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투자운용본부\투자운용본부\투자운용1본부\투자운용1본부\C. 산업금융1팀\★방산기술혁신펀드\[제2기 방산기술혁신펀드]\8.출자사업\3. 제출서류 서식\"/>
    </mc:Choice>
  </mc:AlternateContent>
  <xr:revisionPtr revIDLastSave="0" documentId="13_ncr:1_{C2C3C2A3-562A-4AED-AC44-EB7487E1F20E}" xr6:coauthVersionLast="47" xr6:coauthVersionMax="47" xr10:uidLastSave="{00000000-0000-0000-0000-000000000000}"/>
  <bookViews>
    <workbookView xWindow="-28920" yWindow="-120" windowWidth="29040" windowHeight="15720" tabRatio="951" xr2:uid="{00000000-000D-0000-FFFF-FFFF00000000}"/>
  </bookViews>
  <sheets>
    <sheet name="작성요령" sheetId="27" r:id="rId1"/>
    <sheet name="1.1.제안펀드" sheetId="22" r:id="rId2"/>
    <sheet name="1.2.출자예상내역" sheetId="23" r:id="rId3"/>
    <sheet name="2.1.제안사 개요" sheetId="2" r:id="rId4"/>
    <sheet name="2.2.제안사 재무현황" sheetId="15" r:id="rId5"/>
    <sheet name="2.3.제안사 펀드현황" sheetId="6" r:id="rId6"/>
    <sheet name="2.4.제안사 투자현황" sheetId="9" r:id="rId7"/>
    <sheet name="3.1.참여인력 개요" sheetId="11" r:id="rId8"/>
    <sheet name="3.2.1.핵심운용인력 투자현황" sheetId="13" r:id="rId9"/>
    <sheet name="3.2.2.일반운용인력 투자현황" sheetId="29" r:id="rId10"/>
    <sheet name="3.3.참여인력 학력" sheetId="17" r:id="rId11"/>
    <sheet name="3.4.1.핵심운용인력 경력" sheetId="18" r:id="rId12"/>
    <sheet name="3.4.2.일반운용인력 경력" sheetId="30" r:id="rId13"/>
    <sheet name="4.1.펀드 거래" sheetId="28" r:id="rId14"/>
    <sheet name="4.2.펀드 인력변경 이력" sheetId="35" r:id="rId15"/>
  </sheets>
  <definedNames>
    <definedName name="_xlnm._FilterDatabase" localSheetId="6" hidden="1">'2.4.제안사 투자현황'!$D$4:$Z$960</definedName>
    <definedName name="_xlnm._FilterDatabase" localSheetId="7" hidden="1">'3.1.참여인력 개요'!$N$11:$O$12</definedName>
    <definedName name="_xlnm._FilterDatabase" localSheetId="8" hidden="1">'3.2.1.핵심운용인력 투자현황'!$E$4:$AF$15</definedName>
    <definedName name="_xlnm._FilterDatabase" localSheetId="9" hidden="1">'3.2.2.일반운용인력 투자현황'!$E$4:$AF$458</definedName>
    <definedName name="_xlnm._FilterDatabase" localSheetId="14" hidden="1">'4.2.펀드 인력변경 이력'!$A$1:$G$165</definedName>
    <definedName name="「성장사다리펀드2」___딥테크_창업기업">작성요령!$A$413:$B$413</definedName>
    <definedName name="「성장사다리펀드2」___세컨더리_매칭">작성요령!$A$416:$B$416</definedName>
    <definedName name="_xlnm.Print_Area" localSheetId="1">'1.1.제안펀드'!$F$3:$AM$11</definedName>
    <definedName name="_xlnm.Print_Area" localSheetId="2">'1.2.출자예상내역'!$D$4:$I$38</definedName>
    <definedName name="_xlnm.Print_Area" localSheetId="3">'2.1.제안사 개요'!$C$3:$AJ$37</definedName>
    <definedName name="_xlnm.Print_Area" localSheetId="4">'2.2.제안사 재무현황'!$A$1:$R$13</definedName>
    <definedName name="_xlnm.Print_Area" localSheetId="5">'2.3.제안사 펀드현황'!$D$3:$BT$200</definedName>
    <definedName name="_xlnm.Print_Area" localSheetId="6">'2.4.제안사 투자현황'!$D$3:$AI$1000</definedName>
    <definedName name="_xlnm.Print_Area" localSheetId="7">'3.1.참여인력 개요'!$D$3:$AC$200</definedName>
    <definedName name="_xlnm.Print_Area" localSheetId="8">'3.2.1.핵심운용인력 투자현황'!$A$1:$AT$500</definedName>
    <definedName name="_xlnm.Print_Area" localSheetId="9">'3.2.2.일반운용인력 투자현황'!$E$1:$AT$500</definedName>
    <definedName name="_xlnm.Print_Area" localSheetId="10">'3.3.참여인력 학력'!$E$3:$K$500</definedName>
    <definedName name="_xlnm.Print_Area" localSheetId="11">'3.4.1.핵심운용인력 경력'!$E$3:$O$500</definedName>
    <definedName name="_xlnm.Print_Area" localSheetId="12">'3.4.2.일반운용인력 경력'!$E$3:$O$500</definedName>
    <definedName name="_xlnm.Print_Area" localSheetId="13">'4.1.펀드 거래'!$A$1:$D$2000</definedName>
    <definedName name="_xlnm.Print_Area" localSheetId="14">'4.2.펀드 인력변경 이력'!$A$1:$E$165</definedName>
    <definedName name="_xlnm.Print_Area" localSheetId="0">작성요령!$A$1:$F$341</definedName>
    <definedName name="_xlnm.Print_Titles" localSheetId="5">'2.3.제안사 펀드현황'!$D:$E,'2.3.제안사 펀드현황'!$3:$4</definedName>
    <definedName name="_xlnm.Print_Titles" localSheetId="6">'2.4.제안사 투자현황'!$3:$4</definedName>
    <definedName name="_xlnm.Print_Titles" localSheetId="7">'3.1.참여인력 개요'!$D:$F,'3.1.참여인력 개요'!$3:$4</definedName>
    <definedName name="_xlnm.Print_Titles" localSheetId="8">'3.2.1.핵심운용인력 투자현황'!$3:$4</definedName>
    <definedName name="_xlnm.Print_Titles" localSheetId="9">'3.2.2.일반운용인력 투자현황'!$3:$4</definedName>
    <definedName name="_xlnm.Print_Titles" localSheetId="10">'3.3.참여인력 학력'!$3:$4</definedName>
    <definedName name="_xlnm.Print_Titles" localSheetId="11">'3.4.1.핵심운용인력 경력'!$3:$4</definedName>
    <definedName name="_xlnm.Print_Titles" localSheetId="12">'3.4.2.일반운용인력 경력'!$3:$4</definedName>
    <definedName name="_xlnm.Print_Titles" localSheetId="13">'4.1.펀드 거래'!$1:$1</definedName>
    <definedName name="_xlnm.Print_Titles" localSheetId="14">'4.2.펀드 인력변경 이력'!$1:$1</definedName>
    <definedName name="경력구분">작성요령!$F$401:$F$403</definedName>
    <definedName name="공동투자약정_유형">작성요령!$F$404:$F$408</definedName>
    <definedName name="납입방식">작성요령!$C$408:$C$409</definedName>
    <definedName name="동반투자자유형">작성요령!$C$396:$C$401</definedName>
    <definedName name="법인유형">작성요령!$F$387:$F$390</definedName>
    <definedName name="손상차손_인식여부">작성요령!$C$401:$C$403</definedName>
    <definedName name="여부">작성요령!$F$350:$F$351</definedName>
    <definedName name="운용사유형">작성요령!$C$382:$C$390</definedName>
    <definedName name="운용인력직무구분">작성요령!$F$352:$F$353</definedName>
    <definedName name="일반인력_경력">'3.4.2.일반운용인력 경력'!$E$11:$O$500</definedName>
    <definedName name="일반인력_투자현황">'3.2.2.일반운용인력 투자현황'!$E$11:$AP$503</definedName>
    <definedName name="재직회사법인유형">작성요령!$F$397:$F$400</definedName>
    <definedName name="제안사_투자현황">'2.4.제안사 투자현황'!$D$11:$AI$1000</definedName>
    <definedName name="제안사_펀드현황">'2.3.제안사 펀드현황'!$D$11:$BT$200</definedName>
    <definedName name="제안서작성기준일">작성요령!$C$65</definedName>
    <definedName name="주식및주식연계채권">작성요령!$F$354:$F$358</definedName>
    <definedName name="참여인력_개요">'3.1.참여인력 개요'!$D$11:$AC$200</definedName>
    <definedName name="참여인력구분">작성요령!$F$347:$F$349</definedName>
    <definedName name="참여인력투자법인유형">작성요령!$F$392:$F$395</definedName>
    <definedName name="출자예상내역">'1.2.출자예상내역'!$D$11:$I$37</definedName>
    <definedName name="출자자유형">작성요령!$C$362:$C$376</definedName>
    <definedName name="출자자확정구분">작성요령!$C$378:$C$381</definedName>
    <definedName name="탄녹위_5대분야">작성요령!#REF!</definedName>
    <definedName name="투자계정구분">작성요령!$F$385:$F$386</definedName>
    <definedName name="투자유형">작성요령!$F$354:$F$361</definedName>
    <definedName name="펀드_거래">'4.1.펀드 거래'!$A$2:$D$2000</definedName>
    <definedName name="펀드_인력변경이력">'4.2.펀드 인력변경 이력'!$A$2:$E$165</definedName>
    <definedName name="펀드거래유형">작성요령!$F$380:$F$384</definedName>
    <definedName name="펀드법적유형">작성요령!$C$346:$C$359</definedName>
    <definedName name="펀드상태">작성요령!$C$391:$C$395</definedName>
    <definedName name="펀드유형">작성요령!$C$360:$C$361</definedName>
    <definedName name="펀드투자유형">작성요령!$F$363:$F$364</definedName>
    <definedName name="핵심인력_경력">'3.4.1.핵심운용인력 경력'!$E$11:$O$500</definedName>
    <definedName name="핵심인력_투자현황">'3.2.1.핵심운용인력 투자현황'!$E$11:$AP$502</definedName>
    <definedName name="회수구분">작성요령!$F$366:$F$368</definedName>
    <definedName name="회수유형">작성요령!$F$369:$F$379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22" l="1"/>
  <c r="K11" i="22"/>
  <c r="P11" i="22"/>
  <c r="G11" i="23"/>
  <c r="AA200" i="11" l="1"/>
  <c r="AA199" i="11"/>
  <c r="AA198" i="11"/>
  <c r="AA197" i="11"/>
  <c r="AA196" i="11"/>
  <c r="AA195" i="11"/>
  <c r="AA194" i="11"/>
  <c r="AA193" i="11"/>
  <c r="AA192" i="11"/>
  <c r="AA191" i="11"/>
  <c r="AA190" i="11"/>
  <c r="AA189" i="11"/>
  <c r="AA188" i="11"/>
  <c r="AA187" i="11"/>
  <c r="AA186" i="11"/>
  <c r="AA185" i="11"/>
  <c r="AA184" i="11"/>
  <c r="AA183" i="11"/>
  <c r="AA182" i="11"/>
  <c r="AA181" i="11"/>
  <c r="AA180" i="11"/>
  <c r="AA179" i="11"/>
  <c r="AA178" i="11"/>
  <c r="AA177" i="11"/>
  <c r="AA176" i="11"/>
  <c r="AA175" i="11"/>
  <c r="AA174" i="11"/>
  <c r="AA173" i="11"/>
  <c r="AA172" i="11"/>
  <c r="AA171" i="11"/>
  <c r="AA170" i="11"/>
  <c r="AA169" i="11"/>
  <c r="AA168" i="11"/>
  <c r="AA167" i="11"/>
  <c r="AA166" i="11"/>
  <c r="AA165" i="11"/>
  <c r="AA164" i="11"/>
  <c r="AA163" i="11"/>
  <c r="AA162" i="11"/>
  <c r="AA161" i="11"/>
  <c r="AA160" i="11"/>
  <c r="AA159" i="11"/>
  <c r="AA158" i="11"/>
  <c r="AA157" i="11"/>
  <c r="AA156" i="11"/>
  <c r="AA155" i="11"/>
  <c r="AA154" i="11"/>
  <c r="AA153" i="11"/>
  <c r="AA152" i="11"/>
  <c r="AA151" i="11"/>
  <c r="AA150" i="11"/>
  <c r="AA149" i="11"/>
  <c r="AA148" i="11"/>
  <c r="AA147" i="11"/>
  <c r="AA146" i="11"/>
  <c r="AA145" i="11"/>
  <c r="AA144" i="11"/>
  <c r="AA143" i="11"/>
  <c r="AA142" i="11"/>
  <c r="AA141" i="11"/>
  <c r="AA140" i="11"/>
  <c r="AA139" i="11"/>
  <c r="AA138" i="11"/>
  <c r="AA137" i="11"/>
  <c r="AA136" i="11"/>
  <c r="AA135" i="11"/>
  <c r="AA134" i="11"/>
  <c r="AA133" i="11"/>
  <c r="AA132" i="11"/>
  <c r="AA131" i="11"/>
  <c r="AA130" i="11"/>
  <c r="AA129" i="11"/>
  <c r="AA128" i="11"/>
  <c r="AA127" i="11"/>
  <c r="AA126" i="11"/>
  <c r="AA125" i="11"/>
  <c r="AA124" i="11"/>
  <c r="AA123" i="11"/>
  <c r="AA122" i="11"/>
  <c r="AA121" i="11"/>
  <c r="AA120" i="11"/>
  <c r="AA119" i="11"/>
  <c r="AA118" i="11"/>
  <c r="AA117" i="11"/>
  <c r="AA116" i="11"/>
  <c r="AA115" i="11"/>
  <c r="AA114" i="11"/>
  <c r="AA113" i="11"/>
  <c r="AA112" i="11"/>
  <c r="AA111" i="11"/>
  <c r="AA110" i="11"/>
  <c r="AA109" i="11"/>
  <c r="AA108" i="11"/>
  <c r="AA107" i="11"/>
  <c r="AA106" i="11"/>
  <c r="AA105" i="11"/>
  <c r="AA104" i="11"/>
  <c r="AA103" i="11"/>
  <c r="AA102" i="11"/>
  <c r="AA101" i="11"/>
  <c r="AA100" i="11"/>
  <c r="AA99" i="11"/>
  <c r="AA98" i="11"/>
  <c r="AA97" i="11"/>
  <c r="AA96" i="11"/>
  <c r="AA95" i="11"/>
  <c r="AA94" i="11"/>
  <c r="AA93" i="11"/>
  <c r="AA92" i="11"/>
  <c r="AA91" i="11"/>
  <c r="AA90" i="11"/>
  <c r="AA89" i="11"/>
  <c r="AA88" i="11"/>
  <c r="AA87" i="11"/>
  <c r="AA86" i="11"/>
  <c r="AA85" i="11"/>
  <c r="AA84" i="11"/>
  <c r="AA83" i="11"/>
  <c r="AA82" i="11"/>
  <c r="AA81" i="11"/>
  <c r="AA80" i="11"/>
  <c r="AA79" i="11"/>
  <c r="AA78" i="11"/>
  <c r="AA77" i="11"/>
  <c r="AA76" i="11"/>
  <c r="AA75" i="11"/>
  <c r="AA74" i="11"/>
  <c r="AA73" i="11"/>
  <c r="AA72" i="11"/>
  <c r="AA71" i="11"/>
  <c r="AA70" i="11"/>
  <c r="AA69" i="11"/>
  <c r="AA68" i="11"/>
  <c r="AA67" i="11"/>
  <c r="AA66" i="11"/>
  <c r="AA65" i="11"/>
  <c r="AA64" i="11"/>
  <c r="AA63" i="11"/>
  <c r="AA62" i="11"/>
  <c r="AA61" i="11"/>
  <c r="AA60" i="11"/>
  <c r="AA59" i="11"/>
  <c r="AA58" i="11"/>
  <c r="AA57" i="11"/>
  <c r="AA56" i="11"/>
  <c r="AA55" i="11"/>
  <c r="AA54" i="11"/>
  <c r="AA53" i="11"/>
  <c r="AA52" i="11"/>
  <c r="AA51" i="11"/>
  <c r="AA50" i="11"/>
  <c r="AA49" i="11"/>
  <c r="AA48" i="11"/>
  <c r="AA47" i="11"/>
  <c r="AA46" i="11"/>
  <c r="AA45" i="11"/>
  <c r="AA44" i="11"/>
  <c r="AA43" i="11"/>
  <c r="AA42" i="11"/>
  <c r="AA41" i="11"/>
  <c r="AA40" i="11"/>
  <c r="AA39" i="11"/>
  <c r="AA38" i="11"/>
  <c r="AA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4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R11" i="15"/>
  <c r="Q11" i="15"/>
  <c r="P11" i="15"/>
  <c r="O11" i="15"/>
  <c r="N11" i="15"/>
  <c r="AC200" i="11" l="1"/>
  <c r="AB200" i="11"/>
  <c r="Z200" i="11"/>
  <c r="Y200" i="11"/>
  <c r="X200" i="11"/>
  <c r="W200" i="11"/>
  <c r="V200" i="11"/>
  <c r="U200" i="11"/>
  <c r="T200" i="11"/>
  <c r="S200" i="11"/>
  <c r="R200" i="11"/>
  <c r="AC199" i="11"/>
  <c r="AB199" i="11"/>
  <c r="Z199" i="11"/>
  <c r="Y199" i="11"/>
  <c r="X199" i="11"/>
  <c r="W199" i="11"/>
  <c r="V199" i="11"/>
  <c r="U199" i="11"/>
  <c r="T199" i="11"/>
  <c r="S199" i="11"/>
  <c r="R199" i="11"/>
  <c r="AC198" i="11"/>
  <c r="AB198" i="11"/>
  <c r="Z198" i="11"/>
  <c r="Y198" i="11"/>
  <c r="X198" i="11"/>
  <c r="W198" i="11"/>
  <c r="V198" i="11"/>
  <c r="U198" i="11"/>
  <c r="T198" i="11"/>
  <c r="S198" i="11"/>
  <c r="R198" i="11"/>
  <c r="AC197" i="11"/>
  <c r="AB197" i="11"/>
  <c r="Z197" i="11"/>
  <c r="Y197" i="11"/>
  <c r="X197" i="11"/>
  <c r="W197" i="11"/>
  <c r="V197" i="11"/>
  <c r="U197" i="11"/>
  <c r="T197" i="11"/>
  <c r="S197" i="11"/>
  <c r="R197" i="11"/>
  <c r="AC196" i="11"/>
  <c r="AB196" i="11"/>
  <c r="Z196" i="11"/>
  <c r="Y196" i="11"/>
  <c r="X196" i="11"/>
  <c r="W196" i="11"/>
  <c r="V196" i="11"/>
  <c r="U196" i="11"/>
  <c r="T196" i="11"/>
  <c r="S196" i="11"/>
  <c r="R196" i="11"/>
  <c r="AC195" i="11"/>
  <c r="AB195" i="11"/>
  <c r="Z195" i="11"/>
  <c r="Y195" i="11"/>
  <c r="X195" i="11"/>
  <c r="W195" i="11"/>
  <c r="V195" i="11"/>
  <c r="U195" i="11"/>
  <c r="T195" i="11"/>
  <c r="S195" i="11"/>
  <c r="R195" i="11"/>
  <c r="AC194" i="11"/>
  <c r="AB194" i="11"/>
  <c r="Z194" i="11"/>
  <c r="Y194" i="11"/>
  <c r="X194" i="11"/>
  <c r="W194" i="11"/>
  <c r="V194" i="11"/>
  <c r="U194" i="11"/>
  <c r="T194" i="11"/>
  <c r="S194" i="11"/>
  <c r="R194" i="11"/>
  <c r="AC193" i="11"/>
  <c r="AB193" i="11"/>
  <c r="Z193" i="11"/>
  <c r="Y193" i="11"/>
  <c r="X193" i="11"/>
  <c r="W193" i="11"/>
  <c r="V193" i="11"/>
  <c r="U193" i="11"/>
  <c r="T193" i="11"/>
  <c r="S193" i="11"/>
  <c r="R193" i="11"/>
  <c r="AC192" i="11"/>
  <c r="AB192" i="11"/>
  <c r="Z192" i="11"/>
  <c r="Y192" i="11"/>
  <c r="X192" i="11"/>
  <c r="W192" i="11"/>
  <c r="V192" i="11"/>
  <c r="U192" i="11"/>
  <c r="T192" i="11"/>
  <c r="S192" i="11"/>
  <c r="R192" i="11"/>
  <c r="AC191" i="11"/>
  <c r="AB191" i="11"/>
  <c r="Z191" i="11"/>
  <c r="Y191" i="11"/>
  <c r="X191" i="11"/>
  <c r="W191" i="11"/>
  <c r="V191" i="11"/>
  <c r="U191" i="11"/>
  <c r="T191" i="11"/>
  <c r="S191" i="11"/>
  <c r="R191" i="11"/>
  <c r="AC190" i="11"/>
  <c r="AB190" i="11"/>
  <c r="Z190" i="11"/>
  <c r="Y190" i="11"/>
  <c r="X190" i="11"/>
  <c r="W190" i="11"/>
  <c r="V190" i="11"/>
  <c r="U190" i="11"/>
  <c r="T190" i="11"/>
  <c r="S190" i="11"/>
  <c r="R190" i="11"/>
  <c r="AC189" i="11"/>
  <c r="AB189" i="11"/>
  <c r="Z189" i="11"/>
  <c r="Y189" i="11"/>
  <c r="X189" i="11"/>
  <c r="W189" i="11"/>
  <c r="V189" i="11"/>
  <c r="U189" i="11"/>
  <c r="T189" i="11"/>
  <c r="S189" i="11"/>
  <c r="R189" i="11"/>
  <c r="AC188" i="11"/>
  <c r="AB188" i="11"/>
  <c r="Z188" i="11"/>
  <c r="Y188" i="11"/>
  <c r="X188" i="11"/>
  <c r="W188" i="11"/>
  <c r="V188" i="11"/>
  <c r="U188" i="11"/>
  <c r="T188" i="11"/>
  <c r="S188" i="11"/>
  <c r="R188" i="11"/>
  <c r="AC187" i="11"/>
  <c r="AB187" i="11"/>
  <c r="Z187" i="11"/>
  <c r="Y187" i="11"/>
  <c r="X187" i="11"/>
  <c r="W187" i="11"/>
  <c r="V187" i="11"/>
  <c r="U187" i="11"/>
  <c r="T187" i="11"/>
  <c r="S187" i="11"/>
  <c r="R187" i="11"/>
  <c r="AC186" i="11"/>
  <c r="AB186" i="11"/>
  <c r="Z186" i="11"/>
  <c r="Y186" i="11"/>
  <c r="X186" i="11"/>
  <c r="W186" i="11"/>
  <c r="V186" i="11"/>
  <c r="U186" i="11"/>
  <c r="T186" i="11"/>
  <c r="S186" i="11"/>
  <c r="R186" i="11"/>
  <c r="AC185" i="11"/>
  <c r="AB185" i="11"/>
  <c r="Z185" i="11"/>
  <c r="Y185" i="11"/>
  <c r="X185" i="11"/>
  <c r="W185" i="11"/>
  <c r="V185" i="11"/>
  <c r="U185" i="11"/>
  <c r="T185" i="11"/>
  <c r="S185" i="11"/>
  <c r="R185" i="11"/>
  <c r="AC184" i="11"/>
  <c r="AB184" i="11"/>
  <c r="Z184" i="11"/>
  <c r="Y184" i="11"/>
  <c r="X184" i="11"/>
  <c r="W184" i="11"/>
  <c r="V184" i="11"/>
  <c r="U184" i="11"/>
  <c r="T184" i="11"/>
  <c r="S184" i="11"/>
  <c r="R184" i="11"/>
  <c r="AC183" i="11"/>
  <c r="AB183" i="11"/>
  <c r="Z183" i="11"/>
  <c r="Y183" i="11"/>
  <c r="X183" i="11"/>
  <c r="W183" i="11"/>
  <c r="V183" i="11"/>
  <c r="U183" i="11"/>
  <c r="T183" i="11"/>
  <c r="S183" i="11"/>
  <c r="R183" i="11"/>
  <c r="AC182" i="11"/>
  <c r="AB182" i="11"/>
  <c r="Z182" i="11"/>
  <c r="Y182" i="11"/>
  <c r="X182" i="11"/>
  <c r="W182" i="11"/>
  <c r="V182" i="11"/>
  <c r="U182" i="11"/>
  <c r="T182" i="11"/>
  <c r="S182" i="11"/>
  <c r="R182" i="11"/>
  <c r="AC181" i="11"/>
  <c r="AB181" i="11"/>
  <c r="Z181" i="11"/>
  <c r="Y181" i="11"/>
  <c r="X181" i="11"/>
  <c r="W181" i="11"/>
  <c r="V181" i="11"/>
  <c r="U181" i="11"/>
  <c r="T181" i="11"/>
  <c r="S181" i="11"/>
  <c r="R181" i="11"/>
  <c r="AC180" i="11"/>
  <c r="AB180" i="11"/>
  <c r="Z180" i="11"/>
  <c r="Y180" i="11"/>
  <c r="X180" i="11"/>
  <c r="W180" i="11"/>
  <c r="V180" i="11"/>
  <c r="U180" i="11"/>
  <c r="T180" i="11"/>
  <c r="S180" i="11"/>
  <c r="R180" i="11"/>
  <c r="AC179" i="11"/>
  <c r="AB179" i="11"/>
  <c r="Z179" i="11"/>
  <c r="Y179" i="11"/>
  <c r="X179" i="11"/>
  <c r="W179" i="11"/>
  <c r="V179" i="11"/>
  <c r="U179" i="11"/>
  <c r="T179" i="11"/>
  <c r="S179" i="11"/>
  <c r="R179" i="11"/>
  <c r="AC178" i="11"/>
  <c r="AB178" i="11"/>
  <c r="Z178" i="11"/>
  <c r="Y178" i="11"/>
  <c r="X178" i="11"/>
  <c r="W178" i="11"/>
  <c r="V178" i="11"/>
  <c r="U178" i="11"/>
  <c r="T178" i="11"/>
  <c r="S178" i="11"/>
  <c r="R178" i="11"/>
  <c r="AC177" i="11"/>
  <c r="AB177" i="11"/>
  <c r="Z177" i="11"/>
  <c r="Y177" i="11"/>
  <c r="X177" i="11"/>
  <c r="W177" i="11"/>
  <c r="V177" i="11"/>
  <c r="U177" i="11"/>
  <c r="T177" i="11"/>
  <c r="S177" i="11"/>
  <c r="R177" i="11"/>
  <c r="AC176" i="11"/>
  <c r="AB176" i="11"/>
  <c r="Z176" i="11"/>
  <c r="Y176" i="11"/>
  <c r="X176" i="11"/>
  <c r="W176" i="11"/>
  <c r="V176" i="11"/>
  <c r="U176" i="11"/>
  <c r="T176" i="11"/>
  <c r="S176" i="11"/>
  <c r="R176" i="11"/>
  <c r="AC175" i="11"/>
  <c r="AB175" i="11"/>
  <c r="Z175" i="11"/>
  <c r="Y175" i="11"/>
  <c r="X175" i="11"/>
  <c r="W175" i="11"/>
  <c r="V175" i="11"/>
  <c r="U175" i="11"/>
  <c r="T175" i="11"/>
  <c r="S175" i="11"/>
  <c r="R175" i="11"/>
  <c r="AC174" i="11"/>
  <c r="AB174" i="11"/>
  <c r="Z174" i="11"/>
  <c r="Y174" i="11"/>
  <c r="X174" i="11"/>
  <c r="W174" i="11"/>
  <c r="V174" i="11"/>
  <c r="U174" i="11"/>
  <c r="T174" i="11"/>
  <c r="S174" i="11"/>
  <c r="R174" i="11"/>
  <c r="AC173" i="11"/>
  <c r="AB173" i="11"/>
  <c r="Z173" i="11"/>
  <c r="Y173" i="11"/>
  <c r="X173" i="11"/>
  <c r="W173" i="11"/>
  <c r="V173" i="11"/>
  <c r="U173" i="11"/>
  <c r="T173" i="11"/>
  <c r="S173" i="11"/>
  <c r="R173" i="11"/>
  <c r="AC172" i="11"/>
  <c r="AB172" i="11"/>
  <c r="Z172" i="11"/>
  <c r="Y172" i="11"/>
  <c r="X172" i="11"/>
  <c r="W172" i="11"/>
  <c r="V172" i="11"/>
  <c r="U172" i="11"/>
  <c r="T172" i="11"/>
  <c r="S172" i="11"/>
  <c r="R172" i="11"/>
  <c r="AC171" i="11"/>
  <c r="AB171" i="11"/>
  <c r="Z171" i="11"/>
  <c r="Y171" i="11"/>
  <c r="X171" i="11"/>
  <c r="W171" i="11"/>
  <c r="V171" i="11"/>
  <c r="U171" i="11"/>
  <c r="T171" i="11"/>
  <c r="S171" i="11"/>
  <c r="R171" i="11"/>
  <c r="AC170" i="11"/>
  <c r="AB170" i="11"/>
  <c r="Z170" i="11"/>
  <c r="Y170" i="11"/>
  <c r="X170" i="11"/>
  <c r="W170" i="11"/>
  <c r="V170" i="11"/>
  <c r="U170" i="11"/>
  <c r="T170" i="11"/>
  <c r="S170" i="11"/>
  <c r="R170" i="11"/>
  <c r="AC169" i="11"/>
  <c r="AB169" i="11"/>
  <c r="Z169" i="11"/>
  <c r="Y169" i="11"/>
  <c r="X169" i="11"/>
  <c r="W169" i="11"/>
  <c r="V169" i="11"/>
  <c r="U169" i="11"/>
  <c r="T169" i="11"/>
  <c r="S169" i="11"/>
  <c r="R169" i="11"/>
  <c r="AC168" i="11"/>
  <c r="AB168" i="11"/>
  <c r="Z168" i="11"/>
  <c r="Y168" i="11"/>
  <c r="X168" i="11"/>
  <c r="W168" i="11"/>
  <c r="V168" i="11"/>
  <c r="U168" i="11"/>
  <c r="T168" i="11"/>
  <c r="S168" i="11"/>
  <c r="R168" i="11"/>
  <c r="AC167" i="11"/>
  <c r="AB167" i="11"/>
  <c r="Z167" i="11"/>
  <c r="Y167" i="11"/>
  <c r="X167" i="11"/>
  <c r="W167" i="11"/>
  <c r="V167" i="11"/>
  <c r="U167" i="11"/>
  <c r="T167" i="11"/>
  <c r="S167" i="11"/>
  <c r="R167" i="11"/>
  <c r="AC166" i="11"/>
  <c r="AB166" i="11"/>
  <c r="Z166" i="11"/>
  <c r="Y166" i="11"/>
  <c r="X166" i="11"/>
  <c r="W166" i="11"/>
  <c r="V166" i="11"/>
  <c r="U166" i="11"/>
  <c r="T166" i="11"/>
  <c r="S166" i="11"/>
  <c r="R166" i="11"/>
  <c r="AC165" i="11"/>
  <c r="AB165" i="11"/>
  <c r="Z165" i="11"/>
  <c r="Y165" i="11"/>
  <c r="X165" i="11"/>
  <c r="W165" i="11"/>
  <c r="V165" i="11"/>
  <c r="U165" i="11"/>
  <c r="T165" i="11"/>
  <c r="S165" i="11"/>
  <c r="R165" i="11"/>
  <c r="AC164" i="11"/>
  <c r="AB164" i="11"/>
  <c r="Z164" i="11"/>
  <c r="Y164" i="11"/>
  <c r="X164" i="11"/>
  <c r="W164" i="11"/>
  <c r="V164" i="11"/>
  <c r="U164" i="11"/>
  <c r="T164" i="11"/>
  <c r="S164" i="11"/>
  <c r="R164" i="11"/>
  <c r="AC163" i="11"/>
  <c r="AB163" i="11"/>
  <c r="Z163" i="11"/>
  <c r="Y163" i="11"/>
  <c r="X163" i="11"/>
  <c r="W163" i="11"/>
  <c r="V163" i="11"/>
  <c r="U163" i="11"/>
  <c r="T163" i="11"/>
  <c r="S163" i="11"/>
  <c r="R163" i="11"/>
  <c r="AC162" i="11"/>
  <c r="AB162" i="11"/>
  <c r="Z162" i="11"/>
  <c r="Y162" i="11"/>
  <c r="X162" i="11"/>
  <c r="W162" i="11"/>
  <c r="V162" i="11"/>
  <c r="U162" i="11"/>
  <c r="T162" i="11"/>
  <c r="S162" i="11"/>
  <c r="R162" i="11"/>
  <c r="AC161" i="11"/>
  <c r="AB161" i="11"/>
  <c r="Z161" i="11"/>
  <c r="Y161" i="11"/>
  <c r="X161" i="11"/>
  <c r="W161" i="11"/>
  <c r="V161" i="11"/>
  <c r="U161" i="11"/>
  <c r="T161" i="11"/>
  <c r="S161" i="11"/>
  <c r="R161" i="11"/>
  <c r="AC160" i="11"/>
  <c r="AB160" i="11"/>
  <c r="Z160" i="11"/>
  <c r="Y160" i="11"/>
  <c r="X160" i="11"/>
  <c r="W160" i="11"/>
  <c r="V160" i="11"/>
  <c r="U160" i="11"/>
  <c r="T160" i="11"/>
  <c r="S160" i="11"/>
  <c r="R160" i="11"/>
  <c r="AC159" i="11"/>
  <c r="AB159" i="11"/>
  <c r="Z159" i="11"/>
  <c r="Y159" i="11"/>
  <c r="X159" i="11"/>
  <c r="W159" i="11"/>
  <c r="V159" i="11"/>
  <c r="U159" i="11"/>
  <c r="T159" i="11"/>
  <c r="S159" i="11"/>
  <c r="R159" i="11"/>
  <c r="AC158" i="11"/>
  <c r="AB158" i="11"/>
  <c r="Z158" i="11"/>
  <c r="Y158" i="11"/>
  <c r="X158" i="11"/>
  <c r="W158" i="11"/>
  <c r="V158" i="11"/>
  <c r="U158" i="11"/>
  <c r="T158" i="11"/>
  <c r="S158" i="11"/>
  <c r="R158" i="11"/>
  <c r="AC157" i="11"/>
  <c r="AB157" i="11"/>
  <c r="Z157" i="11"/>
  <c r="Y157" i="11"/>
  <c r="X157" i="11"/>
  <c r="W157" i="11"/>
  <c r="V157" i="11"/>
  <c r="U157" i="11"/>
  <c r="T157" i="11"/>
  <c r="S157" i="11"/>
  <c r="R157" i="11"/>
  <c r="AC156" i="11"/>
  <c r="AB156" i="11"/>
  <c r="Z156" i="11"/>
  <c r="Y156" i="11"/>
  <c r="X156" i="11"/>
  <c r="W156" i="11"/>
  <c r="V156" i="11"/>
  <c r="U156" i="11"/>
  <c r="T156" i="11"/>
  <c r="S156" i="11"/>
  <c r="R156" i="11"/>
  <c r="AC155" i="11"/>
  <c r="AB155" i="11"/>
  <c r="Z155" i="11"/>
  <c r="Y155" i="11"/>
  <c r="X155" i="11"/>
  <c r="W155" i="11"/>
  <c r="V155" i="11"/>
  <c r="U155" i="11"/>
  <c r="T155" i="11"/>
  <c r="S155" i="11"/>
  <c r="R155" i="11"/>
  <c r="AC154" i="11"/>
  <c r="AB154" i="11"/>
  <c r="Z154" i="11"/>
  <c r="Y154" i="11"/>
  <c r="X154" i="11"/>
  <c r="W154" i="11"/>
  <c r="V154" i="11"/>
  <c r="U154" i="11"/>
  <c r="T154" i="11"/>
  <c r="S154" i="11"/>
  <c r="R154" i="11"/>
  <c r="AC153" i="11"/>
  <c r="AB153" i="11"/>
  <c r="Z153" i="11"/>
  <c r="Y153" i="11"/>
  <c r="X153" i="11"/>
  <c r="W153" i="11"/>
  <c r="V153" i="11"/>
  <c r="U153" i="11"/>
  <c r="T153" i="11"/>
  <c r="S153" i="11"/>
  <c r="R153" i="11"/>
  <c r="AC152" i="11"/>
  <c r="AB152" i="11"/>
  <c r="Z152" i="11"/>
  <c r="Y152" i="11"/>
  <c r="X152" i="11"/>
  <c r="W152" i="11"/>
  <c r="V152" i="11"/>
  <c r="U152" i="11"/>
  <c r="T152" i="11"/>
  <c r="S152" i="11"/>
  <c r="R152" i="11"/>
  <c r="AC151" i="11"/>
  <c r="AB151" i="11"/>
  <c r="Z151" i="11"/>
  <c r="Y151" i="11"/>
  <c r="X151" i="11"/>
  <c r="W151" i="11"/>
  <c r="V151" i="11"/>
  <c r="U151" i="11"/>
  <c r="T151" i="11"/>
  <c r="S151" i="11"/>
  <c r="R151" i="11"/>
  <c r="AC150" i="11"/>
  <c r="AB150" i="11"/>
  <c r="Z150" i="11"/>
  <c r="Y150" i="11"/>
  <c r="X150" i="11"/>
  <c r="W150" i="11"/>
  <c r="V150" i="11"/>
  <c r="U150" i="11"/>
  <c r="T150" i="11"/>
  <c r="S150" i="11"/>
  <c r="R150" i="11"/>
  <c r="AC149" i="11"/>
  <c r="AB149" i="11"/>
  <c r="Z149" i="11"/>
  <c r="Y149" i="11"/>
  <c r="X149" i="11"/>
  <c r="W149" i="11"/>
  <c r="V149" i="11"/>
  <c r="U149" i="11"/>
  <c r="T149" i="11"/>
  <c r="S149" i="11"/>
  <c r="R149" i="11"/>
  <c r="AC148" i="11"/>
  <c r="AB148" i="11"/>
  <c r="Z148" i="11"/>
  <c r="Y148" i="11"/>
  <c r="X148" i="11"/>
  <c r="W148" i="11"/>
  <c r="V148" i="11"/>
  <c r="U148" i="11"/>
  <c r="T148" i="11"/>
  <c r="S148" i="11"/>
  <c r="R148" i="11"/>
  <c r="AC147" i="11"/>
  <c r="AB147" i="11"/>
  <c r="Z147" i="11"/>
  <c r="Y147" i="11"/>
  <c r="X147" i="11"/>
  <c r="W147" i="11"/>
  <c r="V147" i="11"/>
  <c r="U147" i="11"/>
  <c r="T147" i="11"/>
  <c r="S147" i="11"/>
  <c r="R147" i="11"/>
  <c r="AC146" i="11"/>
  <c r="AB146" i="11"/>
  <c r="Z146" i="11"/>
  <c r="Y146" i="11"/>
  <c r="X146" i="11"/>
  <c r="W146" i="11"/>
  <c r="V146" i="11"/>
  <c r="U146" i="11"/>
  <c r="T146" i="11"/>
  <c r="S146" i="11"/>
  <c r="R146" i="11"/>
  <c r="AC145" i="11"/>
  <c r="AB145" i="11"/>
  <c r="Z145" i="11"/>
  <c r="Y145" i="11"/>
  <c r="X145" i="11"/>
  <c r="W145" i="11"/>
  <c r="V145" i="11"/>
  <c r="U145" i="11"/>
  <c r="T145" i="11"/>
  <c r="S145" i="11"/>
  <c r="R145" i="11"/>
  <c r="AC144" i="11"/>
  <c r="AB144" i="11"/>
  <c r="Z144" i="11"/>
  <c r="Y144" i="11"/>
  <c r="X144" i="11"/>
  <c r="W144" i="11"/>
  <c r="V144" i="11"/>
  <c r="U144" i="11"/>
  <c r="T144" i="11"/>
  <c r="S144" i="11"/>
  <c r="R144" i="11"/>
  <c r="AC143" i="11"/>
  <c r="AB143" i="11"/>
  <c r="Z143" i="11"/>
  <c r="Y143" i="11"/>
  <c r="X143" i="11"/>
  <c r="W143" i="11"/>
  <c r="V143" i="11"/>
  <c r="U143" i="11"/>
  <c r="T143" i="11"/>
  <c r="S143" i="11"/>
  <c r="R143" i="11"/>
  <c r="AC142" i="11"/>
  <c r="AB142" i="11"/>
  <c r="Z142" i="11"/>
  <c r="Y142" i="11"/>
  <c r="X142" i="11"/>
  <c r="W142" i="11"/>
  <c r="V142" i="11"/>
  <c r="U142" i="11"/>
  <c r="T142" i="11"/>
  <c r="S142" i="11"/>
  <c r="R142" i="11"/>
  <c r="AC141" i="11"/>
  <c r="AB141" i="11"/>
  <c r="Z141" i="11"/>
  <c r="Y141" i="11"/>
  <c r="X141" i="11"/>
  <c r="W141" i="11"/>
  <c r="V141" i="11"/>
  <c r="U141" i="11"/>
  <c r="T141" i="11"/>
  <c r="S141" i="11"/>
  <c r="R141" i="11"/>
  <c r="AC140" i="11"/>
  <c r="AB140" i="11"/>
  <c r="Z140" i="11"/>
  <c r="Y140" i="11"/>
  <c r="X140" i="11"/>
  <c r="W140" i="11"/>
  <c r="V140" i="11"/>
  <c r="U140" i="11"/>
  <c r="T140" i="11"/>
  <c r="S140" i="11"/>
  <c r="R140" i="11"/>
  <c r="AC139" i="11"/>
  <c r="AB139" i="11"/>
  <c r="Z139" i="11"/>
  <c r="Y139" i="11"/>
  <c r="X139" i="11"/>
  <c r="W139" i="11"/>
  <c r="V139" i="11"/>
  <c r="U139" i="11"/>
  <c r="T139" i="11"/>
  <c r="S139" i="11"/>
  <c r="R139" i="11"/>
  <c r="AC138" i="11"/>
  <c r="AB138" i="11"/>
  <c r="Z138" i="11"/>
  <c r="Y138" i="11"/>
  <c r="X138" i="11"/>
  <c r="W138" i="11"/>
  <c r="V138" i="11"/>
  <c r="U138" i="11"/>
  <c r="T138" i="11"/>
  <c r="S138" i="11"/>
  <c r="R138" i="11"/>
  <c r="AC137" i="11"/>
  <c r="AB137" i="11"/>
  <c r="Z137" i="11"/>
  <c r="Y137" i="11"/>
  <c r="X137" i="11"/>
  <c r="W137" i="11"/>
  <c r="V137" i="11"/>
  <c r="U137" i="11"/>
  <c r="T137" i="11"/>
  <c r="S137" i="11"/>
  <c r="R137" i="11"/>
  <c r="AC136" i="11"/>
  <c r="AB136" i="11"/>
  <c r="Z136" i="11"/>
  <c r="Y136" i="11"/>
  <c r="X136" i="11"/>
  <c r="W136" i="11"/>
  <c r="V136" i="11"/>
  <c r="U136" i="11"/>
  <c r="T136" i="11"/>
  <c r="S136" i="11"/>
  <c r="R136" i="11"/>
  <c r="AC135" i="11"/>
  <c r="AB135" i="11"/>
  <c r="Z135" i="11"/>
  <c r="Y135" i="11"/>
  <c r="X135" i="11"/>
  <c r="W135" i="11"/>
  <c r="V135" i="11"/>
  <c r="U135" i="11"/>
  <c r="T135" i="11"/>
  <c r="S135" i="11"/>
  <c r="R135" i="11"/>
  <c r="AC134" i="11"/>
  <c r="AB134" i="11"/>
  <c r="Z134" i="11"/>
  <c r="Y134" i="11"/>
  <c r="X134" i="11"/>
  <c r="W134" i="11"/>
  <c r="V134" i="11"/>
  <c r="U134" i="11"/>
  <c r="T134" i="11"/>
  <c r="S134" i="11"/>
  <c r="R134" i="11"/>
  <c r="AC133" i="11"/>
  <c r="AB133" i="11"/>
  <c r="Z133" i="11"/>
  <c r="Y133" i="11"/>
  <c r="X133" i="11"/>
  <c r="W133" i="11"/>
  <c r="V133" i="11"/>
  <c r="U133" i="11"/>
  <c r="T133" i="11"/>
  <c r="S133" i="11"/>
  <c r="R133" i="11"/>
  <c r="AC132" i="11"/>
  <c r="AB132" i="11"/>
  <c r="Z132" i="11"/>
  <c r="Y132" i="11"/>
  <c r="X132" i="11"/>
  <c r="W132" i="11"/>
  <c r="V132" i="11"/>
  <c r="U132" i="11"/>
  <c r="T132" i="11"/>
  <c r="S132" i="11"/>
  <c r="R132" i="11"/>
  <c r="AC131" i="11"/>
  <c r="AB131" i="11"/>
  <c r="Z131" i="11"/>
  <c r="Y131" i="11"/>
  <c r="X131" i="11"/>
  <c r="W131" i="11"/>
  <c r="V131" i="11"/>
  <c r="U131" i="11"/>
  <c r="T131" i="11"/>
  <c r="S131" i="11"/>
  <c r="R131" i="11"/>
  <c r="AC130" i="11"/>
  <c r="AB130" i="11"/>
  <c r="Z130" i="11"/>
  <c r="Y130" i="11"/>
  <c r="X130" i="11"/>
  <c r="W130" i="11"/>
  <c r="V130" i="11"/>
  <c r="U130" i="11"/>
  <c r="T130" i="11"/>
  <c r="S130" i="11"/>
  <c r="R130" i="11"/>
  <c r="AC129" i="11"/>
  <c r="AB129" i="11"/>
  <c r="Z129" i="11"/>
  <c r="Y129" i="11"/>
  <c r="X129" i="11"/>
  <c r="W129" i="11"/>
  <c r="V129" i="11"/>
  <c r="U129" i="11"/>
  <c r="T129" i="11"/>
  <c r="S129" i="11"/>
  <c r="R129" i="11"/>
  <c r="AC128" i="11"/>
  <c r="AB128" i="11"/>
  <c r="Z128" i="11"/>
  <c r="Y128" i="11"/>
  <c r="X128" i="11"/>
  <c r="W128" i="11"/>
  <c r="V128" i="11"/>
  <c r="U128" i="11"/>
  <c r="T128" i="11"/>
  <c r="S128" i="11"/>
  <c r="R128" i="11"/>
  <c r="AC127" i="11"/>
  <c r="AB127" i="11"/>
  <c r="Z127" i="11"/>
  <c r="Y127" i="11"/>
  <c r="X127" i="11"/>
  <c r="W127" i="11"/>
  <c r="V127" i="11"/>
  <c r="U127" i="11"/>
  <c r="T127" i="11"/>
  <c r="S127" i="11"/>
  <c r="R127" i="11"/>
  <c r="AC126" i="11"/>
  <c r="AB126" i="11"/>
  <c r="Z126" i="11"/>
  <c r="Y126" i="11"/>
  <c r="X126" i="11"/>
  <c r="W126" i="11"/>
  <c r="V126" i="11"/>
  <c r="U126" i="11"/>
  <c r="T126" i="11"/>
  <c r="S126" i="11"/>
  <c r="R126" i="11"/>
  <c r="AC125" i="11"/>
  <c r="AB125" i="11"/>
  <c r="Z125" i="11"/>
  <c r="Y125" i="11"/>
  <c r="X125" i="11"/>
  <c r="W125" i="11"/>
  <c r="V125" i="11"/>
  <c r="U125" i="11"/>
  <c r="T125" i="11"/>
  <c r="S125" i="11"/>
  <c r="R125" i="11"/>
  <c r="AC124" i="11"/>
  <c r="AB124" i="11"/>
  <c r="Z124" i="11"/>
  <c r="Y124" i="11"/>
  <c r="X124" i="11"/>
  <c r="W124" i="11"/>
  <c r="V124" i="11"/>
  <c r="U124" i="11"/>
  <c r="T124" i="11"/>
  <c r="S124" i="11"/>
  <c r="R124" i="11"/>
  <c r="AC123" i="11"/>
  <c r="AB123" i="11"/>
  <c r="Z123" i="11"/>
  <c r="Y123" i="11"/>
  <c r="X123" i="11"/>
  <c r="W123" i="11"/>
  <c r="V123" i="11"/>
  <c r="U123" i="11"/>
  <c r="T123" i="11"/>
  <c r="S123" i="11"/>
  <c r="R123" i="11"/>
  <c r="AC122" i="11"/>
  <c r="AB122" i="11"/>
  <c r="Z122" i="11"/>
  <c r="Y122" i="11"/>
  <c r="X122" i="11"/>
  <c r="W122" i="11"/>
  <c r="V122" i="11"/>
  <c r="U122" i="11"/>
  <c r="T122" i="11"/>
  <c r="S122" i="11"/>
  <c r="R122" i="11"/>
  <c r="AC121" i="11"/>
  <c r="AB121" i="11"/>
  <c r="Z121" i="11"/>
  <c r="Y121" i="11"/>
  <c r="X121" i="11"/>
  <c r="W121" i="11"/>
  <c r="V121" i="11"/>
  <c r="U121" i="11"/>
  <c r="T121" i="11"/>
  <c r="S121" i="11"/>
  <c r="R121" i="11"/>
  <c r="AC120" i="11"/>
  <c r="AB120" i="11"/>
  <c r="Z120" i="11"/>
  <c r="Y120" i="11"/>
  <c r="X120" i="11"/>
  <c r="W120" i="11"/>
  <c r="V120" i="11"/>
  <c r="U120" i="11"/>
  <c r="T120" i="11"/>
  <c r="S120" i="11"/>
  <c r="R120" i="11"/>
  <c r="AC119" i="11"/>
  <c r="AB119" i="11"/>
  <c r="Z119" i="11"/>
  <c r="Y119" i="11"/>
  <c r="X119" i="11"/>
  <c r="W119" i="11"/>
  <c r="V119" i="11"/>
  <c r="U119" i="11"/>
  <c r="T119" i="11"/>
  <c r="S119" i="11"/>
  <c r="R119" i="11"/>
  <c r="AC118" i="11"/>
  <c r="AB118" i="11"/>
  <c r="Z118" i="11"/>
  <c r="Y118" i="11"/>
  <c r="X118" i="11"/>
  <c r="W118" i="11"/>
  <c r="V118" i="11"/>
  <c r="U118" i="11"/>
  <c r="T118" i="11"/>
  <c r="S118" i="11"/>
  <c r="R118" i="11"/>
  <c r="AC117" i="11"/>
  <c r="AB117" i="11"/>
  <c r="Z117" i="11"/>
  <c r="Y117" i="11"/>
  <c r="X117" i="11"/>
  <c r="W117" i="11"/>
  <c r="V117" i="11"/>
  <c r="U117" i="11"/>
  <c r="T117" i="11"/>
  <c r="S117" i="11"/>
  <c r="R117" i="11"/>
  <c r="AC116" i="11"/>
  <c r="AB116" i="11"/>
  <c r="Z116" i="11"/>
  <c r="Y116" i="11"/>
  <c r="X116" i="11"/>
  <c r="W116" i="11"/>
  <c r="V116" i="11"/>
  <c r="U116" i="11"/>
  <c r="T116" i="11"/>
  <c r="S116" i="11"/>
  <c r="R116" i="11"/>
  <c r="AC115" i="11"/>
  <c r="AB115" i="11"/>
  <c r="Z115" i="11"/>
  <c r="Y115" i="11"/>
  <c r="X115" i="11"/>
  <c r="W115" i="11"/>
  <c r="V115" i="11"/>
  <c r="U115" i="11"/>
  <c r="T115" i="11"/>
  <c r="S115" i="11"/>
  <c r="R115" i="11"/>
  <c r="AC114" i="11"/>
  <c r="AB114" i="11"/>
  <c r="Z114" i="11"/>
  <c r="Y114" i="11"/>
  <c r="X114" i="11"/>
  <c r="W114" i="11"/>
  <c r="V114" i="11"/>
  <c r="U114" i="11"/>
  <c r="T114" i="11"/>
  <c r="S114" i="11"/>
  <c r="R114" i="11"/>
  <c r="AC113" i="11"/>
  <c r="AB113" i="11"/>
  <c r="Z113" i="11"/>
  <c r="Y113" i="11"/>
  <c r="X113" i="11"/>
  <c r="W113" i="11"/>
  <c r="V113" i="11"/>
  <c r="U113" i="11"/>
  <c r="T113" i="11"/>
  <c r="S113" i="11"/>
  <c r="R113" i="11"/>
  <c r="AC112" i="11"/>
  <c r="AB112" i="11"/>
  <c r="Z112" i="11"/>
  <c r="Y112" i="11"/>
  <c r="X112" i="11"/>
  <c r="W112" i="11"/>
  <c r="V112" i="11"/>
  <c r="U112" i="11"/>
  <c r="T112" i="11"/>
  <c r="S112" i="11"/>
  <c r="R112" i="11"/>
  <c r="AC111" i="11"/>
  <c r="AB111" i="11"/>
  <c r="Z111" i="11"/>
  <c r="Y111" i="11"/>
  <c r="X111" i="11"/>
  <c r="W111" i="11"/>
  <c r="V111" i="11"/>
  <c r="U111" i="11"/>
  <c r="T111" i="11"/>
  <c r="S111" i="11"/>
  <c r="R111" i="11"/>
  <c r="AC110" i="11"/>
  <c r="AB110" i="11"/>
  <c r="Z110" i="11"/>
  <c r="Y110" i="11"/>
  <c r="X110" i="11"/>
  <c r="W110" i="11"/>
  <c r="V110" i="11"/>
  <c r="U110" i="11"/>
  <c r="T110" i="11"/>
  <c r="S110" i="11"/>
  <c r="R110" i="11"/>
  <c r="AC109" i="11"/>
  <c r="AB109" i="11"/>
  <c r="Z109" i="11"/>
  <c r="Y109" i="11"/>
  <c r="X109" i="11"/>
  <c r="W109" i="11"/>
  <c r="V109" i="11"/>
  <c r="U109" i="11"/>
  <c r="T109" i="11"/>
  <c r="S109" i="11"/>
  <c r="R109" i="11"/>
  <c r="AC108" i="11"/>
  <c r="AB108" i="11"/>
  <c r="Z108" i="11"/>
  <c r="Y108" i="11"/>
  <c r="X108" i="11"/>
  <c r="W108" i="11"/>
  <c r="V108" i="11"/>
  <c r="U108" i="11"/>
  <c r="T108" i="11"/>
  <c r="S108" i="11"/>
  <c r="R108" i="11"/>
  <c r="AC107" i="11"/>
  <c r="AB107" i="11"/>
  <c r="Z107" i="11"/>
  <c r="Y107" i="11"/>
  <c r="X107" i="11"/>
  <c r="W107" i="11"/>
  <c r="V107" i="11"/>
  <c r="U107" i="11"/>
  <c r="T107" i="11"/>
  <c r="S107" i="11"/>
  <c r="R107" i="11"/>
  <c r="AC106" i="11"/>
  <c r="AB106" i="11"/>
  <c r="Z106" i="11"/>
  <c r="Y106" i="11"/>
  <c r="X106" i="11"/>
  <c r="W106" i="11"/>
  <c r="V106" i="11"/>
  <c r="U106" i="11"/>
  <c r="T106" i="11"/>
  <c r="S106" i="11"/>
  <c r="R106" i="11"/>
  <c r="AC105" i="11"/>
  <c r="AB105" i="11"/>
  <c r="Z105" i="11"/>
  <c r="Y105" i="11"/>
  <c r="X105" i="11"/>
  <c r="W105" i="11"/>
  <c r="V105" i="11"/>
  <c r="U105" i="11"/>
  <c r="T105" i="11"/>
  <c r="S105" i="11"/>
  <c r="R105" i="11"/>
  <c r="AC104" i="11"/>
  <c r="AB104" i="11"/>
  <c r="Z104" i="11"/>
  <c r="Y104" i="11"/>
  <c r="X104" i="11"/>
  <c r="W104" i="11"/>
  <c r="V104" i="11"/>
  <c r="U104" i="11"/>
  <c r="T104" i="11"/>
  <c r="S104" i="11"/>
  <c r="R104" i="11"/>
  <c r="AC103" i="11"/>
  <c r="AB103" i="11"/>
  <c r="Z103" i="11"/>
  <c r="Y103" i="11"/>
  <c r="X103" i="11"/>
  <c r="W103" i="11"/>
  <c r="V103" i="11"/>
  <c r="U103" i="11"/>
  <c r="T103" i="11"/>
  <c r="S103" i="11"/>
  <c r="R103" i="11"/>
  <c r="AC102" i="11"/>
  <c r="AB102" i="11"/>
  <c r="Z102" i="11"/>
  <c r="Y102" i="11"/>
  <c r="X102" i="11"/>
  <c r="W102" i="11"/>
  <c r="V102" i="11"/>
  <c r="U102" i="11"/>
  <c r="T102" i="11"/>
  <c r="S102" i="11"/>
  <c r="R102" i="11"/>
  <c r="AC101" i="11"/>
  <c r="AB101" i="11"/>
  <c r="Z101" i="11"/>
  <c r="Y101" i="11"/>
  <c r="X101" i="11"/>
  <c r="W101" i="11"/>
  <c r="V101" i="11"/>
  <c r="U101" i="11"/>
  <c r="T101" i="11"/>
  <c r="S101" i="11"/>
  <c r="R101" i="11"/>
  <c r="AC100" i="11"/>
  <c r="AB100" i="11"/>
  <c r="Z100" i="11"/>
  <c r="Y100" i="11"/>
  <c r="X100" i="11"/>
  <c r="W100" i="11"/>
  <c r="V100" i="11"/>
  <c r="U100" i="11"/>
  <c r="T100" i="11"/>
  <c r="S100" i="11"/>
  <c r="R100" i="11"/>
  <c r="AC99" i="11"/>
  <c r="AB99" i="11"/>
  <c r="Z99" i="11"/>
  <c r="Y99" i="11"/>
  <c r="X99" i="11"/>
  <c r="W99" i="11"/>
  <c r="V99" i="11"/>
  <c r="U99" i="11"/>
  <c r="T99" i="11"/>
  <c r="S99" i="11"/>
  <c r="R99" i="11"/>
  <c r="AC98" i="11"/>
  <c r="AB98" i="11"/>
  <c r="Z98" i="11"/>
  <c r="Y98" i="11"/>
  <c r="X98" i="11"/>
  <c r="W98" i="11"/>
  <c r="V98" i="11"/>
  <c r="U98" i="11"/>
  <c r="T98" i="11"/>
  <c r="S98" i="11"/>
  <c r="R98" i="11"/>
  <c r="AC97" i="11"/>
  <c r="AB97" i="11"/>
  <c r="Z97" i="11"/>
  <c r="Y97" i="11"/>
  <c r="X97" i="11"/>
  <c r="W97" i="11"/>
  <c r="V97" i="11"/>
  <c r="U97" i="11"/>
  <c r="T97" i="11"/>
  <c r="S97" i="11"/>
  <c r="R97" i="11"/>
  <c r="AC96" i="11"/>
  <c r="AB96" i="11"/>
  <c r="Z96" i="11"/>
  <c r="Y96" i="11"/>
  <c r="X96" i="11"/>
  <c r="W96" i="11"/>
  <c r="V96" i="11"/>
  <c r="U96" i="11"/>
  <c r="T96" i="11"/>
  <c r="S96" i="11"/>
  <c r="R96" i="11"/>
  <c r="AC95" i="11"/>
  <c r="AB95" i="11"/>
  <c r="Z95" i="11"/>
  <c r="Y95" i="11"/>
  <c r="X95" i="11"/>
  <c r="W95" i="11"/>
  <c r="V95" i="11"/>
  <c r="U95" i="11"/>
  <c r="T95" i="11"/>
  <c r="S95" i="11"/>
  <c r="R95" i="11"/>
  <c r="AC94" i="11"/>
  <c r="AB94" i="11"/>
  <c r="Z94" i="11"/>
  <c r="Y94" i="11"/>
  <c r="X94" i="11"/>
  <c r="W94" i="11"/>
  <c r="V94" i="11"/>
  <c r="U94" i="11"/>
  <c r="T94" i="11"/>
  <c r="S94" i="11"/>
  <c r="R94" i="11"/>
  <c r="AC93" i="11"/>
  <c r="AB93" i="11"/>
  <c r="Z93" i="11"/>
  <c r="Y93" i="11"/>
  <c r="X93" i="11"/>
  <c r="W93" i="11"/>
  <c r="V93" i="11"/>
  <c r="U93" i="11"/>
  <c r="T93" i="11"/>
  <c r="S93" i="11"/>
  <c r="R93" i="11"/>
  <c r="AC92" i="11"/>
  <c r="AB92" i="11"/>
  <c r="Z92" i="11"/>
  <c r="Y92" i="11"/>
  <c r="X92" i="11"/>
  <c r="W92" i="11"/>
  <c r="V92" i="11"/>
  <c r="U92" i="11"/>
  <c r="T92" i="11"/>
  <c r="S92" i="11"/>
  <c r="R92" i="11"/>
  <c r="AC91" i="11"/>
  <c r="AB91" i="11"/>
  <c r="Z91" i="11"/>
  <c r="Y91" i="11"/>
  <c r="X91" i="11"/>
  <c r="W91" i="11"/>
  <c r="V91" i="11"/>
  <c r="U91" i="11"/>
  <c r="T91" i="11"/>
  <c r="S91" i="11"/>
  <c r="R91" i="11"/>
  <c r="AC90" i="11"/>
  <c r="AB90" i="11"/>
  <c r="Z90" i="11"/>
  <c r="Y90" i="11"/>
  <c r="X90" i="11"/>
  <c r="W90" i="11"/>
  <c r="V90" i="11"/>
  <c r="U90" i="11"/>
  <c r="T90" i="11"/>
  <c r="S90" i="11"/>
  <c r="R90" i="11"/>
  <c r="AC89" i="11"/>
  <c r="AB89" i="11"/>
  <c r="Z89" i="11"/>
  <c r="Y89" i="11"/>
  <c r="X89" i="11"/>
  <c r="W89" i="11"/>
  <c r="V89" i="11"/>
  <c r="U89" i="11"/>
  <c r="T89" i="11"/>
  <c r="S89" i="11"/>
  <c r="R89" i="11"/>
  <c r="AC88" i="11"/>
  <c r="AB88" i="11"/>
  <c r="Z88" i="11"/>
  <c r="Y88" i="11"/>
  <c r="X88" i="11"/>
  <c r="W88" i="11"/>
  <c r="V88" i="11"/>
  <c r="U88" i="11"/>
  <c r="T88" i="11"/>
  <c r="S88" i="11"/>
  <c r="R88" i="11"/>
  <c r="AC87" i="11"/>
  <c r="AB87" i="11"/>
  <c r="Z87" i="11"/>
  <c r="Y87" i="11"/>
  <c r="X87" i="11"/>
  <c r="W87" i="11"/>
  <c r="V87" i="11"/>
  <c r="U87" i="11"/>
  <c r="T87" i="11"/>
  <c r="S87" i="11"/>
  <c r="R87" i="11"/>
  <c r="AC86" i="11"/>
  <c r="AB86" i="11"/>
  <c r="Z86" i="11"/>
  <c r="Y86" i="11"/>
  <c r="X86" i="11"/>
  <c r="W86" i="11"/>
  <c r="V86" i="11"/>
  <c r="U86" i="11"/>
  <c r="T86" i="11"/>
  <c r="S86" i="11"/>
  <c r="R86" i="11"/>
  <c r="AC85" i="11"/>
  <c r="AB85" i="11"/>
  <c r="Z85" i="11"/>
  <c r="Y85" i="11"/>
  <c r="X85" i="11"/>
  <c r="W85" i="11"/>
  <c r="V85" i="11"/>
  <c r="U85" i="11"/>
  <c r="T85" i="11"/>
  <c r="S85" i="11"/>
  <c r="R85" i="11"/>
  <c r="AC84" i="11"/>
  <c r="AB84" i="11"/>
  <c r="Z84" i="11"/>
  <c r="Y84" i="11"/>
  <c r="X84" i="11"/>
  <c r="W84" i="11"/>
  <c r="V84" i="11"/>
  <c r="U84" i="11"/>
  <c r="T84" i="11"/>
  <c r="S84" i="11"/>
  <c r="R84" i="11"/>
  <c r="AC83" i="11"/>
  <c r="AB83" i="11"/>
  <c r="Z83" i="11"/>
  <c r="Y83" i="11"/>
  <c r="X83" i="11"/>
  <c r="W83" i="11"/>
  <c r="V83" i="11"/>
  <c r="U83" i="11"/>
  <c r="T83" i="11"/>
  <c r="S83" i="11"/>
  <c r="R83" i="11"/>
  <c r="AC82" i="11"/>
  <c r="AB82" i="11"/>
  <c r="Z82" i="11"/>
  <c r="Y82" i="11"/>
  <c r="X82" i="11"/>
  <c r="W82" i="11"/>
  <c r="V82" i="11"/>
  <c r="U82" i="11"/>
  <c r="T82" i="11"/>
  <c r="S82" i="11"/>
  <c r="R82" i="11"/>
  <c r="AC81" i="11"/>
  <c r="AB81" i="11"/>
  <c r="Z81" i="11"/>
  <c r="Y81" i="11"/>
  <c r="X81" i="11"/>
  <c r="W81" i="11"/>
  <c r="V81" i="11"/>
  <c r="U81" i="11"/>
  <c r="T81" i="11"/>
  <c r="S81" i="11"/>
  <c r="R81" i="11"/>
  <c r="AC80" i="11"/>
  <c r="AB80" i="11"/>
  <c r="Z80" i="11"/>
  <c r="Y80" i="11"/>
  <c r="X80" i="11"/>
  <c r="W80" i="11"/>
  <c r="V80" i="11"/>
  <c r="U80" i="11"/>
  <c r="T80" i="11"/>
  <c r="S80" i="11"/>
  <c r="R80" i="11"/>
  <c r="AC79" i="11"/>
  <c r="AB79" i="11"/>
  <c r="Z79" i="11"/>
  <c r="Y79" i="11"/>
  <c r="X79" i="11"/>
  <c r="W79" i="11"/>
  <c r="V79" i="11"/>
  <c r="U79" i="11"/>
  <c r="T79" i="11"/>
  <c r="S79" i="11"/>
  <c r="R79" i="11"/>
  <c r="AC78" i="11"/>
  <c r="AB78" i="11"/>
  <c r="Z78" i="11"/>
  <c r="Y78" i="11"/>
  <c r="X78" i="11"/>
  <c r="W78" i="11"/>
  <c r="V78" i="11"/>
  <c r="U78" i="11"/>
  <c r="T78" i="11"/>
  <c r="S78" i="11"/>
  <c r="R78" i="11"/>
  <c r="AC77" i="11"/>
  <c r="AB77" i="11"/>
  <c r="Z77" i="11"/>
  <c r="Y77" i="11"/>
  <c r="X77" i="11"/>
  <c r="W77" i="11"/>
  <c r="V77" i="11"/>
  <c r="U77" i="11"/>
  <c r="T77" i="11"/>
  <c r="S77" i="11"/>
  <c r="R77" i="11"/>
  <c r="AC76" i="11"/>
  <c r="AB76" i="11"/>
  <c r="Z76" i="11"/>
  <c r="Y76" i="11"/>
  <c r="X76" i="11"/>
  <c r="W76" i="11"/>
  <c r="V76" i="11"/>
  <c r="U76" i="11"/>
  <c r="T76" i="11"/>
  <c r="S76" i="11"/>
  <c r="R76" i="11"/>
  <c r="AC75" i="11"/>
  <c r="AB75" i="11"/>
  <c r="Z75" i="11"/>
  <c r="Y75" i="11"/>
  <c r="X75" i="11"/>
  <c r="W75" i="11"/>
  <c r="V75" i="11"/>
  <c r="U75" i="11"/>
  <c r="T75" i="11"/>
  <c r="S75" i="11"/>
  <c r="R75" i="11"/>
  <c r="AC74" i="11"/>
  <c r="AB74" i="11"/>
  <c r="Z74" i="11"/>
  <c r="Y74" i="11"/>
  <c r="X74" i="11"/>
  <c r="W74" i="11"/>
  <c r="V74" i="11"/>
  <c r="U74" i="11"/>
  <c r="T74" i="11"/>
  <c r="S74" i="11"/>
  <c r="R74" i="11"/>
  <c r="AC73" i="11"/>
  <c r="AB73" i="11"/>
  <c r="Z73" i="11"/>
  <c r="Y73" i="11"/>
  <c r="X73" i="11"/>
  <c r="W73" i="11"/>
  <c r="V73" i="11"/>
  <c r="U73" i="11"/>
  <c r="T73" i="11"/>
  <c r="S73" i="11"/>
  <c r="R73" i="11"/>
  <c r="AC72" i="11"/>
  <c r="AB72" i="11"/>
  <c r="Z72" i="11"/>
  <c r="Y72" i="11"/>
  <c r="X72" i="11"/>
  <c r="W72" i="11"/>
  <c r="V72" i="11"/>
  <c r="U72" i="11"/>
  <c r="T72" i="11"/>
  <c r="S72" i="11"/>
  <c r="R72" i="11"/>
  <c r="AC71" i="11"/>
  <c r="AB71" i="11"/>
  <c r="Z71" i="11"/>
  <c r="Y71" i="11"/>
  <c r="X71" i="11"/>
  <c r="W71" i="11"/>
  <c r="V71" i="11"/>
  <c r="U71" i="11"/>
  <c r="T71" i="11"/>
  <c r="S71" i="11"/>
  <c r="R71" i="11"/>
  <c r="AC70" i="11"/>
  <c r="AB70" i="11"/>
  <c r="Z70" i="11"/>
  <c r="Y70" i="11"/>
  <c r="X70" i="11"/>
  <c r="W70" i="11"/>
  <c r="V70" i="11"/>
  <c r="U70" i="11"/>
  <c r="T70" i="11"/>
  <c r="S70" i="11"/>
  <c r="R70" i="11"/>
  <c r="AC69" i="11"/>
  <c r="AB69" i="11"/>
  <c r="Z69" i="11"/>
  <c r="Y69" i="11"/>
  <c r="X69" i="11"/>
  <c r="W69" i="11"/>
  <c r="V69" i="11"/>
  <c r="U69" i="11"/>
  <c r="T69" i="11"/>
  <c r="S69" i="11"/>
  <c r="R69" i="11"/>
  <c r="AC68" i="11"/>
  <c r="AB68" i="11"/>
  <c r="Z68" i="11"/>
  <c r="Y68" i="11"/>
  <c r="X68" i="11"/>
  <c r="W68" i="11"/>
  <c r="V68" i="11"/>
  <c r="U68" i="11"/>
  <c r="T68" i="11"/>
  <c r="S68" i="11"/>
  <c r="R68" i="11"/>
  <c r="AC67" i="11"/>
  <c r="AB67" i="11"/>
  <c r="Z67" i="11"/>
  <c r="Y67" i="11"/>
  <c r="X67" i="11"/>
  <c r="W67" i="11"/>
  <c r="V67" i="11"/>
  <c r="U67" i="11"/>
  <c r="T67" i="11"/>
  <c r="S67" i="11"/>
  <c r="R67" i="11"/>
  <c r="AC66" i="11"/>
  <c r="AB66" i="11"/>
  <c r="Z66" i="11"/>
  <c r="Y66" i="11"/>
  <c r="X66" i="11"/>
  <c r="W66" i="11"/>
  <c r="V66" i="11"/>
  <c r="U66" i="11"/>
  <c r="T66" i="11"/>
  <c r="S66" i="11"/>
  <c r="R66" i="11"/>
  <c r="AC65" i="11"/>
  <c r="AB65" i="11"/>
  <c r="Z65" i="11"/>
  <c r="Y65" i="11"/>
  <c r="X65" i="11"/>
  <c r="W65" i="11"/>
  <c r="V65" i="11"/>
  <c r="U65" i="11"/>
  <c r="T65" i="11"/>
  <c r="S65" i="11"/>
  <c r="R65" i="11"/>
  <c r="AC64" i="11"/>
  <c r="AB64" i="11"/>
  <c r="Z64" i="11"/>
  <c r="Y64" i="11"/>
  <c r="X64" i="11"/>
  <c r="W64" i="11"/>
  <c r="V64" i="11"/>
  <c r="U64" i="11"/>
  <c r="T64" i="11"/>
  <c r="S64" i="11"/>
  <c r="R64" i="11"/>
  <c r="AC63" i="11"/>
  <c r="AB63" i="11"/>
  <c r="Z63" i="11"/>
  <c r="Y63" i="11"/>
  <c r="X63" i="11"/>
  <c r="W63" i="11"/>
  <c r="V63" i="11"/>
  <c r="U63" i="11"/>
  <c r="T63" i="11"/>
  <c r="S63" i="11"/>
  <c r="R63" i="11"/>
  <c r="AC62" i="11"/>
  <c r="AB62" i="11"/>
  <c r="Z62" i="11"/>
  <c r="Y62" i="11"/>
  <c r="X62" i="11"/>
  <c r="W62" i="11"/>
  <c r="V62" i="11"/>
  <c r="U62" i="11"/>
  <c r="T62" i="11"/>
  <c r="S62" i="11"/>
  <c r="R62" i="11"/>
  <c r="AC61" i="11"/>
  <c r="AB61" i="11"/>
  <c r="Z61" i="11"/>
  <c r="Y61" i="11"/>
  <c r="X61" i="11"/>
  <c r="W61" i="11"/>
  <c r="V61" i="11"/>
  <c r="U61" i="11"/>
  <c r="T61" i="11"/>
  <c r="S61" i="11"/>
  <c r="R61" i="11"/>
  <c r="AC60" i="11"/>
  <c r="AB60" i="11"/>
  <c r="Z60" i="11"/>
  <c r="Y60" i="11"/>
  <c r="X60" i="11"/>
  <c r="W60" i="11"/>
  <c r="V60" i="11"/>
  <c r="U60" i="11"/>
  <c r="T60" i="11"/>
  <c r="S60" i="11"/>
  <c r="R60" i="11"/>
  <c r="AC59" i="11"/>
  <c r="AB59" i="11"/>
  <c r="Z59" i="11"/>
  <c r="Y59" i="11"/>
  <c r="X59" i="11"/>
  <c r="W59" i="11"/>
  <c r="V59" i="11"/>
  <c r="U59" i="11"/>
  <c r="T59" i="11"/>
  <c r="S59" i="11"/>
  <c r="R59" i="11"/>
  <c r="AC58" i="11"/>
  <c r="AB58" i="11"/>
  <c r="Z58" i="11"/>
  <c r="Y58" i="11"/>
  <c r="X58" i="11"/>
  <c r="W58" i="11"/>
  <c r="V58" i="11"/>
  <c r="U58" i="11"/>
  <c r="T58" i="11"/>
  <c r="S58" i="11"/>
  <c r="R58" i="11"/>
  <c r="AC57" i="11"/>
  <c r="AB57" i="11"/>
  <c r="Z57" i="11"/>
  <c r="Y57" i="11"/>
  <c r="X57" i="11"/>
  <c r="W57" i="11"/>
  <c r="V57" i="11"/>
  <c r="U57" i="11"/>
  <c r="T57" i="11"/>
  <c r="S57" i="11"/>
  <c r="R57" i="11"/>
  <c r="AC56" i="11"/>
  <c r="AB56" i="11"/>
  <c r="Z56" i="11"/>
  <c r="Y56" i="11"/>
  <c r="X56" i="11"/>
  <c r="W56" i="11"/>
  <c r="V56" i="11"/>
  <c r="U56" i="11"/>
  <c r="T56" i="11"/>
  <c r="S56" i="11"/>
  <c r="R56" i="11"/>
  <c r="AC55" i="11"/>
  <c r="AB55" i="11"/>
  <c r="Z55" i="11"/>
  <c r="Y55" i="11"/>
  <c r="X55" i="11"/>
  <c r="W55" i="11"/>
  <c r="V55" i="11"/>
  <c r="U55" i="11"/>
  <c r="T55" i="11"/>
  <c r="S55" i="11"/>
  <c r="R55" i="11"/>
  <c r="AC54" i="11"/>
  <c r="AB54" i="11"/>
  <c r="Z54" i="11"/>
  <c r="Y54" i="11"/>
  <c r="X54" i="11"/>
  <c r="W54" i="11"/>
  <c r="V54" i="11"/>
  <c r="U54" i="11"/>
  <c r="T54" i="11"/>
  <c r="S54" i="11"/>
  <c r="R54" i="11"/>
  <c r="AC53" i="11"/>
  <c r="AB53" i="11"/>
  <c r="Z53" i="11"/>
  <c r="Y53" i="11"/>
  <c r="X53" i="11"/>
  <c r="W53" i="11"/>
  <c r="V53" i="11"/>
  <c r="U53" i="11"/>
  <c r="T53" i="11"/>
  <c r="S53" i="11"/>
  <c r="R53" i="11"/>
  <c r="AC52" i="11"/>
  <c r="AB52" i="11"/>
  <c r="Z52" i="11"/>
  <c r="Y52" i="11"/>
  <c r="X52" i="11"/>
  <c r="W52" i="11"/>
  <c r="V52" i="11"/>
  <c r="U52" i="11"/>
  <c r="T52" i="11"/>
  <c r="S52" i="11"/>
  <c r="R52" i="11"/>
  <c r="AC51" i="11"/>
  <c r="AB51" i="11"/>
  <c r="Z51" i="11"/>
  <c r="Y51" i="11"/>
  <c r="X51" i="11"/>
  <c r="W51" i="11"/>
  <c r="V51" i="11"/>
  <c r="U51" i="11"/>
  <c r="T51" i="11"/>
  <c r="S51" i="11"/>
  <c r="R51" i="11"/>
  <c r="AC50" i="11"/>
  <c r="AB50" i="11"/>
  <c r="Z50" i="11"/>
  <c r="Y50" i="11"/>
  <c r="X50" i="11"/>
  <c r="W50" i="11"/>
  <c r="V50" i="11"/>
  <c r="U50" i="11"/>
  <c r="T50" i="11"/>
  <c r="S50" i="11"/>
  <c r="R50" i="11"/>
  <c r="AC49" i="11"/>
  <c r="AB49" i="11"/>
  <c r="Z49" i="11"/>
  <c r="Y49" i="11"/>
  <c r="X49" i="11"/>
  <c r="W49" i="11"/>
  <c r="V49" i="11"/>
  <c r="U49" i="11"/>
  <c r="T49" i="11"/>
  <c r="S49" i="11"/>
  <c r="R49" i="11"/>
  <c r="AC48" i="11"/>
  <c r="AB48" i="11"/>
  <c r="Z48" i="11"/>
  <c r="Y48" i="11"/>
  <c r="X48" i="11"/>
  <c r="W48" i="11"/>
  <c r="V48" i="11"/>
  <c r="U48" i="11"/>
  <c r="T48" i="11"/>
  <c r="S48" i="11"/>
  <c r="R48" i="11"/>
  <c r="AC47" i="11"/>
  <c r="AB47" i="11"/>
  <c r="Z47" i="11"/>
  <c r="Y47" i="11"/>
  <c r="X47" i="11"/>
  <c r="W47" i="11"/>
  <c r="V47" i="11"/>
  <c r="U47" i="11"/>
  <c r="T47" i="11"/>
  <c r="S47" i="11"/>
  <c r="R47" i="11"/>
  <c r="AC46" i="11"/>
  <c r="AB46" i="11"/>
  <c r="Z46" i="11"/>
  <c r="Y46" i="11"/>
  <c r="X46" i="11"/>
  <c r="W46" i="11"/>
  <c r="V46" i="11"/>
  <c r="U46" i="11"/>
  <c r="T46" i="11"/>
  <c r="S46" i="11"/>
  <c r="R46" i="11"/>
  <c r="AC45" i="11"/>
  <c r="AB45" i="11"/>
  <c r="Z45" i="11"/>
  <c r="Y45" i="11"/>
  <c r="X45" i="11"/>
  <c r="W45" i="11"/>
  <c r="V45" i="11"/>
  <c r="U45" i="11"/>
  <c r="T45" i="11"/>
  <c r="S45" i="11"/>
  <c r="R45" i="11"/>
  <c r="AC44" i="11"/>
  <c r="AB44" i="11"/>
  <c r="Z44" i="11"/>
  <c r="Y44" i="11"/>
  <c r="X44" i="11"/>
  <c r="W44" i="11"/>
  <c r="V44" i="11"/>
  <c r="U44" i="11"/>
  <c r="T44" i="11"/>
  <c r="S44" i="11"/>
  <c r="R44" i="11"/>
  <c r="AC43" i="11"/>
  <c r="AB43" i="11"/>
  <c r="Z43" i="11"/>
  <c r="Y43" i="11"/>
  <c r="X43" i="11"/>
  <c r="W43" i="11"/>
  <c r="V43" i="11"/>
  <c r="U43" i="11"/>
  <c r="T43" i="11"/>
  <c r="S43" i="11"/>
  <c r="R43" i="11"/>
  <c r="AC42" i="11"/>
  <c r="AB42" i="11"/>
  <c r="Z42" i="11"/>
  <c r="Y42" i="11"/>
  <c r="X42" i="11"/>
  <c r="W42" i="11"/>
  <c r="V42" i="11"/>
  <c r="U42" i="11"/>
  <c r="T42" i="11"/>
  <c r="S42" i="11"/>
  <c r="R42" i="11"/>
  <c r="AC41" i="11"/>
  <c r="AB41" i="11"/>
  <c r="Z41" i="11"/>
  <c r="Y41" i="11"/>
  <c r="X41" i="11"/>
  <c r="W41" i="11"/>
  <c r="V41" i="11"/>
  <c r="U41" i="11"/>
  <c r="T41" i="11"/>
  <c r="S41" i="11"/>
  <c r="R41" i="11"/>
  <c r="AC40" i="11"/>
  <c r="AB40" i="11"/>
  <c r="Z40" i="11"/>
  <c r="Y40" i="11"/>
  <c r="X40" i="11"/>
  <c r="W40" i="11"/>
  <c r="V40" i="11"/>
  <c r="U40" i="11"/>
  <c r="T40" i="11"/>
  <c r="S40" i="11"/>
  <c r="R40" i="11"/>
  <c r="AC39" i="11"/>
  <c r="AB39" i="11"/>
  <c r="Z39" i="11"/>
  <c r="Y39" i="11"/>
  <c r="X39" i="11"/>
  <c r="W39" i="11"/>
  <c r="V39" i="11"/>
  <c r="U39" i="11"/>
  <c r="T39" i="11"/>
  <c r="S39" i="11"/>
  <c r="R39" i="11"/>
  <c r="AC38" i="11"/>
  <c r="AB38" i="11"/>
  <c r="Z38" i="11"/>
  <c r="Y38" i="11"/>
  <c r="X38" i="11"/>
  <c r="W38" i="11"/>
  <c r="V38" i="11"/>
  <c r="U38" i="11"/>
  <c r="T38" i="11"/>
  <c r="S38" i="11"/>
  <c r="R38" i="11"/>
  <c r="AC37" i="11"/>
  <c r="AB37" i="11"/>
  <c r="Z37" i="11"/>
  <c r="Y37" i="11"/>
  <c r="X37" i="11"/>
  <c r="W37" i="11"/>
  <c r="V37" i="11"/>
  <c r="U37" i="11"/>
  <c r="T37" i="11"/>
  <c r="S37" i="11"/>
  <c r="R37" i="11"/>
  <c r="AC36" i="11"/>
  <c r="AB36" i="11"/>
  <c r="Z36" i="11"/>
  <c r="Y36" i="11"/>
  <c r="X36" i="11"/>
  <c r="W36" i="11"/>
  <c r="V36" i="11"/>
  <c r="U36" i="11"/>
  <c r="T36" i="11"/>
  <c r="S36" i="11"/>
  <c r="R36" i="11"/>
  <c r="AC35" i="11"/>
  <c r="AB35" i="11"/>
  <c r="Z35" i="11"/>
  <c r="Y35" i="11"/>
  <c r="X35" i="11"/>
  <c r="W35" i="11"/>
  <c r="V35" i="11"/>
  <c r="U35" i="11"/>
  <c r="T35" i="11"/>
  <c r="S35" i="11"/>
  <c r="R35" i="11"/>
  <c r="AC34" i="11"/>
  <c r="AB34" i="11"/>
  <c r="Z34" i="11"/>
  <c r="Y34" i="11"/>
  <c r="X34" i="11"/>
  <c r="W34" i="11"/>
  <c r="V34" i="11"/>
  <c r="U34" i="11"/>
  <c r="T34" i="11"/>
  <c r="S34" i="11"/>
  <c r="R34" i="11"/>
  <c r="AC33" i="11"/>
  <c r="AB33" i="11"/>
  <c r="Z33" i="11"/>
  <c r="Y33" i="11"/>
  <c r="X33" i="11"/>
  <c r="W33" i="11"/>
  <c r="V33" i="11"/>
  <c r="U33" i="11"/>
  <c r="T33" i="11"/>
  <c r="S33" i="11"/>
  <c r="R33" i="11"/>
  <c r="AC32" i="11"/>
  <c r="AB32" i="11"/>
  <c r="Z32" i="11"/>
  <c r="Y32" i="11"/>
  <c r="X32" i="11"/>
  <c r="W32" i="11"/>
  <c r="V32" i="11"/>
  <c r="U32" i="11"/>
  <c r="T32" i="11"/>
  <c r="S32" i="11"/>
  <c r="R32" i="11"/>
  <c r="AC31" i="11"/>
  <c r="AB31" i="11"/>
  <c r="Z31" i="11"/>
  <c r="Y31" i="11"/>
  <c r="X31" i="11"/>
  <c r="W31" i="11"/>
  <c r="V31" i="11"/>
  <c r="U31" i="11"/>
  <c r="T31" i="11"/>
  <c r="S31" i="11"/>
  <c r="R31" i="11"/>
  <c r="AC30" i="11"/>
  <c r="AB30" i="11"/>
  <c r="Z30" i="11"/>
  <c r="Y30" i="11"/>
  <c r="X30" i="11"/>
  <c r="W30" i="11"/>
  <c r="V30" i="11"/>
  <c r="U30" i="11"/>
  <c r="T30" i="11"/>
  <c r="S30" i="11"/>
  <c r="R30" i="11"/>
  <c r="AC29" i="11"/>
  <c r="AB29" i="11"/>
  <c r="Z29" i="11"/>
  <c r="Y29" i="11"/>
  <c r="X29" i="11"/>
  <c r="W29" i="11"/>
  <c r="V29" i="11"/>
  <c r="U29" i="11"/>
  <c r="T29" i="11"/>
  <c r="S29" i="11"/>
  <c r="R29" i="11"/>
  <c r="AC28" i="11"/>
  <c r="AB28" i="11"/>
  <c r="Z28" i="11"/>
  <c r="Y28" i="11"/>
  <c r="X28" i="11"/>
  <c r="W28" i="11"/>
  <c r="V28" i="11"/>
  <c r="U28" i="11"/>
  <c r="T28" i="11"/>
  <c r="S28" i="11"/>
  <c r="R28" i="11"/>
  <c r="AC27" i="11"/>
  <c r="AB27" i="11"/>
  <c r="Z27" i="11"/>
  <c r="Y27" i="11"/>
  <c r="X27" i="11"/>
  <c r="W27" i="11"/>
  <c r="V27" i="11"/>
  <c r="U27" i="11"/>
  <c r="T27" i="11"/>
  <c r="S27" i="11"/>
  <c r="R27" i="11"/>
  <c r="AC26" i="11"/>
  <c r="AB26" i="11"/>
  <c r="Z26" i="11"/>
  <c r="Y26" i="11"/>
  <c r="X26" i="11"/>
  <c r="W26" i="11"/>
  <c r="V26" i="11"/>
  <c r="U26" i="11"/>
  <c r="T26" i="11"/>
  <c r="S26" i="11"/>
  <c r="R26" i="11"/>
  <c r="AC25" i="11"/>
  <c r="AB25" i="11"/>
  <c r="Z25" i="11"/>
  <c r="Y25" i="11"/>
  <c r="X25" i="11"/>
  <c r="W25" i="11"/>
  <c r="V25" i="11"/>
  <c r="U25" i="11"/>
  <c r="T25" i="11"/>
  <c r="S25" i="11"/>
  <c r="R25" i="11"/>
  <c r="AC24" i="11"/>
  <c r="AB24" i="11"/>
  <c r="Z24" i="11"/>
  <c r="Y24" i="11"/>
  <c r="X24" i="11"/>
  <c r="W24" i="11"/>
  <c r="V24" i="11"/>
  <c r="U24" i="11"/>
  <c r="T24" i="11"/>
  <c r="S24" i="11"/>
  <c r="R24" i="11"/>
  <c r="AC23" i="11"/>
  <c r="AB23" i="11"/>
  <c r="Z23" i="11"/>
  <c r="Y23" i="11"/>
  <c r="X23" i="11"/>
  <c r="W23" i="11"/>
  <c r="V23" i="11"/>
  <c r="U23" i="11"/>
  <c r="T23" i="11"/>
  <c r="S23" i="11"/>
  <c r="R23" i="11"/>
  <c r="AC22" i="11"/>
  <c r="AB22" i="11"/>
  <c r="Z22" i="11"/>
  <c r="Y22" i="11"/>
  <c r="X22" i="11"/>
  <c r="W22" i="11"/>
  <c r="V22" i="11"/>
  <c r="U22" i="11"/>
  <c r="T22" i="11"/>
  <c r="S22" i="11"/>
  <c r="R22" i="11"/>
  <c r="AC21" i="11"/>
  <c r="AB21" i="11"/>
  <c r="Z21" i="11"/>
  <c r="Y21" i="11"/>
  <c r="X21" i="11"/>
  <c r="W21" i="11"/>
  <c r="V21" i="11"/>
  <c r="U21" i="11"/>
  <c r="T21" i="11"/>
  <c r="S21" i="11"/>
  <c r="R21" i="11"/>
  <c r="AC20" i="11"/>
  <c r="AB20" i="11"/>
  <c r="Z20" i="11"/>
  <c r="Y20" i="11"/>
  <c r="X20" i="11"/>
  <c r="W20" i="11"/>
  <c r="V20" i="11"/>
  <c r="U20" i="11"/>
  <c r="T20" i="11"/>
  <c r="S20" i="11"/>
  <c r="R20" i="11"/>
  <c r="AC19" i="11"/>
  <c r="AB19" i="11"/>
  <c r="Z19" i="11"/>
  <c r="Y19" i="11"/>
  <c r="X19" i="11"/>
  <c r="W19" i="11"/>
  <c r="V19" i="11"/>
  <c r="U19" i="11"/>
  <c r="T19" i="11"/>
  <c r="S19" i="11"/>
  <c r="R19" i="11"/>
  <c r="AC18" i="11"/>
  <c r="AB18" i="11"/>
  <c r="Z18" i="11"/>
  <c r="Y18" i="11"/>
  <c r="X18" i="11"/>
  <c r="W18" i="11"/>
  <c r="V18" i="11"/>
  <c r="U18" i="11"/>
  <c r="T18" i="11"/>
  <c r="S18" i="11"/>
  <c r="R18" i="11"/>
  <c r="AC17" i="11"/>
  <c r="AB17" i="11"/>
  <c r="Z17" i="11"/>
  <c r="Y17" i="11"/>
  <c r="X17" i="11"/>
  <c r="W17" i="11"/>
  <c r="V17" i="11"/>
  <c r="U17" i="11"/>
  <c r="T17" i="11"/>
  <c r="S17" i="11"/>
  <c r="R17" i="11"/>
  <c r="AC16" i="11"/>
  <c r="AB16" i="11"/>
  <c r="Z16" i="11"/>
  <c r="Y16" i="11"/>
  <c r="X16" i="11"/>
  <c r="W16" i="11"/>
  <c r="V16" i="11"/>
  <c r="U16" i="11"/>
  <c r="T16" i="11"/>
  <c r="S16" i="11"/>
  <c r="R16" i="11"/>
  <c r="AC15" i="11"/>
  <c r="AB15" i="11"/>
  <c r="Z15" i="11"/>
  <c r="Y15" i="11"/>
  <c r="X15" i="11"/>
  <c r="W15" i="11"/>
  <c r="V15" i="11"/>
  <c r="U15" i="11"/>
  <c r="T15" i="11"/>
  <c r="S15" i="11"/>
  <c r="AC14" i="11"/>
  <c r="AB14" i="11"/>
  <c r="Z14" i="11"/>
  <c r="X14" i="11"/>
  <c r="W14" i="11"/>
  <c r="V14" i="11"/>
  <c r="U14" i="11"/>
  <c r="Y14" i="11" s="1"/>
  <c r="T14" i="11"/>
  <c r="S14" i="11"/>
  <c r="AC13" i="11"/>
  <c r="AB13" i="11"/>
  <c r="Z13" i="11"/>
  <c r="X13" i="11"/>
  <c r="W13" i="11"/>
  <c r="V13" i="11"/>
  <c r="U13" i="11"/>
  <c r="Y13" i="11" s="1"/>
  <c r="T13" i="11"/>
  <c r="S13" i="11"/>
  <c r="AC12" i="11"/>
  <c r="AB12" i="11"/>
  <c r="Z12" i="11"/>
  <c r="X12" i="11"/>
  <c r="W12" i="11"/>
  <c r="V12" i="11"/>
  <c r="U12" i="11"/>
  <c r="Y12" i="11" s="1"/>
  <c r="T12" i="11"/>
  <c r="S12" i="11"/>
  <c r="AC11" i="11"/>
  <c r="AB11" i="11"/>
  <c r="Z11" i="11"/>
  <c r="X11" i="11"/>
  <c r="W11" i="11"/>
  <c r="V11" i="11"/>
  <c r="U11" i="11"/>
  <c r="Y11" i="11" s="1"/>
  <c r="T11" i="11"/>
  <c r="S11" i="11"/>
  <c r="F11" i="22"/>
  <c r="AJ16" i="2" l="1"/>
  <c r="AC16" i="2" l="1"/>
  <c r="U16" i="2" l="1"/>
  <c r="C16" i="2" l="1"/>
  <c r="D16" i="2"/>
  <c r="E16" i="2"/>
  <c r="L16" i="2"/>
  <c r="M16" i="2"/>
  <c r="N16" i="2"/>
  <c r="T16" i="2"/>
  <c r="V16" i="2"/>
  <c r="W16" i="2"/>
  <c r="AA16" i="2" s="1"/>
  <c r="X16" i="2"/>
  <c r="Y16" i="2"/>
  <c r="Z16" i="2"/>
  <c r="AB16" i="2"/>
  <c r="AD16" i="2"/>
  <c r="AE16" i="2"/>
  <c r="AI16" i="2" s="1"/>
  <c r="AF16" i="2"/>
  <c r="AG16" i="2"/>
  <c r="AH16" i="2"/>
  <c r="M21" i="2"/>
  <c r="P21" i="2"/>
  <c r="N12" i="15" l="1"/>
  <c r="AJ11" i="9" l="1"/>
  <c r="AU12" i="29" l="1"/>
  <c r="AU13" i="29"/>
  <c r="AU14" i="29"/>
  <c r="AU15" i="29"/>
  <c r="AU16" i="29"/>
  <c r="AU17" i="29"/>
  <c r="AU18" i="29"/>
  <c r="AU19" i="29"/>
  <c r="AU20" i="29"/>
  <c r="AU21" i="29"/>
  <c r="AU22" i="29"/>
  <c r="AU23" i="29"/>
  <c r="AU24" i="29"/>
  <c r="AU25" i="29"/>
  <c r="AU26" i="29"/>
  <c r="AU27" i="29"/>
  <c r="AU28" i="29"/>
  <c r="AU29" i="29"/>
  <c r="AU30" i="29"/>
  <c r="AU31" i="29"/>
  <c r="AU32" i="29"/>
  <c r="AU33" i="29"/>
  <c r="AU34" i="29"/>
  <c r="AU35" i="29"/>
  <c r="AU36" i="29"/>
  <c r="AU37" i="29"/>
  <c r="AU38" i="29"/>
  <c r="AU39" i="29"/>
  <c r="AU40" i="29"/>
  <c r="AU41" i="29"/>
  <c r="AU42" i="29"/>
  <c r="AU43" i="29"/>
  <c r="AU44" i="29"/>
  <c r="AU45" i="29"/>
  <c r="AU46" i="29"/>
  <c r="AU47" i="29"/>
  <c r="AU48" i="29"/>
  <c r="AU49" i="29"/>
  <c r="AU50" i="29"/>
  <c r="AU51" i="29"/>
  <c r="AU52" i="29"/>
  <c r="AU53" i="29"/>
  <c r="AU54" i="29"/>
  <c r="AU55" i="29"/>
  <c r="AU56" i="29"/>
  <c r="AU57" i="29"/>
  <c r="AU58" i="29"/>
  <c r="AU59" i="29"/>
  <c r="AU60" i="29"/>
  <c r="AU61" i="29"/>
  <c r="AU62" i="29"/>
  <c r="AU63" i="29"/>
  <c r="AU64" i="29"/>
  <c r="AU65" i="29"/>
  <c r="AU66" i="29"/>
  <c r="AU67" i="29"/>
  <c r="AU68" i="29"/>
  <c r="AU69" i="29"/>
  <c r="AU70" i="29"/>
  <c r="AU71" i="29"/>
  <c r="AU72" i="29"/>
  <c r="AU73" i="29"/>
  <c r="AU74" i="29"/>
  <c r="AU75" i="29"/>
  <c r="AU76" i="29"/>
  <c r="AU77" i="29"/>
  <c r="AU78" i="29"/>
  <c r="AU79" i="29"/>
  <c r="AU80" i="29"/>
  <c r="AU81" i="29"/>
  <c r="AU82" i="29"/>
  <c r="AU83" i="29"/>
  <c r="AU84" i="29"/>
  <c r="AU85" i="29"/>
  <c r="AU86" i="29"/>
  <c r="AU87" i="29"/>
  <c r="AU88" i="29"/>
  <c r="AU89" i="29"/>
  <c r="AU90" i="29"/>
  <c r="AU91" i="29"/>
  <c r="AU92" i="29"/>
  <c r="AU93" i="29"/>
  <c r="AU94" i="29"/>
  <c r="AU95" i="29"/>
  <c r="AU96" i="29"/>
  <c r="AU97" i="29"/>
  <c r="AU98" i="29"/>
  <c r="AU99" i="29"/>
  <c r="AU100" i="29"/>
  <c r="AU101" i="29"/>
  <c r="AU102" i="29"/>
  <c r="AU103" i="29"/>
  <c r="AU104" i="29"/>
  <c r="AU105" i="29"/>
  <c r="AU106" i="29"/>
  <c r="AU107" i="29"/>
  <c r="AU108" i="29"/>
  <c r="AU109" i="29"/>
  <c r="AU110" i="29"/>
  <c r="AU111" i="29"/>
  <c r="AU112" i="29"/>
  <c r="AU113" i="29"/>
  <c r="AU114" i="29"/>
  <c r="AU115" i="29"/>
  <c r="AU116" i="29"/>
  <c r="AU117" i="29"/>
  <c r="AU118" i="29"/>
  <c r="AU119" i="29"/>
  <c r="AU120" i="29"/>
  <c r="AU121" i="29"/>
  <c r="AU122" i="29"/>
  <c r="AU123" i="29"/>
  <c r="AU124" i="29"/>
  <c r="AU125" i="29"/>
  <c r="AU126" i="29"/>
  <c r="AU127" i="29"/>
  <c r="AU128" i="29"/>
  <c r="AU129" i="29"/>
  <c r="AU130" i="29"/>
  <c r="AU131" i="29"/>
  <c r="AU132" i="29"/>
  <c r="AU133" i="29"/>
  <c r="AU134" i="29"/>
  <c r="AU135" i="29"/>
  <c r="AU136" i="29"/>
  <c r="AU137" i="29"/>
  <c r="AU138" i="29"/>
  <c r="AU139" i="29"/>
  <c r="AU140" i="29"/>
  <c r="AU141" i="29"/>
  <c r="AU142" i="29"/>
  <c r="AU143" i="29"/>
  <c r="AU144" i="29"/>
  <c r="AU145" i="29"/>
  <c r="AU146" i="29"/>
  <c r="AU147" i="29"/>
  <c r="AU148" i="29"/>
  <c r="AU149" i="29"/>
  <c r="AU150" i="29"/>
  <c r="AU151" i="29"/>
  <c r="AU152" i="29"/>
  <c r="AU153" i="29"/>
  <c r="AU154" i="29"/>
  <c r="AU155" i="29"/>
  <c r="AU156" i="29"/>
  <c r="AU157" i="29"/>
  <c r="AU158" i="29"/>
  <c r="AU159" i="29"/>
  <c r="AU160" i="29"/>
  <c r="AU161" i="29"/>
  <c r="AU162" i="29"/>
  <c r="AU163" i="29"/>
  <c r="AU164" i="29"/>
  <c r="AU165" i="29"/>
  <c r="AU166" i="29"/>
  <c r="AU167" i="29"/>
  <c r="AU168" i="29"/>
  <c r="AU169" i="29"/>
  <c r="AU170" i="29"/>
  <c r="AU171" i="29"/>
  <c r="AU172" i="29"/>
  <c r="AU173" i="29"/>
  <c r="AU174" i="29"/>
  <c r="AU175" i="29"/>
  <c r="AU176" i="29"/>
  <c r="AU177" i="29"/>
  <c r="AU178" i="29"/>
  <c r="AU179" i="29"/>
  <c r="AU180" i="29"/>
  <c r="AU181" i="29"/>
  <c r="AU182" i="29"/>
  <c r="AU183" i="29"/>
  <c r="AU184" i="29"/>
  <c r="AU185" i="29"/>
  <c r="AU186" i="29"/>
  <c r="AU187" i="29"/>
  <c r="AU188" i="29"/>
  <c r="AU189" i="29"/>
  <c r="AU190" i="29"/>
  <c r="AU191" i="29"/>
  <c r="AU192" i="29"/>
  <c r="AU193" i="29"/>
  <c r="AU194" i="29"/>
  <c r="AU195" i="29"/>
  <c r="AU196" i="29"/>
  <c r="AU197" i="29"/>
  <c r="AU198" i="29"/>
  <c r="AU199" i="29"/>
  <c r="AU200" i="29"/>
  <c r="AU201" i="29"/>
  <c r="AU202" i="29"/>
  <c r="AU203" i="29"/>
  <c r="AU204" i="29"/>
  <c r="AU205" i="29"/>
  <c r="AU206" i="29"/>
  <c r="AU207" i="29"/>
  <c r="AU208" i="29"/>
  <c r="AU209" i="29"/>
  <c r="AU210" i="29"/>
  <c r="AU211" i="29"/>
  <c r="AU212" i="29"/>
  <c r="AU213" i="29"/>
  <c r="AU214" i="29"/>
  <c r="AU215" i="29"/>
  <c r="AU216" i="29"/>
  <c r="AU217" i="29"/>
  <c r="AU218" i="29"/>
  <c r="AU219" i="29"/>
  <c r="AU220" i="29"/>
  <c r="AU221" i="29"/>
  <c r="AU222" i="29"/>
  <c r="AU223" i="29"/>
  <c r="AU224" i="29"/>
  <c r="AU225" i="29"/>
  <c r="AU226" i="29"/>
  <c r="AU227" i="29"/>
  <c r="AU228" i="29"/>
  <c r="AU229" i="29"/>
  <c r="AU230" i="29"/>
  <c r="AU231" i="29"/>
  <c r="AU232" i="29"/>
  <c r="AU233" i="29"/>
  <c r="AU234" i="29"/>
  <c r="AU235" i="29"/>
  <c r="AU236" i="29"/>
  <c r="AU237" i="29"/>
  <c r="AU238" i="29"/>
  <c r="AU239" i="29"/>
  <c r="AU240" i="29"/>
  <c r="AU241" i="29"/>
  <c r="AU242" i="29"/>
  <c r="AU243" i="29"/>
  <c r="AU244" i="29"/>
  <c r="AU245" i="29"/>
  <c r="AU246" i="29"/>
  <c r="AU247" i="29"/>
  <c r="AU248" i="29"/>
  <c r="AU249" i="29"/>
  <c r="AU250" i="29"/>
  <c r="AU251" i="29"/>
  <c r="AU252" i="29"/>
  <c r="AU253" i="29"/>
  <c r="AU254" i="29"/>
  <c r="AU255" i="29"/>
  <c r="AU256" i="29"/>
  <c r="AU257" i="29"/>
  <c r="AU258" i="29"/>
  <c r="AU259" i="29"/>
  <c r="AU260" i="29"/>
  <c r="AU261" i="29"/>
  <c r="AU262" i="29"/>
  <c r="AU263" i="29"/>
  <c r="AU264" i="29"/>
  <c r="AU265" i="29"/>
  <c r="AU266" i="29"/>
  <c r="AU267" i="29"/>
  <c r="AU268" i="29"/>
  <c r="AU269" i="29"/>
  <c r="AU270" i="29"/>
  <c r="AU271" i="29"/>
  <c r="AU272" i="29"/>
  <c r="AU273" i="29"/>
  <c r="AU274" i="29"/>
  <c r="AU275" i="29"/>
  <c r="AU276" i="29"/>
  <c r="AU277" i="29"/>
  <c r="AU278" i="29"/>
  <c r="AU279" i="29"/>
  <c r="AU280" i="29"/>
  <c r="AU281" i="29"/>
  <c r="AU282" i="29"/>
  <c r="AU283" i="29"/>
  <c r="AU284" i="29"/>
  <c r="AU285" i="29"/>
  <c r="AU286" i="29"/>
  <c r="AU287" i="29"/>
  <c r="AU288" i="29"/>
  <c r="AU289" i="29"/>
  <c r="AU290" i="29"/>
  <c r="AU291" i="29"/>
  <c r="AU292" i="29"/>
  <c r="AU293" i="29"/>
  <c r="AU294" i="29"/>
  <c r="AU295" i="29"/>
  <c r="AU296" i="29"/>
  <c r="AU297" i="29"/>
  <c r="AU298" i="29"/>
  <c r="AU299" i="29"/>
  <c r="AU300" i="29"/>
  <c r="AU301" i="29"/>
  <c r="AU302" i="29"/>
  <c r="AU303" i="29"/>
  <c r="AU304" i="29"/>
  <c r="AU305" i="29"/>
  <c r="AU306" i="29"/>
  <c r="AU307" i="29"/>
  <c r="AU308" i="29"/>
  <c r="AU309" i="29"/>
  <c r="AU310" i="29"/>
  <c r="AU311" i="29"/>
  <c r="AU312" i="29"/>
  <c r="AU313" i="29"/>
  <c r="AU314" i="29"/>
  <c r="AU315" i="29"/>
  <c r="AU316" i="29"/>
  <c r="AU317" i="29"/>
  <c r="AU318" i="29"/>
  <c r="AU319" i="29"/>
  <c r="AU320" i="29"/>
  <c r="AU321" i="29"/>
  <c r="AU322" i="29"/>
  <c r="AU323" i="29"/>
  <c r="AU324" i="29"/>
  <c r="AU325" i="29"/>
  <c r="AU326" i="29"/>
  <c r="AU327" i="29"/>
  <c r="AU328" i="29"/>
  <c r="AU329" i="29"/>
  <c r="AU330" i="29"/>
  <c r="AU331" i="29"/>
  <c r="AU332" i="29"/>
  <c r="AU333" i="29"/>
  <c r="AU334" i="29"/>
  <c r="AU335" i="29"/>
  <c r="AU336" i="29"/>
  <c r="AU337" i="29"/>
  <c r="AU338" i="29"/>
  <c r="AU339" i="29"/>
  <c r="AU340" i="29"/>
  <c r="AU341" i="29"/>
  <c r="AU342" i="29"/>
  <c r="AU343" i="29"/>
  <c r="AU344" i="29"/>
  <c r="AU345" i="29"/>
  <c r="AU346" i="29"/>
  <c r="AU347" i="29"/>
  <c r="AU348" i="29"/>
  <c r="AU349" i="29"/>
  <c r="AU350" i="29"/>
  <c r="AU351" i="29"/>
  <c r="AU352" i="29"/>
  <c r="AU353" i="29"/>
  <c r="AU354" i="29"/>
  <c r="AU355" i="29"/>
  <c r="AU356" i="29"/>
  <c r="AU357" i="29"/>
  <c r="AU358" i="29"/>
  <c r="AU359" i="29"/>
  <c r="AU360" i="29"/>
  <c r="AU361" i="29"/>
  <c r="AU362" i="29"/>
  <c r="AU363" i="29"/>
  <c r="AU364" i="29"/>
  <c r="AU365" i="29"/>
  <c r="AU366" i="29"/>
  <c r="AU367" i="29"/>
  <c r="AU368" i="29"/>
  <c r="AU369" i="29"/>
  <c r="AU370" i="29"/>
  <c r="AU371" i="29"/>
  <c r="AU372" i="29"/>
  <c r="AU373" i="29"/>
  <c r="AU374" i="29"/>
  <c r="AU375" i="29"/>
  <c r="AU376" i="29"/>
  <c r="AU377" i="29"/>
  <c r="AU378" i="29"/>
  <c r="AU379" i="29"/>
  <c r="AU380" i="29"/>
  <c r="AU381" i="29"/>
  <c r="AU382" i="29"/>
  <c r="AU383" i="29"/>
  <c r="AU384" i="29"/>
  <c r="AU385" i="29"/>
  <c r="AU386" i="29"/>
  <c r="AU387" i="29"/>
  <c r="AU388" i="29"/>
  <c r="AU389" i="29"/>
  <c r="AU390" i="29"/>
  <c r="AU391" i="29"/>
  <c r="AU392" i="29"/>
  <c r="AU393" i="29"/>
  <c r="AU394" i="29"/>
  <c r="AU395" i="29"/>
  <c r="AU396" i="29"/>
  <c r="AU397" i="29"/>
  <c r="AU398" i="29"/>
  <c r="AU399" i="29"/>
  <c r="AU400" i="29"/>
  <c r="AU401" i="29"/>
  <c r="AU402" i="29"/>
  <c r="AU403" i="29"/>
  <c r="AU404" i="29"/>
  <c r="AU405" i="29"/>
  <c r="AU406" i="29"/>
  <c r="AU407" i="29"/>
  <c r="AU408" i="29"/>
  <c r="AU409" i="29"/>
  <c r="AU410" i="29"/>
  <c r="AU411" i="29"/>
  <c r="AU412" i="29"/>
  <c r="AU413" i="29"/>
  <c r="AU414" i="29"/>
  <c r="AU415" i="29"/>
  <c r="AU416" i="29"/>
  <c r="AU417" i="29"/>
  <c r="AU418" i="29"/>
  <c r="AU419" i="29"/>
  <c r="AU420" i="29"/>
  <c r="AU421" i="29"/>
  <c r="AU422" i="29"/>
  <c r="AU423" i="29"/>
  <c r="AU424" i="29"/>
  <c r="AU425" i="29"/>
  <c r="AU426" i="29"/>
  <c r="AU427" i="29"/>
  <c r="AU428" i="29"/>
  <c r="AU429" i="29"/>
  <c r="AU430" i="29"/>
  <c r="AU431" i="29"/>
  <c r="AU432" i="29"/>
  <c r="AU433" i="29"/>
  <c r="AU434" i="29"/>
  <c r="AU435" i="29"/>
  <c r="AU436" i="29"/>
  <c r="AU437" i="29"/>
  <c r="AU438" i="29"/>
  <c r="AU439" i="29"/>
  <c r="AU440" i="29"/>
  <c r="AU441" i="29"/>
  <c r="AU442" i="29"/>
  <c r="AU443" i="29"/>
  <c r="AU444" i="29"/>
  <c r="AU445" i="29"/>
  <c r="AU446" i="29"/>
  <c r="AU447" i="29"/>
  <c r="AU448" i="29"/>
  <c r="AU449" i="29"/>
  <c r="AU450" i="29"/>
  <c r="AU451" i="29"/>
  <c r="AU452" i="29"/>
  <c r="AU453" i="29"/>
  <c r="AU454" i="29"/>
  <c r="AU455" i="29"/>
  <c r="AU456" i="29"/>
  <c r="AU457" i="29"/>
  <c r="AU458" i="29"/>
  <c r="AU459" i="29"/>
  <c r="AU460" i="29"/>
  <c r="AU461" i="29"/>
  <c r="AU462" i="29"/>
  <c r="AU463" i="29"/>
  <c r="AU464" i="29"/>
  <c r="AU465" i="29"/>
  <c r="AU466" i="29"/>
  <c r="AU467" i="29"/>
  <c r="AU468" i="29"/>
  <c r="AU469" i="29"/>
  <c r="AU470" i="29"/>
  <c r="AU471" i="29"/>
  <c r="AU472" i="29"/>
  <c r="AU473" i="29"/>
  <c r="AU474" i="29"/>
  <c r="AU475" i="29"/>
  <c r="AU476" i="29"/>
  <c r="AU477" i="29"/>
  <c r="AU478" i="29"/>
  <c r="AU479" i="29"/>
  <c r="AU480" i="29"/>
  <c r="AU481" i="29"/>
  <c r="AU482" i="29"/>
  <c r="AU483" i="29"/>
  <c r="AU484" i="29"/>
  <c r="AU485" i="29"/>
  <c r="AU486" i="29"/>
  <c r="AU487" i="29"/>
  <c r="AU488" i="29"/>
  <c r="AU489" i="29"/>
  <c r="AU490" i="29"/>
  <c r="AU491" i="29"/>
  <c r="AU492" i="29"/>
  <c r="AU493" i="29"/>
  <c r="AU494" i="29"/>
  <c r="AU495" i="29"/>
  <c r="AU496" i="29"/>
  <c r="AU497" i="29"/>
  <c r="AU498" i="29"/>
  <c r="AU499" i="29"/>
  <c r="AU500" i="29"/>
  <c r="AU11" i="29"/>
  <c r="AU12" i="13"/>
  <c r="AU13" i="13"/>
  <c r="AU14" i="13"/>
  <c r="AU15" i="13"/>
  <c r="AU16" i="13"/>
  <c r="AU17" i="13"/>
  <c r="AU18" i="13"/>
  <c r="AU19" i="13"/>
  <c r="AU20" i="13"/>
  <c r="AU21" i="13"/>
  <c r="AU22" i="13"/>
  <c r="AU23" i="13"/>
  <c r="AU24" i="13"/>
  <c r="AU25" i="13"/>
  <c r="AU26" i="13"/>
  <c r="AU27" i="13"/>
  <c r="AU28" i="13"/>
  <c r="AU29" i="13"/>
  <c r="AU30" i="13"/>
  <c r="AU31" i="13"/>
  <c r="AU32" i="13"/>
  <c r="AU33" i="13"/>
  <c r="AU34" i="13"/>
  <c r="AU35" i="13"/>
  <c r="AU36" i="13"/>
  <c r="AU37" i="13"/>
  <c r="AU38" i="13"/>
  <c r="AU39" i="13"/>
  <c r="AU40" i="13"/>
  <c r="AU41" i="13"/>
  <c r="AU42" i="13"/>
  <c r="AU43" i="13"/>
  <c r="AU44" i="13"/>
  <c r="AU45" i="13"/>
  <c r="AU46" i="13"/>
  <c r="AU47" i="13"/>
  <c r="AU48" i="13"/>
  <c r="AU49" i="13"/>
  <c r="AU50" i="13"/>
  <c r="AU51" i="13"/>
  <c r="AU52" i="13"/>
  <c r="AU53" i="13"/>
  <c r="AU54" i="13"/>
  <c r="AU55" i="13"/>
  <c r="AU56" i="13"/>
  <c r="AU57" i="13"/>
  <c r="AU58" i="13"/>
  <c r="AU59" i="13"/>
  <c r="AU60" i="13"/>
  <c r="AU61" i="13"/>
  <c r="AU62" i="13"/>
  <c r="AU63" i="13"/>
  <c r="AU64" i="13"/>
  <c r="AU65" i="13"/>
  <c r="AU66" i="13"/>
  <c r="AU67" i="13"/>
  <c r="AU68" i="13"/>
  <c r="AU69" i="13"/>
  <c r="AU70" i="13"/>
  <c r="AU71" i="13"/>
  <c r="AU72" i="13"/>
  <c r="AU73" i="13"/>
  <c r="AU74" i="13"/>
  <c r="AU75" i="13"/>
  <c r="AU76" i="13"/>
  <c r="AU77" i="13"/>
  <c r="AU78" i="13"/>
  <c r="AU79" i="13"/>
  <c r="AU80" i="13"/>
  <c r="AU81" i="13"/>
  <c r="AU82" i="13"/>
  <c r="AU83" i="13"/>
  <c r="AU84" i="13"/>
  <c r="AU85" i="13"/>
  <c r="AU86" i="13"/>
  <c r="AU87" i="13"/>
  <c r="AU88" i="13"/>
  <c r="AU89" i="13"/>
  <c r="AU90" i="13"/>
  <c r="AU91" i="13"/>
  <c r="AU92" i="13"/>
  <c r="AU93" i="13"/>
  <c r="AU94" i="13"/>
  <c r="AU95" i="13"/>
  <c r="AU96" i="13"/>
  <c r="AU97" i="13"/>
  <c r="AU98" i="13"/>
  <c r="AU99" i="13"/>
  <c r="AU100" i="13"/>
  <c r="AU101" i="13"/>
  <c r="AU102" i="13"/>
  <c r="AU103" i="13"/>
  <c r="AU104" i="13"/>
  <c r="AU105" i="13"/>
  <c r="AU106" i="13"/>
  <c r="AU107" i="13"/>
  <c r="AU108" i="13"/>
  <c r="AU109" i="13"/>
  <c r="AU110" i="13"/>
  <c r="AU111" i="13"/>
  <c r="AU112" i="13"/>
  <c r="AU113" i="13"/>
  <c r="AU114" i="13"/>
  <c r="AU115" i="13"/>
  <c r="AU116" i="13"/>
  <c r="AU117" i="13"/>
  <c r="AU118" i="13"/>
  <c r="AU119" i="13"/>
  <c r="AU120" i="13"/>
  <c r="AU121" i="13"/>
  <c r="AU122" i="13"/>
  <c r="AU123" i="13"/>
  <c r="AU124" i="13"/>
  <c r="AU125" i="13"/>
  <c r="AU126" i="13"/>
  <c r="AU127" i="13"/>
  <c r="AU128" i="13"/>
  <c r="AU129" i="13"/>
  <c r="AU130" i="13"/>
  <c r="AU131" i="13"/>
  <c r="AU132" i="13"/>
  <c r="AU133" i="13"/>
  <c r="AU134" i="13"/>
  <c r="AU135" i="13"/>
  <c r="AU136" i="13"/>
  <c r="AU137" i="13"/>
  <c r="AU138" i="13"/>
  <c r="AU139" i="13"/>
  <c r="AU140" i="13"/>
  <c r="AU141" i="13"/>
  <c r="AU142" i="13"/>
  <c r="AU143" i="13"/>
  <c r="AU144" i="13"/>
  <c r="AU145" i="13"/>
  <c r="AU146" i="13"/>
  <c r="AU147" i="13"/>
  <c r="AU148" i="13"/>
  <c r="AU149" i="13"/>
  <c r="AU150" i="13"/>
  <c r="AU151" i="13"/>
  <c r="AU152" i="13"/>
  <c r="AU153" i="13"/>
  <c r="AU154" i="13"/>
  <c r="AU155" i="13"/>
  <c r="AU156" i="13"/>
  <c r="AU157" i="13"/>
  <c r="AU158" i="13"/>
  <c r="AU159" i="13"/>
  <c r="AU160" i="13"/>
  <c r="AU161" i="13"/>
  <c r="AU162" i="13"/>
  <c r="AU163" i="13"/>
  <c r="AU164" i="13"/>
  <c r="AU165" i="13"/>
  <c r="AU166" i="13"/>
  <c r="AU167" i="13"/>
  <c r="AU168" i="13"/>
  <c r="AU169" i="13"/>
  <c r="AU170" i="13"/>
  <c r="AU171" i="13"/>
  <c r="AU172" i="13"/>
  <c r="AU173" i="13"/>
  <c r="AU174" i="13"/>
  <c r="AU175" i="13"/>
  <c r="AU176" i="13"/>
  <c r="AU177" i="13"/>
  <c r="AU178" i="13"/>
  <c r="AU179" i="13"/>
  <c r="AU180" i="13"/>
  <c r="AU181" i="13"/>
  <c r="AU182" i="13"/>
  <c r="AU183" i="13"/>
  <c r="AU184" i="13"/>
  <c r="AU185" i="13"/>
  <c r="AU186" i="13"/>
  <c r="AU187" i="13"/>
  <c r="AU188" i="13"/>
  <c r="AU189" i="13"/>
  <c r="AU190" i="13"/>
  <c r="AU191" i="13"/>
  <c r="AU192" i="13"/>
  <c r="AU193" i="13"/>
  <c r="AU194" i="13"/>
  <c r="AU195" i="13"/>
  <c r="AU196" i="13"/>
  <c r="AU197" i="13"/>
  <c r="AU198" i="13"/>
  <c r="AU199" i="13"/>
  <c r="AU200" i="13"/>
  <c r="AU201" i="13"/>
  <c r="AU202" i="13"/>
  <c r="AU203" i="13"/>
  <c r="AU204" i="13"/>
  <c r="AU205" i="13"/>
  <c r="AU206" i="13"/>
  <c r="AU207" i="13"/>
  <c r="AU208" i="13"/>
  <c r="AU209" i="13"/>
  <c r="AU210" i="13"/>
  <c r="AU211" i="13"/>
  <c r="AU212" i="13"/>
  <c r="AU213" i="13"/>
  <c r="AU214" i="13"/>
  <c r="AU215" i="13"/>
  <c r="AU216" i="13"/>
  <c r="AU217" i="13"/>
  <c r="AU218" i="13"/>
  <c r="AU219" i="13"/>
  <c r="AU220" i="13"/>
  <c r="AU221" i="13"/>
  <c r="AU222" i="13"/>
  <c r="AU223" i="13"/>
  <c r="AU224" i="13"/>
  <c r="AU225" i="13"/>
  <c r="AU226" i="13"/>
  <c r="AU227" i="13"/>
  <c r="AU228" i="13"/>
  <c r="AU229" i="13"/>
  <c r="AU230" i="13"/>
  <c r="AU231" i="13"/>
  <c r="AU232" i="13"/>
  <c r="AU233" i="13"/>
  <c r="AU234" i="13"/>
  <c r="AU235" i="13"/>
  <c r="AU236" i="13"/>
  <c r="AU237" i="13"/>
  <c r="AU238" i="13"/>
  <c r="AU239" i="13"/>
  <c r="AU240" i="13"/>
  <c r="AU241" i="13"/>
  <c r="AU242" i="13"/>
  <c r="AU243" i="13"/>
  <c r="AU244" i="13"/>
  <c r="AU245" i="13"/>
  <c r="AU246" i="13"/>
  <c r="AU247" i="13"/>
  <c r="AU248" i="13"/>
  <c r="AU249" i="13"/>
  <c r="AU250" i="13"/>
  <c r="AU251" i="13"/>
  <c r="AU252" i="13"/>
  <c r="AU253" i="13"/>
  <c r="AU254" i="13"/>
  <c r="AU255" i="13"/>
  <c r="AU256" i="13"/>
  <c r="AU257" i="13"/>
  <c r="AU258" i="13"/>
  <c r="AU259" i="13"/>
  <c r="AU260" i="13"/>
  <c r="AU261" i="13"/>
  <c r="AU262" i="13"/>
  <c r="AU263" i="13"/>
  <c r="AU264" i="13"/>
  <c r="AU265" i="13"/>
  <c r="AU266" i="13"/>
  <c r="AU267" i="13"/>
  <c r="AU268" i="13"/>
  <c r="AU269" i="13"/>
  <c r="AU270" i="13"/>
  <c r="AU271" i="13"/>
  <c r="AU272" i="13"/>
  <c r="AU273" i="13"/>
  <c r="AU274" i="13"/>
  <c r="AU275" i="13"/>
  <c r="AU276" i="13"/>
  <c r="AU277" i="13"/>
  <c r="AU278" i="13"/>
  <c r="AU279" i="13"/>
  <c r="AU280" i="13"/>
  <c r="AU281" i="13"/>
  <c r="AU282" i="13"/>
  <c r="AU283" i="13"/>
  <c r="AU284" i="13"/>
  <c r="AU285" i="13"/>
  <c r="AU286" i="13"/>
  <c r="AU287" i="13"/>
  <c r="AU288" i="13"/>
  <c r="AU289" i="13"/>
  <c r="AU290" i="13"/>
  <c r="AU291" i="13"/>
  <c r="AU292" i="13"/>
  <c r="AU293" i="13"/>
  <c r="AU294" i="13"/>
  <c r="AU295" i="13"/>
  <c r="AU296" i="13"/>
  <c r="AU297" i="13"/>
  <c r="AU298" i="13"/>
  <c r="AU299" i="13"/>
  <c r="AU300" i="13"/>
  <c r="AU301" i="13"/>
  <c r="AU302" i="13"/>
  <c r="AU303" i="13"/>
  <c r="AU304" i="13"/>
  <c r="AU305" i="13"/>
  <c r="AU306" i="13"/>
  <c r="AU307" i="13"/>
  <c r="AU308" i="13"/>
  <c r="AU309" i="13"/>
  <c r="AU310" i="13"/>
  <c r="AU311" i="13"/>
  <c r="AU312" i="13"/>
  <c r="AU313" i="13"/>
  <c r="AU314" i="13"/>
  <c r="AU315" i="13"/>
  <c r="AU316" i="13"/>
  <c r="AU317" i="13"/>
  <c r="AU318" i="13"/>
  <c r="AU319" i="13"/>
  <c r="AU320" i="13"/>
  <c r="AU321" i="13"/>
  <c r="AU322" i="13"/>
  <c r="AU323" i="13"/>
  <c r="AU324" i="13"/>
  <c r="AU325" i="13"/>
  <c r="AU326" i="13"/>
  <c r="AU327" i="13"/>
  <c r="AU328" i="13"/>
  <c r="AU329" i="13"/>
  <c r="AU330" i="13"/>
  <c r="AU331" i="13"/>
  <c r="AU332" i="13"/>
  <c r="AU333" i="13"/>
  <c r="AU334" i="13"/>
  <c r="AU335" i="13"/>
  <c r="AU336" i="13"/>
  <c r="AU337" i="13"/>
  <c r="AU338" i="13"/>
  <c r="AU339" i="13"/>
  <c r="AU340" i="13"/>
  <c r="AU341" i="13"/>
  <c r="AU342" i="13"/>
  <c r="AU343" i="13"/>
  <c r="AU344" i="13"/>
  <c r="AU345" i="13"/>
  <c r="AU346" i="13"/>
  <c r="AU347" i="13"/>
  <c r="AU348" i="13"/>
  <c r="AU349" i="13"/>
  <c r="AU350" i="13"/>
  <c r="AU351" i="13"/>
  <c r="AU352" i="13"/>
  <c r="AU353" i="13"/>
  <c r="AU354" i="13"/>
  <c r="AU355" i="13"/>
  <c r="AU356" i="13"/>
  <c r="AU357" i="13"/>
  <c r="AU358" i="13"/>
  <c r="AU359" i="13"/>
  <c r="AU360" i="13"/>
  <c r="AU361" i="13"/>
  <c r="AU362" i="13"/>
  <c r="AU363" i="13"/>
  <c r="AU364" i="13"/>
  <c r="AU365" i="13"/>
  <c r="AU366" i="13"/>
  <c r="AU367" i="13"/>
  <c r="AU368" i="13"/>
  <c r="AU369" i="13"/>
  <c r="AU370" i="13"/>
  <c r="AU371" i="13"/>
  <c r="AU372" i="13"/>
  <c r="AU373" i="13"/>
  <c r="AU374" i="13"/>
  <c r="AU375" i="13"/>
  <c r="AU376" i="13"/>
  <c r="AU377" i="13"/>
  <c r="AU378" i="13"/>
  <c r="AU379" i="13"/>
  <c r="AU380" i="13"/>
  <c r="AU381" i="13"/>
  <c r="AU382" i="13"/>
  <c r="AU383" i="13"/>
  <c r="AU384" i="13"/>
  <c r="AU385" i="13"/>
  <c r="AU386" i="13"/>
  <c r="AU387" i="13"/>
  <c r="AU388" i="13"/>
  <c r="AU389" i="13"/>
  <c r="AU390" i="13"/>
  <c r="AU391" i="13"/>
  <c r="AU392" i="13"/>
  <c r="AU393" i="13"/>
  <c r="AU394" i="13"/>
  <c r="AU395" i="13"/>
  <c r="AU396" i="13"/>
  <c r="AU397" i="13"/>
  <c r="AU398" i="13"/>
  <c r="AU399" i="13"/>
  <c r="AU400" i="13"/>
  <c r="AU401" i="13"/>
  <c r="AU402" i="13"/>
  <c r="AU403" i="13"/>
  <c r="AU404" i="13"/>
  <c r="AU405" i="13"/>
  <c r="AU406" i="13"/>
  <c r="AU407" i="13"/>
  <c r="AU408" i="13"/>
  <c r="AU409" i="13"/>
  <c r="AU410" i="13"/>
  <c r="AU411" i="13"/>
  <c r="AU412" i="13"/>
  <c r="AU413" i="13"/>
  <c r="AU414" i="13"/>
  <c r="AU415" i="13"/>
  <c r="AU416" i="13"/>
  <c r="AU417" i="13"/>
  <c r="AU418" i="13"/>
  <c r="AU419" i="13"/>
  <c r="AU420" i="13"/>
  <c r="AU421" i="13"/>
  <c r="AU422" i="13"/>
  <c r="AU423" i="13"/>
  <c r="AU424" i="13"/>
  <c r="AU425" i="13"/>
  <c r="AU426" i="13"/>
  <c r="AU427" i="13"/>
  <c r="AU428" i="13"/>
  <c r="AU429" i="13"/>
  <c r="AU430" i="13"/>
  <c r="AU431" i="13"/>
  <c r="AU432" i="13"/>
  <c r="AU433" i="13"/>
  <c r="AU434" i="13"/>
  <c r="AU435" i="13"/>
  <c r="AU436" i="13"/>
  <c r="AU437" i="13"/>
  <c r="AU438" i="13"/>
  <c r="AU439" i="13"/>
  <c r="AU440" i="13"/>
  <c r="AU441" i="13"/>
  <c r="AU442" i="13"/>
  <c r="AU443" i="13"/>
  <c r="AU444" i="13"/>
  <c r="AU445" i="13"/>
  <c r="AU446" i="13"/>
  <c r="AU447" i="13"/>
  <c r="AU448" i="13"/>
  <c r="AU449" i="13"/>
  <c r="AU450" i="13"/>
  <c r="AU451" i="13"/>
  <c r="AU452" i="13"/>
  <c r="AU453" i="13"/>
  <c r="AU454" i="13"/>
  <c r="AU455" i="13"/>
  <c r="AU456" i="13"/>
  <c r="AU457" i="13"/>
  <c r="AU458" i="13"/>
  <c r="AU459" i="13"/>
  <c r="AU460" i="13"/>
  <c r="AU461" i="13"/>
  <c r="AU462" i="13"/>
  <c r="AU463" i="13"/>
  <c r="AU464" i="13"/>
  <c r="AU465" i="13"/>
  <c r="AU466" i="13"/>
  <c r="AU467" i="13"/>
  <c r="AU468" i="13"/>
  <c r="AU469" i="13"/>
  <c r="AU470" i="13"/>
  <c r="AU471" i="13"/>
  <c r="AU472" i="13"/>
  <c r="AU473" i="13"/>
  <c r="AU474" i="13"/>
  <c r="AU475" i="13"/>
  <c r="AU476" i="13"/>
  <c r="AU477" i="13"/>
  <c r="AU478" i="13"/>
  <c r="AU479" i="13"/>
  <c r="AU480" i="13"/>
  <c r="AU481" i="13"/>
  <c r="AU482" i="13"/>
  <c r="AU483" i="13"/>
  <c r="AU484" i="13"/>
  <c r="AU485" i="13"/>
  <c r="AU486" i="13"/>
  <c r="AU487" i="13"/>
  <c r="AU488" i="13"/>
  <c r="AU489" i="13"/>
  <c r="AU490" i="13"/>
  <c r="AU491" i="13"/>
  <c r="AU492" i="13"/>
  <c r="AU493" i="13"/>
  <c r="AU494" i="13"/>
  <c r="AU495" i="13"/>
  <c r="AU496" i="13"/>
  <c r="AU497" i="13"/>
  <c r="AU498" i="13"/>
  <c r="AU499" i="13"/>
  <c r="AU500" i="13"/>
  <c r="AU11" i="13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26" i="9"/>
  <c r="AJ27" i="9"/>
  <c r="AJ28" i="9"/>
  <c r="AJ29" i="9"/>
  <c r="AJ30" i="9"/>
  <c r="AJ31" i="9"/>
  <c r="AJ32" i="9"/>
  <c r="AJ33" i="9"/>
  <c r="AJ34" i="9"/>
  <c r="AJ35" i="9"/>
  <c r="AJ36" i="9"/>
  <c r="AJ37" i="9"/>
  <c r="AJ38" i="9"/>
  <c r="AJ39" i="9"/>
  <c r="AJ40" i="9"/>
  <c r="AJ41" i="9"/>
  <c r="AJ42" i="9"/>
  <c r="AJ43" i="9"/>
  <c r="AJ44" i="9"/>
  <c r="AJ45" i="9"/>
  <c r="AJ46" i="9"/>
  <c r="AJ47" i="9"/>
  <c r="AJ48" i="9"/>
  <c r="AJ49" i="9"/>
  <c r="AJ50" i="9"/>
  <c r="AJ51" i="9"/>
  <c r="AJ52" i="9"/>
  <c r="AJ53" i="9"/>
  <c r="AJ54" i="9"/>
  <c r="AJ55" i="9"/>
  <c r="AJ56" i="9"/>
  <c r="AJ57" i="9"/>
  <c r="AJ58" i="9"/>
  <c r="AJ59" i="9"/>
  <c r="AJ60" i="9"/>
  <c r="AJ61" i="9"/>
  <c r="AJ62" i="9"/>
  <c r="AJ63" i="9"/>
  <c r="AJ64" i="9"/>
  <c r="AJ65" i="9"/>
  <c r="AJ66" i="9"/>
  <c r="AJ67" i="9"/>
  <c r="AJ68" i="9"/>
  <c r="AJ69" i="9"/>
  <c r="AJ70" i="9"/>
  <c r="AJ71" i="9"/>
  <c r="AJ72" i="9"/>
  <c r="AJ73" i="9"/>
  <c r="AJ74" i="9"/>
  <c r="AJ75" i="9"/>
  <c r="AJ76" i="9"/>
  <c r="AJ77" i="9"/>
  <c r="AJ78" i="9"/>
  <c r="AJ79" i="9"/>
  <c r="AJ80" i="9"/>
  <c r="AJ81" i="9"/>
  <c r="AJ82" i="9"/>
  <c r="AJ83" i="9"/>
  <c r="AJ84" i="9"/>
  <c r="AJ85" i="9"/>
  <c r="AJ86" i="9"/>
  <c r="AJ87" i="9"/>
  <c r="AJ88" i="9"/>
  <c r="AJ89" i="9"/>
  <c r="AJ90" i="9"/>
  <c r="AJ91" i="9"/>
  <c r="AJ92" i="9"/>
  <c r="AJ93" i="9"/>
  <c r="AJ94" i="9"/>
  <c r="AJ95" i="9"/>
  <c r="AJ96" i="9"/>
  <c r="AJ97" i="9"/>
  <c r="AJ98" i="9"/>
  <c r="AJ99" i="9"/>
  <c r="AJ100" i="9"/>
  <c r="AJ101" i="9"/>
  <c r="AJ102" i="9"/>
  <c r="AJ103" i="9"/>
  <c r="AJ104" i="9"/>
  <c r="AJ105" i="9"/>
  <c r="AJ106" i="9"/>
  <c r="AJ107" i="9"/>
  <c r="AJ108" i="9"/>
  <c r="AJ109" i="9"/>
  <c r="AJ110" i="9"/>
  <c r="AJ111" i="9"/>
  <c r="AJ112" i="9"/>
  <c r="AJ113" i="9"/>
  <c r="AJ114" i="9"/>
  <c r="AJ115" i="9"/>
  <c r="AJ116" i="9"/>
  <c r="AJ117" i="9"/>
  <c r="AJ118" i="9"/>
  <c r="AJ119" i="9"/>
  <c r="AJ120" i="9"/>
  <c r="AJ121" i="9"/>
  <c r="AJ122" i="9"/>
  <c r="AJ123" i="9"/>
  <c r="AJ124" i="9"/>
  <c r="AJ125" i="9"/>
  <c r="AJ126" i="9"/>
  <c r="AJ127" i="9"/>
  <c r="AJ128" i="9"/>
  <c r="AJ129" i="9"/>
  <c r="AJ130" i="9"/>
  <c r="AJ131" i="9"/>
  <c r="AJ132" i="9"/>
  <c r="AJ133" i="9"/>
  <c r="AJ134" i="9"/>
  <c r="AJ135" i="9"/>
  <c r="AJ136" i="9"/>
  <c r="AJ137" i="9"/>
  <c r="AJ138" i="9"/>
  <c r="AJ139" i="9"/>
  <c r="AJ140" i="9"/>
  <c r="AJ141" i="9"/>
  <c r="AJ142" i="9"/>
  <c r="AJ143" i="9"/>
  <c r="AJ144" i="9"/>
  <c r="AJ145" i="9"/>
  <c r="AJ146" i="9"/>
  <c r="AJ147" i="9"/>
  <c r="AJ148" i="9"/>
  <c r="AJ149" i="9"/>
  <c r="AJ150" i="9"/>
  <c r="AJ151" i="9"/>
  <c r="AJ152" i="9"/>
  <c r="AJ153" i="9"/>
  <c r="AJ154" i="9"/>
  <c r="AJ155" i="9"/>
  <c r="AJ156" i="9"/>
  <c r="AJ157" i="9"/>
  <c r="AJ158" i="9"/>
  <c r="AJ159" i="9"/>
  <c r="AJ160" i="9"/>
  <c r="AJ161" i="9"/>
  <c r="AJ162" i="9"/>
  <c r="AJ163" i="9"/>
  <c r="AJ164" i="9"/>
  <c r="AJ165" i="9"/>
  <c r="AJ166" i="9"/>
  <c r="AJ167" i="9"/>
  <c r="AJ168" i="9"/>
  <c r="AJ169" i="9"/>
  <c r="AJ170" i="9"/>
  <c r="AJ171" i="9"/>
  <c r="AJ172" i="9"/>
  <c r="AJ173" i="9"/>
  <c r="AJ174" i="9"/>
  <c r="AJ175" i="9"/>
  <c r="AJ176" i="9"/>
  <c r="AJ177" i="9"/>
  <c r="AJ178" i="9"/>
  <c r="AJ179" i="9"/>
  <c r="AJ180" i="9"/>
  <c r="AJ181" i="9"/>
  <c r="AJ182" i="9"/>
  <c r="AJ183" i="9"/>
  <c r="AJ184" i="9"/>
  <c r="AJ185" i="9"/>
  <c r="AJ186" i="9"/>
  <c r="AJ187" i="9"/>
  <c r="AJ188" i="9"/>
  <c r="AJ189" i="9"/>
  <c r="AJ190" i="9"/>
  <c r="AJ191" i="9"/>
  <c r="AJ192" i="9"/>
  <c r="AJ193" i="9"/>
  <c r="AJ194" i="9"/>
  <c r="AJ195" i="9"/>
  <c r="AJ196" i="9"/>
  <c r="AJ197" i="9"/>
  <c r="AJ198" i="9"/>
  <c r="AJ199" i="9"/>
  <c r="AJ200" i="9"/>
  <c r="AJ201" i="9"/>
  <c r="AJ202" i="9"/>
  <c r="AJ203" i="9"/>
  <c r="AJ204" i="9"/>
  <c r="AJ205" i="9"/>
  <c r="AJ206" i="9"/>
  <c r="AJ207" i="9"/>
  <c r="AJ208" i="9"/>
  <c r="AJ209" i="9"/>
  <c r="AJ210" i="9"/>
  <c r="AJ211" i="9"/>
  <c r="AJ212" i="9"/>
  <c r="AJ213" i="9"/>
  <c r="AJ214" i="9"/>
  <c r="AJ215" i="9"/>
  <c r="AJ216" i="9"/>
  <c r="AJ217" i="9"/>
  <c r="AJ218" i="9"/>
  <c r="AJ219" i="9"/>
  <c r="AJ220" i="9"/>
  <c r="AJ221" i="9"/>
  <c r="AJ222" i="9"/>
  <c r="AJ223" i="9"/>
  <c r="AJ224" i="9"/>
  <c r="AJ225" i="9"/>
  <c r="AJ226" i="9"/>
  <c r="AJ227" i="9"/>
  <c r="AJ228" i="9"/>
  <c r="AJ229" i="9"/>
  <c r="AJ230" i="9"/>
  <c r="AJ231" i="9"/>
  <c r="AJ232" i="9"/>
  <c r="AJ233" i="9"/>
  <c r="AJ234" i="9"/>
  <c r="AJ235" i="9"/>
  <c r="AJ236" i="9"/>
  <c r="AJ237" i="9"/>
  <c r="AJ238" i="9"/>
  <c r="AJ239" i="9"/>
  <c r="AJ240" i="9"/>
  <c r="AJ241" i="9"/>
  <c r="AJ242" i="9"/>
  <c r="AJ243" i="9"/>
  <c r="AJ244" i="9"/>
  <c r="AJ245" i="9"/>
  <c r="AJ246" i="9"/>
  <c r="AJ247" i="9"/>
  <c r="AJ248" i="9"/>
  <c r="AJ249" i="9"/>
  <c r="AJ250" i="9"/>
  <c r="AJ251" i="9"/>
  <c r="AJ252" i="9"/>
  <c r="AJ253" i="9"/>
  <c r="AJ254" i="9"/>
  <c r="AJ255" i="9"/>
  <c r="AJ256" i="9"/>
  <c r="AJ257" i="9"/>
  <c r="AJ258" i="9"/>
  <c r="AJ259" i="9"/>
  <c r="AJ260" i="9"/>
  <c r="AJ261" i="9"/>
  <c r="AJ262" i="9"/>
  <c r="AJ263" i="9"/>
  <c r="AJ264" i="9"/>
  <c r="AJ265" i="9"/>
  <c r="AJ266" i="9"/>
  <c r="AJ267" i="9"/>
  <c r="AJ268" i="9"/>
  <c r="AJ269" i="9"/>
  <c r="AJ270" i="9"/>
  <c r="AJ271" i="9"/>
  <c r="AJ272" i="9"/>
  <c r="AJ273" i="9"/>
  <c r="AJ274" i="9"/>
  <c r="AJ275" i="9"/>
  <c r="AJ276" i="9"/>
  <c r="AJ277" i="9"/>
  <c r="AJ278" i="9"/>
  <c r="AJ279" i="9"/>
  <c r="AJ280" i="9"/>
  <c r="AJ281" i="9"/>
  <c r="AJ282" i="9"/>
  <c r="AJ283" i="9"/>
  <c r="AJ284" i="9"/>
  <c r="AJ285" i="9"/>
  <c r="AJ286" i="9"/>
  <c r="AJ287" i="9"/>
  <c r="AJ288" i="9"/>
  <c r="AJ289" i="9"/>
  <c r="AJ290" i="9"/>
  <c r="AJ291" i="9"/>
  <c r="AJ292" i="9"/>
  <c r="AJ293" i="9"/>
  <c r="AJ294" i="9"/>
  <c r="AJ295" i="9"/>
  <c r="AJ296" i="9"/>
  <c r="AJ297" i="9"/>
  <c r="AJ298" i="9"/>
  <c r="AJ299" i="9"/>
  <c r="AJ300" i="9"/>
  <c r="AJ301" i="9"/>
  <c r="AJ302" i="9"/>
  <c r="AJ303" i="9"/>
  <c r="AJ304" i="9"/>
  <c r="AJ305" i="9"/>
  <c r="AJ306" i="9"/>
  <c r="AJ307" i="9"/>
  <c r="AJ308" i="9"/>
  <c r="AJ309" i="9"/>
  <c r="AJ310" i="9"/>
  <c r="AJ311" i="9"/>
  <c r="AJ312" i="9"/>
  <c r="AJ313" i="9"/>
  <c r="AJ314" i="9"/>
  <c r="AJ315" i="9"/>
  <c r="AJ316" i="9"/>
  <c r="AJ317" i="9"/>
  <c r="AJ318" i="9"/>
  <c r="AJ319" i="9"/>
  <c r="AJ320" i="9"/>
  <c r="AJ321" i="9"/>
  <c r="AJ322" i="9"/>
  <c r="AJ323" i="9"/>
  <c r="AJ324" i="9"/>
  <c r="AJ325" i="9"/>
  <c r="AJ326" i="9"/>
  <c r="AJ327" i="9"/>
  <c r="AJ328" i="9"/>
  <c r="AJ329" i="9"/>
  <c r="AJ330" i="9"/>
  <c r="AJ331" i="9"/>
  <c r="AJ332" i="9"/>
  <c r="AJ333" i="9"/>
  <c r="AJ334" i="9"/>
  <c r="AJ335" i="9"/>
  <c r="AJ336" i="9"/>
  <c r="AJ337" i="9"/>
  <c r="AJ338" i="9"/>
  <c r="AJ339" i="9"/>
  <c r="AJ340" i="9"/>
  <c r="AJ341" i="9"/>
  <c r="AJ342" i="9"/>
  <c r="AJ343" i="9"/>
  <c r="AJ344" i="9"/>
  <c r="AJ345" i="9"/>
  <c r="AJ346" i="9"/>
  <c r="AJ347" i="9"/>
  <c r="AJ348" i="9"/>
  <c r="AJ349" i="9"/>
  <c r="AJ350" i="9"/>
  <c r="AJ351" i="9"/>
  <c r="AJ352" i="9"/>
  <c r="AJ353" i="9"/>
  <c r="AJ354" i="9"/>
  <c r="AJ355" i="9"/>
  <c r="AJ356" i="9"/>
  <c r="AJ357" i="9"/>
  <c r="AJ358" i="9"/>
  <c r="AJ359" i="9"/>
  <c r="AJ360" i="9"/>
  <c r="AJ361" i="9"/>
  <c r="AJ362" i="9"/>
  <c r="AJ363" i="9"/>
  <c r="AJ364" i="9"/>
  <c r="AJ365" i="9"/>
  <c r="AJ366" i="9"/>
  <c r="AJ367" i="9"/>
  <c r="AJ368" i="9"/>
  <c r="AJ369" i="9"/>
  <c r="AJ370" i="9"/>
  <c r="AJ371" i="9"/>
  <c r="AJ372" i="9"/>
  <c r="AJ373" i="9"/>
  <c r="AJ374" i="9"/>
  <c r="AJ375" i="9"/>
  <c r="AJ376" i="9"/>
  <c r="AJ377" i="9"/>
  <c r="AJ378" i="9"/>
  <c r="AJ379" i="9"/>
  <c r="AJ380" i="9"/>
  <c r="AJ381" i="9"/>
  <c r="AJ382" i="9"/>
  <c r="AJ383" i="9"/>
  <c r="AJ384" i="9"/>
  <c r="AJ385" i="9"/>
  <c r="AJ386" i="9"/>
  <c r="AJ387" i="9"/>
  <c r="AJ388" i="9"/>
  <c r="AJ389" i="9"/>
  <c r="AJ390" i="9"/>
  <c r="AJ391" i="9"/>
  <c r="AJ392" i="9"/>
  <c r="AJ393" i="9"/>
  <c r="AJ394" i="9"/>
  <c r="AJ395" i="9"/>
  <c r="AJ396" i="9"/>
  <c r="AJ397" i="9"/>
  <c r="AJ398" i="9"/>
  <c r="AJ399" i="9"/>
  <c r="AJ400" i="9"/>
  <c r="AJ401" i="9"/>
  <c r="AJ402" i="9"/>
  <c r="AJ403" i="9"/>
  <c r="AJ404" i="9"/>
  <c r="AJ405" i="9"/>
  <c r="AJ406" i="9"/>
  <c r="AJ407" i="9"/>
  <c r="AJ408" i="9"/>
  <c r="AJ409" i="9"/>
  <c r="AJ410" i="9"/>
  <c r="AJ411" i="9"/>
  <c r="AJ412" i="9"/>
  <c r="AJ413" i="9"/>
  <c r="AJ414" i="9"/>
  <c r="AJ415" i="9"/>
  <c r="AJ416" i="9"/>
  <c r="AJ417" i="9"/>
  <c r="AJ418" i="9"/>
  <c r="AJ419" i="9"/>
  <c r="AJ420" i="9"/>
  <c r="AJ421" i="9"/>
  <c r="AJ422" i="9"/>
  <c r="AJ423" i="9"/>
  <c r="AJ424" i="9"/>
  <c r="AJ425" i="9"/>
  <c r="AJ426" i="9"/>
  <c r="AJ427" i="9"/>
  <c r="AJ428" i="9"/>
  <c r="AJ429" i="9"/>
  <c r="AJ430" i="9"/>
  <c r="AJ431" i="9"/>
  <c r="AJ432" i="9"/>
  <c r="AJ433" i="9"/>
  <c r="AJ434" i="9"/>
  <c r="AJ435" i="9"/>
  <c r="AJ436" i="9"/>
  <c r="AJ437" i="9"/>
  <c r="AJ438" i="9"/>
  <c r="AJ439" i="9"/>
  <c r="AJ440" i="9"/>
  <c r="AJ441" i="9"/>
  <c r="AJ442" i="9"/>
  <c r="AJ443" i="9"/>
  <c r="AJ444" i="9"/>
  <c r="AJ445" i="9"/>
  <c r="AJ446" i="9"/>
  <c r="AJ447" i="9"/>
  <c r="AJ448" i="9"/>
  <c r="AJ449" i="9"/>
  <c r="AJ450" i="9"/>
  <c r="AJ451" i="9"/>
  <c r="AJ452" i="9"/>
  <c r="AJ453" i="9"/>
  <c r="AJ454" i="9"/>
  <c r="AJ455" i="9"/>
  <c r="AJ456" i="9"/>
  <c r="AJ457" i="9"/>
  <c r="AJ458" i="9"/>
  <c r="AJ459" i="9"/>
  <c r="AJ460" i="9"/>
  <c r="AJ461" i="9"/>
  <c r="AJ462" i="9"/>
  <c r="AJ463" i="9"/>
  <c r="AJ464" i="9"/>
  <c r="AJ465" i="9"/>
  <c r="AJ466" i="9"/>
  <c r="AJ467" i="9"/>
  <c r="AJ468" i="9"/>
  <c r="AJ469" i="9"/>
  <c r="AJ470" i="9"/>
  <c r="AJ471" i="9"/>
  <c r="AJ472" i="9"/>
  <c r="AJ473" i="9"/>
  <c r="AJ474" i="9"/>
  <c r="AJ475" i="9"/>
  <c r="AJ476" i="9"/>
  <c r="AJ477" i="9"/>
  <c r="AJ478" i="9"/>
  <c r="AJ479" i="9"/>
  <c r="AJ480" i="9"/>
  <c r="AJ481" i="9"/>
  <c r="AJ482" i="9"/>
  <c r="AJ483" i="9"/>
  <c r="AJ484" i="9"/>
  <c r="AJ485" i="9"/>
  <c r="AJ486" i="9"/>
  <c r="AJ487" i="9"/>
  <c r="AJ488" i="9"/>
  <c r="AJ489" i="9"/>
  <c r="AJ490" i="9"/>
  <c r="AJ491" i="9"/>
  <c r="AJ492" i="9"/>
  <c r="AJ493" i="9"/>
  <c r="AJ494" i="9"/>
  <c r="AJ495" i="9"/>
  <c r="AJ496" i="9"/>
  <c r="AJ497" i="9"/>
  <c r="AJ498" i="9"/>
  <c r="AJ499" i="9"/>
  <c r="AJ500" i="9"/>
  <c r="AJ501" i="9"/>
  <c r="AJ502" i="9"/>
  <c r="AJ503" i="9"/>
  <c r="AJ504" i="9"/>
  <c r="AJ505" i="9"/>
  <c r="AJ506" i="9"/>
  <c r="AJ507" i="9"/>
  <c r="AJ508" i="9"/>
  <c r="AJ509" i="9"/>
  <c r="AJ510" i="9"/>
  <c r="AJ511" i="9"/>
  <c r="AJ512" i="9"/>
  <c r="AJ513" i="9"/>
  <c r="AJ514" i="9"/>
  <c r="AJ515" i="9"/>
  <c r="AJ516" i="9"/>
  <c r="AJ517" i="9"/>
  <c r="AJ518" i="9"/>
  <c r="AJ519" i="9"/>
  <c r="AJ520" i="9"/>
  <c r="AJ521" i="9"/>
  <c r="AJ522" i="9"/>
  <c r="AJ523" i="9"/>
  <c r="AJ524" i="9"/>
  <c r="AJ525" i="9"/>
  <c r="AJ526" i="9"/>
  <c r="AJ527" i="9"/>
  <c r="AJ528" i="9"/>
  <c r="AJ529" i="9"/>
  <c r="AJ530" i="9"/>
  <c r="AJ531" i="9"/>
  <c r="AJ532" i="9"/>
  <c r="AJ533" i="9"/>
  <c r="AJ534" i="9"/>
  <c r="AJ535" i="9"/>
  <c r="AJ536" i="9"/>
  <c r="AJ537" i="9"/>
  <c r="AJ538" i="9"/>
  <c r="AJ539" i="9"/>
  <c r="AJ540" i="9"/>
  <c r="AJ541" i="9"/>
  <c r="AJ542" i="9"/>
  <c r="AJ543" i="9"/>
  <c r="AJ544" i="9"/>
  <c r="AJ545" i="9"/>
  <c r="AJ546" i="9"/>
  <c r="AJ547" i="9"/>
  <c r="AJ548" i="9"/>
  <c r="AJ549" i="9"/>
  <c r="AJ550" i="9"/>
  <c r="AJ551" i="9"/>
  <c r="AJ552" i="9"/>
  <c r="AJ553" i="9"/>
  <c r="AJ554" i="9"/>
  <c r="AJ555" i="9"/>
  <c r="AJ556" i="9"/>
  <c r="AJ557" i="9"/>
  <c r="AJ558" i="9"/>
  <c r="AJ559" i="9"/>
  <c r="AJ560" i="9"/>
  <c r="AJ561" i="9"/>
  <c r="AJ562" i="9"/>
  <c r="AJ563" i="9"/>
  <c r="AJ564" i="9"/>
  <c r="AJ565" i="9"/>
  <c r="AJ566" i="9"/>
  <c r="AJ567" i="9"/>
  <c r="AJ568" i="9"/>
  <c r="AJ569" i="9"/>
  <c r="AJ570" i="9"/>
  <c r="AJ571" i="9"/>
  <c r="AJ572" i="9"/>
  <c r="AJ573" i="9"/>
  <c r="AJ574" i="9"/>
  <c r="AJ575" i="9"/>
  <c r="AJ576" i="9"/>
  <c r="AJ577" i="9"/>
  <c r="AJ578" i="9"/>
  <c r="AJ579" i="9"/>
  <c r="AJ580" i="9"/>
  <c r="AJ581" i="9"/>
  <c r="AJ582" i="9"/>
  <c r="AJ583" i="9"/>
  <c r="AJ584" i="9"/>
  <c r="AJ585" i="9"/>
  <c r="AJ586" i="9"/>
  <c r="AJ587" i="9"/>
  <c r="AJ588" i="9"/>
  <c r="AJ589" i="9"/>
  <c r="AJ590" i="9"/>
  <c r="AJ591" i="9"/>
  <c r="AJ592" i="9"/>
  <c r="AJ593" i="9"/>
  <c r="AJ594" i="9"/>
  <c r="AJ595" i="9"/>
  <c r="AJ596" i="9"/>
  <c r="AJ597" i="9"/>
  <c r="AJ598" i="9"/>
  <c r="AJ599" i="9"/>
  <c r="AJ600" i="9"/>
  <c r="AJ601" i="9"/>
  <c r="AJ602" i="9"/>
  <c r="AJ603" i="9"/>
  <c r="AJ604" i="9"/>
  <c r="AJ605" i="9"/>
  <c r="AJ606" i="9"/>
  <c r="AJ607" i="9"/>
  <c r="AJ608" i="9"/>
  <c r="AJ609" i="9"/>
  <c r="AJ610" i="9"/>
  <c r="AJ611" i="9"/>
  <c r="AJ612" i="9"/>
  <c r="AJ613" i="9"/>
  <c r="AJ614" i="9"/>
  <c r="AJ615" i="9"/>
  <c r="AJ616" i="9"/>
  <c r="AJ617" i="9"/>
  <c r="AJ618" i="9"/>
  <c r="AJ619" i="9"/>
  <c r="AJ620" i="9"/>
  <c r="AJ621" i="9"/>
  <c r="AJ622" i="9"/>
  <c r="AJ623" i="9"/>
  <c r="AJ624" i="9"/>
  <c r="AJ625" i="9"/>
  <c r="AJ626" i="9"/>
  <c r="AJ627" i="9"/>
  <c r="AJ628" i="9"/>
  <c r="AJ629" i="9"/>
  <c r="AJ630" i="9"/>
  <c r="AJ631" i="9"/>
  <c r="AJ632" i="9"/>
  <c r="AJ633" i="9"/>
  <c r="AJ634" i="9"/>
  <c r="AJ635" i="9"/>
  <c r="AJ636" i="9"/>
  <c r="AJ637" i="9"/>
  <c r="AJ638" i="9"/>
  <c r="AJ639" i="9"/>
  <c r="AJ640" i="9"/>
  <c r="AJ641" i="9"/>
  <c r="AJ642" i="9"/>
  <c r="AJ643" i="9"/>
  <c r="AJ644" i="9"/>
  <c r="AJ645" i="9"/>
  <c r="AJ646" i="9"/>
  <c r="AJ647" i="9"/>
  <c r="AJ648" i="9"/>
  <c r="AJ649" i="9"/>
  <c r="AJ650" i="9"/>
  <c r="AJ651" i="9"/>
  <c r="AJ652" i="9"/>
  <c r="AJ653" i="9"/>
  <c r="AJ654" i="9"/>
  <c r="AJ655" i="9"/>
  <c r="AJ656" i="9"/>
  <c r="AJ657" i="9"/>
  <c r="AJ658" i="9"/>
  <c r="AJ659" i="9"/>
  <c r="AJ660" i="9"/>
  <c r="AJ661" i="9"/>
  <c r="AJ662" i="9"/>
  <c r="AJ663" i="9"/>
  <c r="AJ664" i="9"/>
  <c r="AJ665" i="9"/>
  <c r="AJ666" i="9"/>
  <c r="AJ667" i="9"/>
  <c r="AJ668" i="9"/>
  <c r="AJ669" i="9"/>
  <c r="AJ670" i="9"/>
  <c r="AJ671" i="9"/>
  <c r="AJ672" i="9"/>
  <c r="AJ673" i="9"/>
  <c r="AJ674" i="9"/>
  <c r="AJ675" i="9"/>
  <c r="AJ676" i="9"/>
  <c r="AJ677" i="9"/>
  <c r="AJ678" i="9"/>
  <c r="AJ679" i="9"/>
  <c r="AJ680" i="9"/>
  <c r="AJ681" i="9"/>
  <c r="AJ682" i="9"/>
  <c r="AJ683" i="9"/>
  <c r="AJ684" i="9"/>
  <c r="AJ685" i="9"/>
  <c r="AJ686" i="9"/>
  <c r="AJ687" i="9"/>
  <c r="AJ688" i="9"/>
  <c r="AJ689" i="9"/>
  <c r="AJ690" i="9"/>
  <c r="AJ691" i="9"/>
  <c r="AJ692" i="9"/>
  <c r="AJ693" i="9"/>
  <c r="AJ694" i="9"/>
  <c r="AJ695" i="9"/>
  <c r="AJ696" i="9"/>
  <c r="AJ697" i="9"/>
  <c r="AJ698" i="9"/>
  <c r="AJ699" i="9"/>
  <c r="AJ700" i="9"/>
  <c r="AJ701" i="9"/>
  <c r="AJ702" i="9"/>
  <c r="AJ703" i="9"/>
  <c r="AJ704" i="9"/>
  <c r="AJ705" i="9"/>
  <c r="AJ706" i="9"/>
  <c r="AJ707" i="9"/>
  <c r="AJ708" i="9"/>
  <c r="AJ709" i="9"/>
  <c r="AJ710" i="9"/>
  <c r="AJ711" i="9"/>
  <c r="AJ712" i="9"/>
  <c r="AJ713" i="9"/>
  <c r="AJ714" i="9"/>
  <c r="AJ715" i="9"/>
  <c r="AJ716" i="9"/>
  <c r="AJ717" i="9"/>
  <c r="AJ718" i="9"/>
  <c r="AJ719" i="9"/>
  <c r="AJ720" i="9"/>
  <c r="AJ721" i="9"/>
  <c r="AJ722" i="9"/>
  <c r="AJ723" i="9"/>
  <c r="AJ724" i="9"/>
  <c r="AJ725" i="9"/>
  <c r="AJ726" i="9"/>
  <c r="AJ727" i="9"/>
  <c r="AJ728" i="9"/>
  <c r="AJ729" i="9"/>
  <c r="AJ730" i="9"/>
  <c r="AJ731" i="9"/>
  <c r="AJ732" i="9"/>
  <c r="AJ733" i="9"/>
  <c r="AJ734" i="9"/>
  <c r="AJ735" i="9"/>
  <c r="AJ736" i="9"/>
  <c r="AJ737" i="9"/>
  <c r="AJ738" i="9"/>
  <c r="AJ739" i="9"/>
  <c r="AJ740" i="9"/>
  <c r="AJ741" i="9"/>
  <c r="AJ742" i="9"/>
  <c r="AJ743" i="9"/>
  <c r="AJ744" i="9"/>
  <c r="AJ745" i="9"/>
  <c r="AJ746" i="9"/>
  <c r="AJ747" i="9"/>
  <c r="AJ748" i="9"/>
  <c r="AJ749" i="9"/>
  <c r="AJ750" i="9"/>
  <c r="AJ751" i="9"/>
  <c r="AJ752" i="9"/>
  <c r="AJ753" i="9"/>
  <c r="AJ754" i="9"/>
  <c r="AJ755" i="9"/>
  <c r="AJ756" i="9"/>
  <c r="AJ757" i="9"/>
  <c r="AJ758" i="9"/>
  <c r="AJ759" i="9"/>
  <c r="AJ760" i="9"/>
  <c r="AJ761" i="9"/>
  <c r="AJ762" i="9"/>
  <c r="AJ763" i="9"/>
  <c r="AJ764" i="9"/>
  <c r="AJ765" i="9"/>
  <c r="AJ766" i="9"/>
  <c r="AJ767" i="9"/>
  <c r="AJ768" i="9"/>
  <c r="AJ769" i="9"/>
  <c r="AJ770" i="9"/>
  <c r="AJ771" i="9"/>
  <c r="AJ772" i="9"/>
  <c r="AJ773" i="9"/>
  <c r="AJ774" i="9"/>
  <c r="AJ775" i="9"/>
  <c r="AJ776" i="9"/>
  <c r="AJ777" i="9"/>
  <c r="AJ778" i="9"/>
  <c r="AJ779" i="9"/>
  <c r="AJ780" i="9"/>
  <c r="AJ781" i="9"/>
  <c r="AJ782" i="9"/>
  <c r="AJ783" i="9"/>
  <c r="AJ784" i="9"/>
  <c r="AJ785" i="9"/>
  <c r="AJ786" i="9"/>
  <c r="AJ787" i="9"/>
  <c r="AJ788" i="9"/>
  <c r="AJ789" i="9"/>
  <c r="AJ790" i="9"/>
  <c r="AJ791" i="9"/>
  <c r="AJ792" i="9"/>
  <c r="AJ793" i="9"/>
  <c r="AJ794" i="9"/>
  <c r="AJ795" i="9"/>
  <c r="AJ796" i="9"/>
  <c r="AJ797" i="9"/>
  <c r="AJ798" i="9"/>
  <c r="AJ799" i="9"/>
  <c r="AJ800" i="9"/>
  <c r="AJ801" i="9"/>
  <c r="AJ802" i="9"/>
  <c r="AJ803" i="9"/>
  <c r="AJ804" i="9"/>
  <c r="AJ805" i="9"/>
  <c r="AJ806" i="9"/>
  <c r="AJ807" i="9"/>
  <c r="AJ808" i="9"/>
  <c r="AJ809" i="9"/>
  <c r="AJ810" i="9"/>
  <c r="AJ811" i="9"/>
  <c r="AJ812" i="9"/>
  <c r="AJ813" i="9"/>
  <c r="AJ814" i="9"/>
  <c r="AJ815" i="9"/>
  <c r="AJ816" i="9"/>
  <c r="AJ817" i="9"/>
  <c r="AJ818" i="9"/>
  <c r="AJ819" i="9"/>
  <c r="AJ820" i="9"/>
  <c r="AJ821" i="9"/>
  <c r="AJ822" i="9"/>
  <c r="AJ823" i="9"/>
  <c r="AJ824" i="9"/>
  <c r="AJ825" i="9"/>
  <c r="AJ826" i="9"/>
  <c r="AJ827" i="9"/>
  <c r="AJ828" i="9"/>
  <c r="AJ829" i="9"/>
  <c r="AJ830" i="9"/>
  <c r="AJ831" i="9"/>
  <c r="AJ832" i="9"/>
  <c r="AJ833" i="9"/>
  <c r="AJ834" i="9"/>
  <c r="AJ835" i="9"/>
  <c r="AJ836" i="9"/>
  <c r="AJ837" i="9"/>
  <c r="AJ838" i="9"/>
  <c r="AJ839" i="9"/>
  <c r="AJ840" i="9"/>
  <c r="AJ841" i="9"/>
  <c r="AJ842" i="9"/>
  <c r="AJ843" i="9"/>
  <c r="AJ844" i="9"/>
  <c r="AJ845" i="9"/>
  <c r="AJ846" i="9"/>
  <c r="AJ847" i="9"/>
  <c r="AJ848" i="9"/>
  <c r="AJ849" i="9"/>
  <c r="AJ850" i="9"/>
  <c r="AJ851" i="9"/>
  <c r="AJ852" i="9"/>
  <c r="AJ853" i="9"/>
  <c r="AJ854" i="9"/>
  <c r="AJ855" i="9"/>
  <c r="AJ856" i="9"/>
  <c r="AJ857" i="9"/>
  <c r="AJ858" i="9"/>
  <c r="AJ859" i="9"/>
  <c r="AJ860" i="9"/>
  <c r="AJ861" i="9"/>
  <c r="AJ862" i="9"/>
  <c r="AJ863" i="9"/>
  <c r="AJ864" i="9"/>
  <c r="AJ865" i="9"/>
  <c r="AJ866" i="9"/>
  <c r="AJ867" i="9"/>
  <c r="AJ868" i="9"/>
  <c r="AJ869" i="9"/>
  <c r="AJ870" i="9"/>
  <c r="AJ871" i="9"/>
  <c r="AJ872" i="9"/>
  <c r="AJ873" i="9"/>
  <c r="AJ874" i="9"/>
  <c r="AJ875" i="9"/>
  <c r="AJ876" i="9"/>
  <c r="AJ877" i="9"/>
  <c r="AJ878" i="9"/>
  <c r="AJ879" i="9"/>
  <c r="AJ880" i="9"/>
  <c r="AJ881" i="9"/>
  <c r="AJ882" i="9"/>
  <c r="AJ883" i="9"/>
  <c r="AJ884" i="9"/>
  <c r="AJ885" i="9"/>
  <c r="AJ886" i="9"/>
  <c r="AJ887" i="9"/>
  <c r="AJ888" i="9"/>
  <c r="AJ889" i="9"/>
  <c r="AJ890" i="9"/>
  <c r="AJ891" i="9"/>
  <c r="AJ892" i="9"/>
  <c r="AJ893" i="9"/>
  <c r="AJ894" i="9"/>
  <c r="AJ895" i="9"/>
  <c r="AJ896" i="9"/>
  <c r="AJ897" i="9"/>
  <c r="AJ898" i="9"/>
  <c r="AJ899" i="9"/>
  <c r="AJ900" i="9"/>
  <c r="AJ901" i="9"/>
  <c r="AJ902" i="9"/>
  <c r="AJ903" i="9"/>
  <c r="AJ904" i="9"/>
  <c r="AJ905" i="9"/>
  <c r="AJ906" i="9"/>
  <c r="AJ907" i="9"/>
  <c r="AJ908" i="9"/>
  <c r="AJ909" i="9"/>
  <c r="AJ910" i="9"/>
  <c r="AJ911" i="9"/>
  <c r="AJ912" i="9"/>
  <c r="AJ913" i="9"/>
  <c r="AJ914" i="9"/>
  <c r="AJ915" i="9"/>
  <c r="AJ916" i="9"/>
  <c r="AJ917" i="9"/>
  <c r="AJ918" i="9"/>
  <c r="AJ919" i="9"/>
  <c r="AJ920" i="9"/>
  <c r="AJ921" i="9"/>
  <c r="AJ922" i="9"/>
  <c r="AJ923" i="9"/>
  <c r="AJ924" i="9"/>
  <c r="AJ925" i="9"/>
  <c r="AJ926" i="9"/>
  <c r="AJ927" i="9"/>
  <c r="AJ928" i="9"/>
  <c r="AJ929" i="9"/>
  <c r="AJ930" i="9"/>
  <c r="AJ931" i="9"/>
  <c r="AJ932" i="9"/>
  <c r="AJ933" i="9"/>
  <c r="AJ934" i="9"/>
  <c r="AJ935" i="9"/>
  <c r="AJ936" i="9"/>
  <c r="AJ937" i="9"/>
  <c r="AJ938" i="9"/>
  <c r="AJ939" i="9"/>
  <c r="AJ940" i="9"/>
  <c r="AJ941" i="9"/>
  <c r="AJ942" i="9"/>
  <c r="AJ943" i="9"/>
  <c r="AJ944" i="9"/>
  <c r="AJ945" i="9"/>
  <c r="AJ946" i="9"/>
  <c r="AJ947" i="9"/>
  <c r="AJ948" i="9"/>
  <c r="AJ949" i="9"/>
  <c r="AJ950" i="9"/>
  <c r="AJ951" i="9"/>
  <c r="AJ952" i="9"/>
  <c r="AJ953" i="9"/>
  <c r="AJ954" i="9"/>
  <c r="AJ955" i="9"/>
  <c r="AJ956" i="9"/>
  <c r="AJ957" i="9"/>
  <c r="AJ958" i="9"/>
  <c r="AJ959" i="9"/>
  <c r="AJ960" i="9"/>
  <c r="AJ961" i="9"/>
  <c r="AJ962" i="9"/>
  <c r="AJ963" i="9"/>
  <c r="AJ964" i="9"/>
  <c r="AJ965" i="9"/>
  <c r="AJ966" i="9"/>
  <c r="AJ967" i="9"/>
  <c r="AJ968" i="9"/>
  <c r="AJ969" i="9"/>
  <c r="AJ970" i="9"/>
  <c r="AJ971" i="9"/>
  <c r="AJ972" i="9"/>
  <c r="AJ973" i="9"/>
  <c r="AJ974" i="9"/>
  <c r="AJ975" i="9"/>
  <c r="AJ976" i="9"/>
  <c r="AJ977" i="9"/>
  <c r="AJ978" i="9"/>
  <c r="AJ979" i="9"/>
  <c r="AJ980" i="9"/>
  <c r="AJ981" i="9"/>
  <c r="AJ982" i="9"/>
  <c r="AJ983" i="9"/>
  <c r="AJ984" i="9"/>
  <c r="AJ985" i="9"/>
  <c r="AJ986" i="9"/>
  <c r="AJ987" i="9"/>
  <c r="AJ988" i="9"/>
  <c r="AJ989" i="9"/>
  <c r="AJ990" i="9"/>
  <c r="AJ991" i="9"/>
  <c r="AJ992" i="9"/>
  <c r="AJ993" i="9"/>
  <c r="AJ994" i="9"/>
  <c r="AJ995" i="9"/>
  <c r="AJ996" i="9"/>
  <c r="AJ997" i="9"/>
  <c r="AJ998" i="9"/>
  <c r="AJ999" i="9"/>
  <c r="AJ1000" i="9"/>
  <c r="U19" i="9" l="1"/>
  <c r="AF19" i="9"/>
  <c r="F20" i="9"/>
  <c r="U20" i="9"/>
  <c r="Y12" i="6" l="1"/>
  <c r="Z12" i="6"/>
  <c r="AA12" i="6"/>
  <c r="AB12" i="6"/>
  <c r="AC12" i="6"/>
  <c r="Y13" i="6"/>
  <c r="Z13" i="6"/>
  <c r="AA13" i="6"/>
  <c r="AB13" i="6"/>
  <c r="AC13" i="6"/>
  <c r="Y14" i="6"/>
  <c r="Z14" i="6"/>
  <c r="AA14" i="6"/>
  <c r="AB14" i="6"/>
  <c r="AC14" i="6"/>
  <c r="W15" i="6"/>
  <c r="X15" i="6"/>
  <c r="Y15" i="6"/>
  <c r="Z15" i="6"/>
  <c r="AA15" i="6"/>
  <c r="AB15" i="6"/>
  <c r="AC15" i="6"/>
  <c r="AD15" i="6"/>
  <c r="AE15" i="6"/>
  <c r="W16" i="6"/>
  <c r="X16" i="6"/>
  <c r="Y16" i="6"/>
  <c r="Z16" i="6"/>
  <c r="AA16" i="6"/>
  <c r="AB16" i="6"/>
  <c r="AC16" i="6"/>
  <c r="AD16" i="6"/>
  <c r="AE16" i="6"/>
  <c r="W17" i="6"/>
  <c r="X17" i="6"/>
  <c r="Y17" i="6"/>
  <c r="Z17" i="6"/>
  <c r="AA17" i="6"/>
  <c r="AB17" i="6"/>
  <c r="AC17" i="6"/>
  <c r="AD17" i="6"/>
  <c r="AE17" i="6"/>
  <c r="W18" i="6"/>
  <c r="X18" i="6"/>
  <c r="Y18" i="6"/>
  <c r="Z18" i="6"/>
  <c r="AA18" i="6"/>
  <c r="AB18" i="6"/>
  <c r="AC18" i="6"/>
  <c r="AD18" i="6"/>
  <c r="AE18" i="6"/>
  <c r="W19" i="6"/>
  <c r="X19" i="6"/>
  <c r="Y19" i="6"/>
  <c r="Z19" i="6"/>
  <c r="AA19" i="6"/>
  <c r="AB19" i="6"/>
  <c r="AC19" i="6"/>
  <c r="AD19" i="6"/>
  <c r="AE19" i="6"/>
  <c r="W20" i="6"/>
  <c r="X20" i="6"/>
  <c r="Y20" i="6"/>
  <c r="Z20" i="6"/>
  <c r="AA20" i="6"/>
  <c r="AB20" i="6"/>
  <c r="AC20" i="6"/>
  <c r="AD20" i="6"/>
  <c r="AE20" i="6"/>
  <c r="W21" i="6"/>
  <c r="X21" i="6"/>
  <c r="Y21" i="6"/>
  <c r="Z21" i="6"/>
  <c r="AA21" i="6"/>
  <c r="AB21" i="6"/>
  <c r="AC21" i="6"/>
  <c r="AD21" i="6"/>
  <c r="AE21" i="6"/>
  <c r="W22" i="6"/>
  <c r="X22" i="6"/>
  <c r="Y22" i="6"/>
  <c r="Z22" i="6"/>
  <c r="AA22" i="6"/>
  <c r="AB22" i="6"/>
  <c r="AC22" i="6"/>
  <c r="AD22" i="6"/>
  <c r="AE22" i="6"/>
  <c r="W23" i="6"/>
  <c r="X23" i="6"/>
  <c r="Y23" i="6"/>
  <c r="Z23" i="6"/>
  <c r="AA23" i="6"/>
  <c r="AB23" i="6"/>
  <c r="AC23" i="6"/>
  <c r="AD23" i="6"/>
  <c r="AE23" i="6"/>
  <c r="W24" i="6"/>
  <c r="X24" i="6"/>
  <c r="Y24" i="6"/>
  <c r="Z24" i="6"/>
  <c r="AA24" i="6"/>
  <c r="AB24" i="6"/>
  <c r="AC24" i="6"/>
  <c r="AD24" i="6"/>
  <c r="AE24" i="6"/>
  <c r="W25" i="6"/>
  <c r="X25" i="6"/>
  <c r="Y25" i="6"/>
  <c r="Z25" i="6"/>
  <c r="AA25" i="6"/>
  <c r="AB25" i="6"/>
  <c r="AC25" i="6"/>
  <c r="AD25" i="6"/>
  <c r="AE25" i="6"/>
  <c r="W26" i="6"/>
  <c r="X26" i="6"/>
  <c r="Y26" i="6"/>
  <c r="Z26" i="6"/>
  <c r="AA26" i="6"/>
  <c r="AB26" i="6"/>
  <c r="AC26" i="6"/>
  <c r="AD26" i="6"/>
  <c r="AE26" i="6"/>
  <c r="W27" i="6"/>
  <c r="X27" i="6"/>
  <c r="Y27" i="6"/>
  <c r="Z27" i="6"/>
  <c r="AA27" i="6"/>
  <c r="AB27" i="6"/>
  <c r="AC27" i="6"/>
  <c r="AD27" i="6"/>
  <c r="AE27" i="6"/>
  <c r="W28" i="6"/>
  <c r="X28" i="6"/>
  <c r="Y28" i="6"/>
  <c r="Z28" i="6"/>
  <c r="AA28" i="6"/>
  <c r="AB28" i="6"/>
  <c r="AC28" i="6"/>
  <c r="AD28" i="6"/>
  <c r="AE28" i="6"/>
  <c r="W29" i="6"/>
  <c r="X29" i="6"/>
  <c r="Y29" i="6"/>
  <c r="Z29" i="6"/>
  <c r="AA29" i="6"/>
  <c r="AB29" i="6"/>
  <c r="AC29" i="6"/>
  <c r="AD29" i="6"/>
  <c r="AE29" i="6"/>
  <c r="W30" i="6"/>
  <c r="X30" i="6"/>
  <c r="Y30" i="6"/>
  <c r="Z30" i="6"/>
  <c r="AA30" i="6"/>
  <c r="AB30" i="6"/>
  <c r="AC30" i="6"/>
  <c r="AD30" i="6"/>
  <c r="AE30" i="6"/>
  <c r="W31" i="6"/>
  <c r="X31" i="6"/>
  <c r="Y31" i="6"/>
  <c r="Z31" i="6"/>
  <c r="AA31" i="6"/>
  <c r="AB31" i="6"/>
  <c r="AC31" i="6"/>
  <c r="AD31" i="6"/>
  <c r="AE31" i="6"/>
  <c r="W32" i="6"/>
  <c r="X32" i="6"/>
  <c r="Y32" i="6"/>
  <c r="Z32" i="6"/>
  <c r="AA32" i="6"/>
  <c r="AB32" i="6"/>
  <c r="AC32" i="6"/>
  <c r="AD32" i="6"/>
  <c r="AE32" i="6"/>
  <c r="W33" i="6"/>
  <c r="X33" i="6"/>
  <c r="Y33" i="6"/>
  <c r="Z33" i="6"/>
  <c r="AA33" i="6"/>
  <c r="AB33" i="6"/>
  <c r="AC33" i="6"/>
  <c r="AD33" i="6"/>
  <c r="AE33" i="6"/>
  <c r="W34" i="6"/>
  <c r="X34" i="6"/>
  <c r="Y34" i="6"/>
  <c r="Z34" i="6"/>
  <c r="AA34" i="6"/>
  <c r="AB34" i="6"/>
  <c r="AC34" i="6"/>
  <c r="AD34" i="6"/>
  <c r="AE34" i="6"/>
  <c r="W35" i="6"/>
  <c r="X35" i="6"/>
  <c r="Y35" i="6"/>
  <c r="Z35" i="6"/>
  <c r="AA35" i="6"/>
  <c r="AB35" i="6"/>
  <c r="AC35" i="6"/>
  <c r="AD35" i="6"/>
  <c r="AE35" i="6"/>
  <c r="W36" i="6"/>
  <c r="X36" i="6"/>
  <c r="Y36" i="6"/>
  <c r="Z36" i="6"/>
  <c r="AA36" i="6"/>
  <c r="AB36" i="6"/>
  <c r="AC36" i="6"/>
  <c r="AD36" i="6"/>
  <c r="AE36" i="6"/>
  <c r="W37" i="6"/>
  <c r="X37" i="6"/>
  <c r="Y37" i="6"/>
  <c r="Z37" i="6"/>
  <c r="AA37" i="6"/>
  <c r="AB37" i="6"/>
  <c r="AC37" i="6"/>
  <c r="AD37" i="6"/>
  <c r="AE37" i="6"/>
  <c r="W38" i="6"/>
  <c r="X38" i="6"/>
  <c r="Y38" i="6"/>
  <c r="Z38" i="6"/>
  <c r="AA38" i="6"/>
  <c r="AB38" i="6"/>
  <c r="AC38" i="6"/>
  <c r="AD38" i="6"/>
  <c r="AE38" i="6"/>
  <c r="W39" i="6"/>
  <c r="X39" i="6"/>
  <c r="Y39" i="6"/>
  <c r="Z39" i="6"/>
  <c r="AA39" i="6"/>
  <c r="AB39" i="6"/>
  <c r="AC39" i="6"/>
  <c r="AD39" i="6"/>
  <c r="AE39" i="6"/>
  <c r="W40" i="6"/>
  <c r="X40" i="6"/>
  <c r="Y40" i="6"/>
  <c r="Z40" i="6"/>
  <c r="AA40" i="6"/>
  <c r="AB40" i="6"/>
  <c r="AC40" i="6"/>
  <c r="AD40" i="6"/>
  <c r="AE40" i="6"/>
  <c r="W41" i="6"/>
  <c r="X41" i="6"/>
  <c r="Y41" i="6"/>
  <c r="Z41" i="6"/>
  <c r="AA41" i="6"/>
  <c r="AB41" i="6"/>
  <c r="AC41" i="6"/>
  <c r="AD41" i="6"/>
  <c r="AE41" i="6"/>
  <c r="W42" i="6"/>
  <c r="X42" i="6"/>
  <c r="Y42" i="6"/>
  <c r="Z42" i="6"/>
  <c r="AA42" i="6"/>
  <c r="AB42" i="6"/>
  <c r="AC42" i="6"/>
  <c r="AD42" i="6"/>
  <c r="AE42" i="6"/>
  <c r="W43" i="6"/>
  <c r="X43" i="6"/>
  <c r="Y43" i="6"/>
  <c r="Z43" i="6"/>
  <c r="AA43" i="6"/>
  <c r="AB43" i="6"/>
  <c r="AC43" i="6"/>
  <c r="AD43" i="6"/>
  <c r="AE43" i="6"/>
  <c r="W44" i="6"/>
  <c r="X44" i="6"/>
  <c r="Y44" i="6"/>
  <c r="Z44" i="6"/>
  <c r="AA44" i="6"/>
  <c r="AB44" i="6"/>
  <c r="AC44" i="6"/>
  <c r="AD44" i="6"/>
  <c r="AE44" i="6"/>
  <c r="W45" i="6"/>
  <c r="X45" i="6"/>
  <c r="Y45" i="6"/>
  <c r="Z45" i="6"/>
  <c r="AA45" i="6"/>
  <c r="AB45" i="6"/>
  <c r="AC45" i="6"/>
  <c r="AD45" i="6"/>
  <c r="AE45" i="6"/>
  <c r="W46" i="6"/>
  <c r="X46" i="6"/>
  <c r="Y46" i="6"/>
  <c r="Z46" i="6"/>
  <c r="AA46" i="6"/>
  <c r="AB46" i="6"/>
  <c r="AC46" i="6"/>
  <c r="AD46" i="6"/>
  <c r="AE46" i="6"/>
  <c r="W47" i="6"/>
  <c r="X47" i="6"/>
  <c r="Y47" i="6"/>
  <c r="Z47" i="6"/>
  <c r="AA47" i="6"/>
  <c r="AB47" i="6"/>
  <c r="AC47" i="6"/>
  <c r="AD47" i="6"/>
  <c r="AE47" i="6"/>
  <c r="W48" i="6"/>
  <c r="X48" i="6"/>
  <c r="Y48" i="6"/>
  <c r="Z48" i="6"/>
  <c r="AA48" i="6"/>
  <c r="AB48" i="6"/>
  <c r="AC48" i="6"/>
  <c r="AD48" i="6"/>
  <c r="AE48" i="6"/>
  <c r="W49" i="6"/>
  <c r="X49" i="6"/>
  <c r="Y49" i="6"/>
  <c r="Z49" i="6"/>
  <c r="AA49" i="6"/>
  <c r="AB49" i="6"/>
  <c r="AC49" i="6"/>
  <c r="AD49" i="6"/>
  <c r="AE49" i="6"/>
  <c r="W50" i="6"/>
  <c r="X50" i="6"/>
  <c r="Y50" i="6"/>
  <c r="Z50" i="6"/>
  <c r="AA50" i="6"/>
  <c r="AB50" i="6"/>
  <c r="AC50" i="6"/>
  <c r="AD50" i="6"/>
  <c r="AE50" i="6"/>
  <c r="W51" i="6"/>
  <c r="X51" i="6"/>
  <c r="Y51" i="6"/>
  <c r="Z51" i="6"/>
  <c r="AA51" i="6"/>
  <c r="AB51" i="6"/>
  <c r="AC51" i="6"/>
  <c r="AD51" i="6"/>
  <c r="AE51" i="6"/>
  <c r="W52" i="6"/>
  <c r="X52" i="6"/>
  <c r="Y52" i="6"/>
  <c r="Z52" i="6"/>
  <c r="AA52" i="6"/>
  <c r="AB52" i="6"/>
  <c r="AC52" i="6"/>
  <c r="AD52" i="6"/>
  <c r="AE52" i="6"/>
  <c r="W53" i="6"/>
  <c r="X53" i="6"/>
  <c r="Y53" i="6"/>
  <c r="Z53" i="6"/>
  <c r="AA53" i="6"/>
  <c r="AB53" i="6"/>
  <c r="AC53" i="6"/>
  <c r="AD53" i="6"/>
  <c r="AE53" i="6"/>
  <c r="W54" i="6"/>
  <c r="X54" i="6"/>
  <c r="Y54" i="6"/>
  <c r="Z54" i="6"/>
  <c r="AA54" i="6"/>
  <c r="AB54" i="6"/>
  <c r="AC54" i="6"/>
  <c r="AD54" i="6"/>
  <c r="AE54" i="6"/>
  <c r="W55" i="6"/>
  <c r="X55" i="6"/>
  <c r="Y55" i="6"/>
  <c r="Z55" i="6"/>
  <c r="AA55" i="6"/>
  <c r="AB55" i="6"/>
  <c r="AC55" i="6"/>
  <c r="AD55" i="6"/>
  <c r="AE55" i="6"/>
  <c r="W56" i="6"/>
  <c r="X56" i="6"/>
  <c r="Y56" i="6"/>
  <c r="Z56" i="6"/>
  <c r="AA56" i="6"/>
  <c r="AB56" i="6"/>
  <c r="AC56" i="6"/>
  <c r="AD56" i="6"/>
  <c r="AE56" i="6"/>
  <c r="W57" i="6"/>
  <c r="X57" i="6"/>
  <c r="Y57" i="6"/>
  <c r="Z57" i="6"/>
  <c r="AA57" i="6"/>
  <c r="AB57" i="6"/>
  <c r="AC57" i="6"/>
  <c r="AD57" i="6"/>
  <c r="AE57" i="6"/>
  <c r="W58" i="6"/>
  <c r="X58" i="6"/>
  <c r="Y58" i="6"/>
  <c r="Z58" i="6"/>
  <c r="AA58" i="6"/>
  <c r="AB58" i="6"/>
  <c r="AC58" i="6"/>
  <c r="AD58" i="6"/>
  <c r="AE58" i="6"/>
  <c r="W59" i="6"/>
  <c r="X59" i="6"/>
  <c r="Y59" i="6"/>
  <c r="Z59" i="6"/>
  <c r="AA59" i="6"/>
  <c r="AB59" i="6"/>
  <c r="AC59" i="6"/>
  <c r="AD59" i="6"/>
  <c r="AE59" i="6"/>
  <c r="W60" i="6"/>
  <c r="X60" i="6"/>
  <c r="Y60" i="6"/>
  <c r="Z60" i="6"/>
  <c r="AA60" i="6"/>
  <c r="AB60" i="6"/>
  <c r="AC60" i="6"/>
  <c r="AD60" i="6"/>
  <c r="AE60" i="6"/>
  <c r="W61" i="6"/>
  <c r="X61" i="6"/>
  <c r="Y61" i="6"/>
  <c r="Z61" i="6"/>
  <c r="AA61" i="6"/>
  <c r="AB61" i="6"/>
  <c r="AC61" i="6"/>
  <c r="AD61" i="6"/>
  <c r="AE61" i="6"/>
  <c r="W62" i="6"/>
  <c r="X62" i="6"/>
  <c r="Y62" i="6"/>
  <c r="Z62" i="6"/>
  <c r="AA62" i="6"/>
  <c r="AB62" i="6"/>
  <c r="AC62" i="6"/>
  <c r="AD62" i="6"/>
  <c r="AE62" i="6"/>
  <c r="W63" i="6"/>
  <c r="X63" i="6"/>
  <c r="Y63" i="6"/>
  <c r="Z63" i="6"/>
  <c r="AA63" i="6"/>
  <c r="AB63" i="6"/>
  <c r="AC63" i="6"/>
  <c r="AD63" i="6"/>
  <c r="AE63" i="6"/>
  <c r="W64" i="6"/>
  <c r="X64" i="6"/>
  <c r="Y64" i="6"/>
  <c r="Z64" i="6"/>
  <c r="AA64" i="6"/>
  <c r="AB64" i="6"/>
  <c r="AC64" i="6"/>
  <c r="AD64" i="6"/>
  <c r="AE64" i="6"/>
  <c r="W65" i="6"/>
  <c r="X65" i="6"/>
  <c r="Y65" i="6"/>
  <c r="Z65" i="6"/>
  <c r="AA65" i="6"/>
  <c r="AB65" i="6"/>
  <c r="AC65" i="6"/>
  <c r="AD65" i="6"/>
  <c r="AE65" i="6"/>
  <c r="W66" i="6"/>
  <c r="X66" i="6"/>
  <c r="Y66" i="6"/>
  <c r="Z66" i="6"/>
  <c r="AA66" i="6"/>
  <c r="AB66" i="6"/>
  <c r="AC66" i="6"/>
  <c r="AD66" i="6"/>
  <c r="AE66" i="6"/>
  <c r="W67" i="6"/>
  <c r="X67" i="6"/>
  <c r="Y67" i="6"/>
  <c r="Z67" i="6"/>
  <c r="AA67" i="6"/>
  <c r="AB67" i="6"/>
  <c r="AC67" i="6"/>
  <c r="AD67" i="6"/>
  <c r="AE67" i="6"/>
  <c r="W68" i="6"/>
  <c r="X68" i="6"/>
  <c r="Y68" i="6"/>
  <c r="Z68" i="6"/>
  <c r="AA68" i="6"/>
  <c r="AB68" i="6"/>
  <c r="AC68" i="6"/>
  <c r="AD68" i="6"/>
  <c r="AE68" i="6"/>
  <c r="W69" i="6"/>
  <c r="X69" i="6"/>
  <c r="Y69" i="6"/>
  <c r="Z69" i="6"/>
  <c r="AA69" i="6"/>
  <c r="AB69" i="6"/>
  <c r="AC69" i="6"/>
  <c r="AD69" i="6"/>
  <c r="AE69" i="6"/>
  <c r="W70" i="6"/>
  <c r="X70" i="6"/>
  <c r="Y70" i="6"/>
  <c r="Z70" i="6"/>
  <c r="AA70" i="6"/>
  <c r="AB70" i="6"/>
  <c r="AC70" i="6"/>
  <c r="AD70" i="6"/>
  <c r="AE70" i="6"/>
  <c r="W71" i="6"/>
  <c r="X71" i="6"/>
  <c r="Y71" i="6"/>
  <c r="Z71" i="6"/>
  <c r="AA71" i="6"/>
  <c r="AB71" i="6"/>
  <c r="AC71" i="6"/>
  <c r="AD71" i="6"/>
  <c r="AE71" i="6"/>
  <c r="W72" i="6"/>
  <c r="X72" i="6"/>
  <c r="Y72" i="6"/>
  <c r="Z72" i="6"/>
  <c r="AA72" i="6"/>
  <c r="AB72" i="6"/>
  <c r="AC72" i="6"/>
  <c r="AD72" i="6"/>
  <c r="AE72" i="6"/>
  <c r="W73" i="6"/>
  <c r="X73" i="6"/>
  <c r="Y73" i="6"/>
  <c r="Z73" i="6"/>
  <c r="AA73" i="6"/>
  <c r="AB73" i="6"/>
  <c r="AC73" i="6"/>
  <c r="AD73" i="6"/>
  <c r="AE73" i="6"/>
  <c r="W74" i="6"/>
  <c r="X74" i="6"/>
  <c r="Y74" i="6"/>
  <c r="Z74" i="6"/>
  <c r="AA74" i="6"/>
  <c r="AB74" i="6"/>
  <c r="AC74" i="6"/>
  <c r="AD74" i="6"/>
  <c r="AE74" i="6"/>
  <c r="W75" i="6"/>
  <c r="X75" i="6"/>
  <c r="Y75" i="6"/>
  <c r="Z75" i="6"/>
  <c r="AA75" i="6"/>
  <c r="AB75" i="6"/>
  <c r="AC75" i="6"/>
  <c r="AD75" i="6"/>
  <c r="AE75" i="6"/>
  <c r="W76" i="6"/>
  <c r="X76" i="6"/>
  <c r="Y76" i="6"/>
  <c r="Z76" i="6"/>
  <c r="AA76" i="6"/>
  <c r="AB76" i="6"/>
  <c r="AC76" i="6"/>
  <c r="AD76" i="6"/>
  <c r="AE76" i="6"/>
  <c r="W77" i="6"/>
  <c r="X77" i="6"/>
  <c r="Y77" i="6"/>
  <c r="Z77" i="6"/>
  <c r="AA77" i="6"/>
  <c r="AB77" i="6"/>
  <c r="AC77" i="6"/>
  <c r="AD77" i="6"/>
  <c r="AE77" i="6"/>
  <c r="W78" i="6"/>
  <c r="X78" i="6"/>
  <c r="Y78" i="6"/>
  <c r="Z78" i="6"/>
  <c r="AA78" i="6"/>
  <c r="AB78" i="6"/>
  <c r="AC78" i="6"/>
  <c r="AD78" i="6"/>
  <c r="AE78" i="6"/>
  <c r="W79" i="6"/>
  <c r="X79" i="6"/>
  <c r="Y79" i="6"/>
  <c r="Z79" i="6"/>
  <c r="AA79" i="6"/>
  <c r="AB79" i="6"/>
  <c r="AC79" i="6"/>
  <c r="AD79" i="6"/>
  <c r="AE79" i="6"/>
  <c r="W80" i="6"/>
  <c r="X80" i="6"/>
  <c r="Y80" i="6"/>
  <c r="Z80" i="6"/>
  <c r="AA80" i="6"/>
  <c r="AB80" i="6"/>
  <c r="AC80" i="6"/>
  <c r="AD80" i="6"/>
  <c r="AE80" i="6"/>
  <c r="W81" i="6"/>
  <c r="X81" i="6"/>
  <c r="Y81" i="6"/>
  <c r="Z81" i="6"/>
  <c r="AA81" i="6"/>
  <c r="AB81" i="6"/>
  <c r="AC81" i="6"/>
  <c r="AD81" i="6"/>
  <c r="AE81" i="6"/>
  <c r="W82" i="6"/>
  <c r="X82" i="6"/>
  <c r="Y82" i="6"/>
  <c r="Z82" i="6"/>
  <c r="AA82" i="6"/>
  <c r="AB82" i="6"/>
  <c r="AC82" i="6"/>
  <c r="AD82" i="6"/>
  <c r="AE82" i="6"/>
  <c r="W83" i="6"/>
  <c r="X83" i="6"/>
  <c r="Y83" i="6"/>
  <c r="Z83" i="6"/>
  <c r="AA83" i="6"/>
  <c r="AB83" i="6"/>
  <c r="AC83" i="6"/>
  <c r="AD83" i="6"/>
  <c r="AE83" i="6"/>
  <c r="W84" i="6"/>
  <c r="X84" i="6"/>
  <c r="Y84" i="6"/>
  <c r="Z84" i="6"/>
  <c r="AA84" i="6"/>
  <c r="AB84" i="6"/>
  <c r="AC84" i="6"/>
  <c r="AD84" i="6"/>
  <c r="AE84" i="6"/>
  <c r="W85" i="6"/>
  <c r="X85" i="6"/>
  <c r="Y85" i="6"/>
  <c r="Z85" i="6"/>
  <c r="AA85" i="6"/>
  <c r="AB85" i="6"/>
  <c r="AC85" i="6"/>
  <c r="AD85" i="6"/>
  <c r="AE85" i="6"/>
  <c r="W86" i="6"/>
  <c r="X86" i="6"/>
  <c r="Y86" i="6"/>
  <c r="Z86" i="6"/>
  <c r="AA86" i="6"/>
  <c r="AB86" i="6"/>
  <c r="AC86" i="6"/>
  <c r="AD86" i="6"/>
  <c r="AE86" i="6"/>
  <c r="W87" i="6"/>
  <c r="X87" i="6"/>
  <c r="Y87" i="6"/>
  <c r="Z87" i="6"/>
  <c r="AA87" i="6"/>
  <c r="AB87" i="6"/>
  <c r="AC87" i="6"/>
  <c r="AD87" i="6"/>
  <c r="AE87" i="6"/>
  <c r="W88" i="6"/>
  <c r="X88" i="6"/>
  <c r="Y88" i="6"/>
  <c r="Z88" i="6"/>
  <c r="AA88" i="6"/>
  <c r="AB88" i="6"/>
  <c r="AC88" i="6"/>
  <c r="AD88" i="6"/>
  <c r="AE88" i="6"/>
  <c r="W89" i="6"/>
  <c r="X89" i="6"/>
  <c r="Y89" i="6"/>
  <c r="Z89" i="6"/>
  <c r="AA89" i="6"/>
  <c r="AB89" i="6"/>
  <c r="AC89" i="6"/>
  <c r="AD89" i="6"/>
  <c r="AE89" i="6"/>
  <c r="W90" i="6"/>
  <c r="X90" i="6"/>
  <c r="Y90" i="6"/>
  <c r="Z90" i="6"/>
  <c r="AA90" i="6"/>
  <c r="AB90" i="6"/>
  <c r="AC90" i="6"/>
  <c r="AD90" i="6"/>
  <c r="AE90" i="6"/>
  <c r="W91" i="6"/>
  <c r="X91" i="6"/>
  <c r="Y91" i="6"/>
  <c r="Z91" i="6"/>
  <c r="AA91" i="6"/>
  <c r="AB91" i="6"/>
  <c r="AC91" i="6"/>
  <c r="AD91" i="6"/>
  <c r="AE91" i="6"/>
  <c r="W92" i="6"/>
  <c r="X92" i="6"/>
  <c r="Y92" i="6"/>
  <c r="Z92" i="6"/>
  <c r="AA92" i="6"/>
  <c r="AB92" i="6"/>
  <c r="AC92" i="6"/>
  <c r="AD92" i="6"/>
  <c r="AE92" i="6"/>
  <c r="W93" i="6"/>
  <c r="X93" i="6"/>
  <c r="Y93" i="6"/>
  <c r="Z93" i="6"/>
  <c r="AA93" i="6"/>
  <c r="AB93" i="6"/>
  <c r="AC93" i="6"/>
  <c r="AD93" i="6"/>
  <c r="AE93" i="6"/>
  <c r="W94" i="6"/>
  <c r="X94" i="6"/>
  <c r="Y94" i="6"/>
  <c r="Z94" i="6"/>
  <c r="AA94" i="6"/>
  <c r="AB94" i="6"/>
  <c r="AC94" i="6"/>
  <c r="AD94" i="6"/>
  <c r="AE94" i="6"/>
  <c r="W95" i="6"/>
  <c r="X95" i="6"/>
  <c r="Y95" i="6"/>
  <c r="Z95" i="6"/>
  <c r="AA95" i="6"/>
  <c r="AB95" i="6"/>
  <c r="AC95" i="6"/>
  <c r="AD95" i="6"/>
  <c r="AE95" i="6"/>
  <c r="W96" i="6"/>
  <c r="X96" i="6"/>
  <c r="Y96" i="6"/>
  <c r="Z96" i="6"/>
  <c r="AA96" i="6"/>
  <c r="AB96" i="6"/>
  <c r="AC96" i="6"/>
  <c r="AD96" i="6"/>
  <c r="AE96" i="6"/>
  <c r="W97" i="6"/>
  <c r="X97" i="6"/>
  <c r="Y97" i="6"/>
  <c r="Z97" i="6"/>
  <c r="AA97" i="6"/>
  <c r="AB97" i="6"/>
  <c r="AC97" i="6"/>
  <c r="AD97" i="6"/>
  <c r="AE97" i="6"/>
  <c r="W98" i="6"/>
  <c r="X98" i="6"/>
  <c r="Y98" i="6"/>
  <c r="Z98" i="6"/>
  <c r="AA98" i="6"/>
  <c r="AB98" i="6"/>
  <c r="AC98" i="6"/>
  <c r="AD98" i="6"/>
  <c r="AE98" i="6"/>
  <c r="W99" i="6"/>
  <c r="X99" i="6"/>
  <c r="Y99" i="6"/>
  <c r="Z99" i="6"/>
  <c r="AA99" i="6"/>
  <c r="AB99" i="6"/>
  <c r="AC99" i="6"/>
  <c r="AD99" i="6"/>
  <c r="AE99" i="6"/>
  <c r="W100" i="6"/>
  <c r="X100" i="6"/>
  <c r="Y100" i="6"/>
  <c r="Z100" i="6"/>
  <c r="AA100" i="6"/>
  <c r="AB100" i="6"/>
  <c r="AC100" i="6"/>
  <c r="AD100" i="6"/>
  <c r="AE100" i="6"/>
  <c r="W101" i="6"/>
  <c r="X101" i="6"/>
  <c r="Y101" i="6"/>
  <c r="Z101" i="6"/>
  <c r="AA101" i="6"/>
  <c r="AB101" i="6"/>
  <c r="AC101" i="6"/>
  <c r="AD101" i="6"/>
  <c r="AE101" i="6"/>
  <c r="W102" i="6"/>
  <c r="X102" i="6"/>
  <c r="Y102" i="6"/>
  <c r="Z102" i="6"/>
  <c r="AA102" i="6"/>
  <c r="AB102" i="6"/>
  <c r="AC102" i="6"/>
  <c r="AD102" i="6"/>
  <c r="AE102" i="6"/>
  <c r="W103" i="6"/>
  <c r="X103" i="6"/>
  <c r="Y103" i="6"/>
  <c r="Z103" i="6"/>
  <c r="AA103" i="6"/>
  <c r="AB103" i="6"/>
  <c r="AC103" i="6"/>
  <c r="AD103" i="6"/>
  <c r="AE103" i="6"/>
  <c r="W104" i="6"/>
  <c r="X104" i="6"/>
  <c r="Y104" i="6"/>
  <c r="Z104" i="6"/>
  <c r="AA104" i="6"/>
  <c r="AB104" i="6"/>
  <c r="AC104" i="6"/>
  <c r="AD104" i="6"/>
  <c r="AE104" i="6"/>
  <c r="W105" i="6"/>
  <c r="X105" i="6"/>
  <c r="Y105" i="6"/>
  <c r="Z105" i="6"/>
  <c r="AA105" i="6"/>
  <c r="AB105" i="6"/>
  <c r="AC105" i="6"/>
  <c r="AD105" i="6"/>
  <c r="AE105" i="6"/>
  <c r="W106" i="6"/>
  <c r="X106" i="6"/>
  <c r="Y106" i="6"/>
  <c r="Z106" i="6"/>
  <c r="AA106" i="6"/>
  <c r="AB106" i="6"/>
  <c r="AC106" i="6"/>
  <c r="AD106" i="6"/>
  <c r="AE106" i="6"/>
  <c r="W107" i="6"/>
  <c r="X107" i="6"/>
  <c r="Y107" i="6"/>
  <c r="Z107" i="6"/>
  <c r="AA107" i="6"/>
  <c r="AB107" i="6"/>
  <c r="AC107" i="6"/>
  <c r="AD107" i="6"/>
  <c r="AE107" i="6"/>
  <c r="W108" i="6"/>
  <c r="X108" i="6"/>
  <c r="Y108" i="6"/>
  <c r="Z108" i="6"/>
  <c r="AA108" i="6"/>
  <c r="AB108" i="6"/>
  <c r="AC108" i="6"/>
  <c r="AD108" i="6"/>
  <c r="AE108" i="6"/>
  <c r="W109" i="6"/>
  <c r="X109" i="6"/>
  <c r="Y109" i="6"/>
  <c r="Z109" i="6"/>
  <c r="AA109" i="6"/>
  <c r="AB109" i="6"/>
  <c r="AC109" i="6"/>
  <c r="AD109" i="6"/>
  <c r="AE109" i="6"/>
  <c r="W110" i="6"/>
  <c r="X110" i="6"/>
  <c r="Y110" i="6"/>
  <c r="Z110" i="6"/>
  <c r="AA110" i="6"/>
  <c r="AB110" i="6"/>
  <c r="AC110" i="6"/>
  <c r="AD110" i="6"/>
  <c r="AE110" i="6"/>
  <c r="W111" i="6"/>
  <c r="X111" i="6"/>
  <c r="Y111" i="6"/>
  <c r="Z111" i="6"/>
  <c r="AA111" i="6"/>
  <c r="AB111" i="6"/>
  <c r="AC111" i="6"/>
  <c r="AD111" i="6"/>
  <c r="AE111" i="6"/>
  <c r="W112" i="6"/>
  <c r="X112" i="6"/>
  <c r="Y112" i="6"/>
  <c r="Z112" i="6"/>
  <c r="AA112" i="6"/>
  <c r="AB112" i="6"/>
  <c r="AC112" i="6"/>
  <c r="AD112" i="6"/>
  <c r="AE112" i="6"/>
  <c r="W113" i="6"/>
  <c r="X113" i="6"/>
  <c r="Y113" i="6"/>
  <c r="Z113" i="6"/>
  <c r="AA113" i="6"/>
  <c r="AB113" i="6"/>
  <c r="AC113" i="6"/>
  <c r="AD113" i="6"/>
  <c r="AE113" i="6"/>
  <c r="W114" i="6"/>
  <c r="X114" i="6"/>
  <c r="Y114" i="6"/>
  <c r="Z114" i="6"/>
  <c r="AA114" i="6"/>
  <c r="AB114" i="6"/>
  <c r="AC114" i="6"/>
  <c r="AD114" i="6"/>
  <c r="AE114" i="6"/>
  <c r="W115" i="6"/>
  <c r="X115" i="6"/>
  <c r="Y115" i="6"/>
  <c r="Z115" i="6"/>
  <c r="AA115" i="6"/>
  <c r="AB115" i="6"/>
  <c r="AC115" i="6"/>
  <c r="AD115" i="6"/>
  <c r="AE115" i="6"/>
  <c r="W116" i="6"/>
  <c r="X116" i="6"/>
  <c r="Y116" i="6"/>
  <c r="Z116" i="6"/>
  <c r="AA116" i="6"/>
  <c r="AB116" i="6"/>
  <c r="AC116" i="6"/>
  <c r="AD116" i="6"/>
  <c r="AE116" i="6"/>
  <c r="W117" i="6"/>
  <c r="X117" i="6"/>
  <c r="Y117" i="6"/>
  <c r="Z117" i="6"/>
  <c r="AA117" i="6"/>
  <c r="AB117" i="6"/>
  <c r="AC117" i="6"/>
  <c r="AD117" i="6"/>
  <c r="AE117" i="6"/>
  <c r="W118" i="6"/>
  <c r="X118" i="6"/>
  <c r="Y118" i="6"/>
  <c r="Z118" i="6"/>
  <c r="AA118" i="6"/>
  <c r="AB118" i="6"/>
  <c r="AC118" i="6"/>
  <c r="AD118" i="6"/>
  <c r="AE118" i="6"/>
  <c r="W119" i="6"/>
  <c r="X119" i="6"/>
  <c r="Y119" i="6"/>
  <c r="Z119" i="6"/>
  <c r="AA119" i="6"/>
  <c r="AB119" i="6"/>
  <c r="AC119" i="6"/>
  <c r="AD119" i="6"/>
  <c r="AE119" i="6"/>
  <c r="W120" i="6"/>
  <c r="X120" i="6"/>
  <c r="Y120" i="6"/>
  <c r="Z120" i="6"/>
  <c r="AA120" i="6"/>
  <c r="AB120" i="6"/>
  <c r="AC120" i="6"/>
  <c r="AD120" i="6"/>
  <c r="AE120" i="6"/>
  <c r="W121" i="6"/>
  <c r="X121" i="6"/>
  <c r="Y121" i="6"/>
  <c r="Z121" i="6"/>
  <c r="AA121" i="6"/>
  <c r="AB121" i="6"/>
  <c r="AC121" i="6"/>
  <c r="AD121" i="6"/>
  <c r="AE121" i="6"/>
  <c r="W122" i="6"/>
  <c r="X122" i="6"/>
  <c r="Y122" i="6"/>
  <c r="Z122" i="6"/>
  <c r="AA122" i="6"/>
  <c r="AB122" i="6"/>
  <c r="AC122" i="6"/>
  <c r="AD122" i="6"/>
  <c r="AE122" i="6"/>
  <c r="W123" i="6"/>
  <c r="X123" i="6"/>
  <c r="Y123" i="6"/>
  <c r="Z123" i="6"/>
  <c r="AA123" i="6"/>
  <c r="AB123" i="6"/>
  <c r="AC123" i="6"/>
  <c r="AD123" i="6"/>
  <c r="AE123" i="6"/>
  <c r="W124" i="6"/>
  <c r="X124" i="6"/>
  <c r="Y124" i="6"/>
  <c r="Z124" i="6"/>
  <c r="AA124" i="6"/>
  <c r="AB124" i="6"/>
  <c r="AC124" i="6"/>
  <c r="AD124" i="6"/>
  <c r="AE124" i="6"/>
  <c r="W125" i="6"/>
  <c r="X125" i="6"/>
  <c r="Y125" i="6"/>
  <c r="Z125" i="6"/>
  <c r="AA125" i="6"/>
  <c r="AB125" i="6"/>
  <c r="AC125" i="6"/>
  <c r="AD125" i="6"/>
  <c r="AE125" i="6"/>
  <c r="W126" i="6"/>
  <c r="X126" i="6"/>
  <c r="Y126" i="6"/>
  <c r="Z126" i="6"/>
  <c r="AA126" i="6"/>
  <c r="AB126" i="6"/>
  <c r="AC126" i="6"/>
  <c r="AD126" i="6"/>
  <c r="AE126" i="6"/>
  <c r="W127" i="6"/>
  <c r="X127" i="6"/>
  <c r="Y127" i="6"/>
  <c r="Z127" i="6"/>
  <c r="AA127" i="6"/>
  <c r="AB127" i="6"/>
  <c r="AC127" i="6"/>
  <c r="AD127" i="6"/>
  <c r="AE127" i="6"/>
  <c r="W128" i="6"/>
  <c r="X128" i="6"/>
  <c r="Y128" i="6"/>
  <c r="Z128" i="6"/>
  <c r="AA128" i="6"/>
  <c r="AB128" i="6"/>
  <c r="AC128" i="6"/>
  <c r="AD128" i="6"/>
  <c r="AE128" i="6"/>
  <c r="W129" i="6"/>
  <c r="X129" i="6"/>
  <c r="Y129" i="6"/>
  <c r="Z129" i="6"/>
  <c r="AA129" i="6"/>
  <c r="AB129" i="6"/>
  <c r="AC129" i="6"/>
  <c r="AD129" i="6"/>
  <c r="AE129" i="6"/>
  <c r="W130" i="6"/>
  <c r="X130" i="6"/>
  <c r="Y130" i="6"/>
  <c r="Z130" i="6"/>
  <c r="AA130" i="6"/>
  <c r="AB130" i="6"/>
  <c r="AC130" i="6"/>
  <c r="AD130" i="6"/>
  <c r="AE130" i="6"/>
  <c r="W131" i="6"/>
  <c r="X131" i="6"/>
  <c r="Y131" i="6"/>
  <c r="Z131" i="6"/>
  <c r="AA131" i="6"/>
  <c r="AB131" i="6"/>
  <c r="AC131" i="6"/>
  <c r="AD131" i="6"/>
  <c r="AE131" i="6"/>
  <c r="W132" i="6"/>
  <c r="X132" i="6"/>
  <c r="Y132" i="6"/>
  <c r="Z132" i="6"/>
  <c r="AA132" i="6"/>
  <c r="AB132" i="6"/>
  <c r="AC132" i="6"/>
  <c r="AD132" i="6"/>
  <c r="AE132" i="6"/>
  <c r="W133" i="6"/>
  <c r="X133" i="6"/>
  <c r="Y133" i="6"/>
  <c r="Z133" i="6"/>
  <c r="AA133" i="6"/>
  <c r="AB133" i="6"/>
  <c r="AC133" i="6"/>
  <c r="AD133" i="6"/>
  <c r="AE133" i="6"/>
  <c r="W134" i="6"/>
  <c r="X134" i="6"/>
  <c r="Y134" i="6"/>
  <c r="Z134" i="6"/>
  <c r="AA134" i="6"/>
  <c r="AB134" i="6"/>
  <c r="AC134" i="6"/>
  <c r="AD134" i="6"/>
  <c r="AE134" i="6"/>
  <c r="W135" i="6"/>
  <c r="X135" i="6"/>
  <c r="Y135" i="6"/>
  <c r="Z135" i="6"/>
  <c r="AA135" i="6"/>
  <c r="AB135" i="6"/>
  <c r="AC135" i="6"/>
  <c r="AD135" i="6"/>
  <c r="AE135" i="6"/>
  <c r="W136" i="6"/>
  <c r="X136" i="6"/>
  <c r="Y136" i="6"/>
  <c r="Z136" i="6"/>
  <c r="AA136" i="6"/>
  <c r="AB136" i="6"/>
  <c r="AC136" i="6"/>
  <c r="AD136" i="6"/>
  <c r="AE136" i="6"/>
  <c r="W137" i="6"/>
  <c r="X137" i="6"/>
  <c r="Y137" i="6"/>
  <c r="Z137" i="6"/>
  <c r="AA137" i="6"/>
  <c r="AB137" i="6"/>
  <c r="AC137" i="6"/>
  <c r="AD137" i="6"/>
  <c r="AE137" i="6"/>
  <c r="W138" i="6"/>
  <c r="X138" i="6"/>
  <c r="Y138" i="6"/>
  <c r="Z138" i="6"/>
  <c r="AA138" i="6"/>
  <c r="AB138" i="6"/>
  <c r="AC138" i="6"/>
  <c r="AD138" i="6"/>
  <c r="AE138" i="6"/>
  <c r="W139" i="6"/>
  <c r="X139" i="6"/>
  <c r="Y139" i="6"/>
  <c r="Z139" i="6"/>
  <c r="AA139" i="6"/>
  <c r="AB139" i="6"/>
  <c r="AC139" i="6"/>
  <c r="AD139" i="6"/>
  <c r="AE139" i="6"/>
  <c r="W140" i="6"/>
  <c r="X140" i="6"/>
  <c r="Y140" i="6"/>
  <c r="Z140" i="6"/>
  <c r="AA140" i="6"/>
  <c r="AB140" i="6"/>
  <c r="AC140" i="6"/>
  <c r="AD140" i="6"/>
  <c r="AE140" i="6"/>
  <c r="W141" i="6"/>
  <c r="X141" i="6"/>
  <c r="Y141" i="6"/>
  <c r="Z141" i="6"/>
  <c r="AA141" i="6"/>
  <c r="AB141" i="6"/>
  <c r="AC141" i="6"/>
  <c r="AD141" i="6"/>
  <c r="AE141" i="6"/>
  <c r="W142" i="6"/>
  <c r="X142" i="6"/>
  <c r="Y142" i="6"/>
  <c r="Z142" i="6"/>
  <c r="AA142" i="6"/>
  <c r="AB142" i="6"/>
  <c r="AC142" i="6"/>
  <c r="AD142" i="6"/>
  <c r="AE142" i="6"/>
  <c r="W143" i="6"/>
  <c r="X143" i="6"/>
  <c r="Y143" i="6"/>
  <c r="Z143" i="6"/>
  <c r="AA143" i="6"/>
  <c r="AB143" i="6"/>
  <c r="AC143" i="6"/>
  <c r="AD143" i="6"/>
  <c r="AE143" i="6"/>
  <c r="W144" i="6"/>
  <c r="X144" i="6"/>
  <c r="Y144" i="6"/>
  <c r="Z144" i="6"/>
  <c r="AA144" i="6"/>
  <c r="AB144" i="6"/>
  <c r="AC144" i="6"/>
  <c r="AD144" i="6"/>
  <c r="AE144" i="6"/>
  <c r="W145" i="6"/>
  <c r="X145" i="6"/>
  <c r="Y145" i="6"/>
  <c r="Z145" i="6"/>
  <c r="AA145" i="6"/>
  <c r="AB145" i="6"/>
  <c r="AC145" i="6"/>
  <c r="AD145" i="6"/>
  <c r="AE145" i="6"/>
  <c r="W146" i="6"/>
  <c r="X146" i="6"/>
  <c r="Y146" i="6"/>
  <c r="Z146" i="6"/>
  <c r="AA146" i="6"/>
  <c r="AB146" i="6"/>
  <c r="AC146" i="6"/>
  <c r="AD146" i="6"/>
  <c r="AE146" i="6"/>
  <c r="W147" i="6"/>
  <c r="X147" i="6"/>
  <c r="Y147" i="6"/>
  <c r="Z147" i="6"/>
  <c r="AA147" i="6"/>
  <c r="AB147" i="6"/>
  <c r="AC147" i="6"/>
  <c r="AD147" i="6"/>
  <c r="AE147" i="6"/>
  <c r="W148" i="6"/>
  <c r="X148" i="6"/>
  <c r="Y148" i="6"/>
  <c r="Z148" i="6"/>
  <c r="AA148" i="6"/>
  <c r="AB148" i="6"/>
  <c r="AC148" i="6"/>
  <c r="AD148" i="6"/>
  <c r="AE148" i="6"/>
  <c r="W149" i="6"/>
  <c r="X149" i="6"/>
  <c r="Y149" i="6"/>
  <c r="Z149" i="6"/>
  <c r="AA149" i="6"/>
  <c r="AB149" i="6"/>
  <c r="AC149" i="6"/>
  <c r="AD149" i="6"/>
  <c r="AE149" i="6"/>
  <c r="W150" i="6"/>
  <c r="X150" i="6"/>
  <c r="Y150" i="6"/>
  <c r="Z150" i="6"/>
  <c r="AA150" i="6"/>
  <c r="AB150" i="6"/>
  <c r="AC150" i="6"/>
  <c r="AD150" i="6"/>
  <c r="AE150" i="6"/>
  <c r="W151" i="6"/>
  <c r="X151" i="6"/>
  <c r="Y151" i="6"/>
  <c r="Z151" i="6"/>
  <c r="AA151" i="6"/>
  <c r="AB151" i="6"/>
  <c r="AC151" i="6"/>
  <c r="AD151" i="6"/>
  <c r="AE151" i="6"/>
  <c r="W152" i="6"/>
  <c r="X152" i="6"/>
  <c r="Y152" i="6"/>
  <c r="Z152" i="6"/>
  <c r="AA152" i="6"/>
  <c r="AB152" i="6"/>
  <c r="AC152" i="6"/>
  <c r="AD152" i="6"/>
  <c r="AE152" i="6"/>
  <c r="W153" i="6"/>
  <c r="X153" i="6"/>
  <c r="Y153" i="6"/>
  <c r="Z153" i="6"/>
  <c r="AA153" i="6"/>
  <c r="AB153" i="6"/>
  <c r="AC153" i="6"/>
  <c r="AD153" i="6"/>
  <c r="AE153" i="6"/>
  <c r="W154" i="6"/>
  <c r="X154" i="6"/>
  <c r="Y154" i="6"/>
  <c r="Z154" i="6"/>
  <c r="AA154" i="6"/>
  <c r="AB154" i="6"/>
  <c r="AC154" i="6"/>
  <c r="AD154" i="6"/>
  <c r="AE154" i="6"/>
  <c r="W155" i="6"/>
  <c r="X155" i="6"/>
  <c r="Y155" i="6"/>
  <c r="Z155" i="6"/>
  <c r="AA155" i="6"/>
  <c r="AB155" i="6"/>
  <c r="AC155" i="6"/>
  <c r="AD155" i="6"/>
  <c r="AE155" i="6"/>
  <c r="W156" i="6"/>
  <c r="X156" i="6"/>
  <c r="Y156" i="6"/>
  <c r="Z156" i="6"/>
  <c r="AA156" i="6"/>
  <c r="AB156" i="6"/>
  <c r="AC156" i="6"/>
  <c r="AD156" i="6"/>
  <c r="AE156" i="6"/>
  <c r="W157" i="6"/>
  <c r="X157" i="6"/>
  <c r="Y157" i="6"/>
  <c r="Z157" i="6"/>
  <c r="AA157" i="6"/>
  <c r="AB157" i="6"/>
  <c r="AC157" i="6"/>
  <c r="AD157" i="6"/>
  <c r="AE157" i="6"/>
  <c r="W158" i="6"/>
  <c r="X158" i="6"/>
  <c r="Y158" i="6"/>
  <c r="Z158" i="6"/>
  <c r="AA158" i="6"/>
  <c r="AB158" i="6"/>
  <c r="AC158" i="6"/>
  <c r="AD158" i="6"/>
  <c r="AE158" i="6"/>
  <c r="W159" i="6"/>
  <c r="X159" i="6"/>
  <c r="Y159" i="6"/>
  <c r="Z159" i="6"/>
  <c r="AA159" i="6"/>
  <c r="AB159" i="6"/>
  <c r="AC159" i="6"/>
  <c r="AD159" i="6"/>
  <c r="AE159" i="6"/>
  <c r="W160" i="6"/>
  <c r="X160" i="6"/>
  <c r="Y160" i="6"/>
  <c r="Z160" i="6"/>
  <c r="AA160" i="6"/>
  <c r="AB160" i="6"/>
  <c r="AC160" i="6"/>
  <c r="AD160" i="6"/>
  <c r="AE160" i="6"/>
  <c r="W161" i="6"/>
  <c r="X161" i="6"/>
  <c r="Y161" i="6"/>
  <c r="Z161" i="6"/>
  <c r="AA161" i="6"/>
  <c r="AB161" i="6"/>
  <c r="AC161" i="6"/>
  <c r="AD161" i="6"/>
  <c r="AE161" i="6"/>
  <c r="W162" i="6"/>
  <c r="X162" i="6"/>
  <c r="Y162" i="6"/>
  <c r="Z162" i="6"/>
  <c r="AA162" i="6"/>
  <c r="AB162" i="6"/>
  <c r="AC162" i="6"/>
  <c r="AD162" i="6"/>
  <c r="AE162" i="6"/>
  <c r="W163" i="6"/>
  <c r="X163" i="6"/>
  <c r="Y163" i="6"/>
  <c r="Z163" i="6"/>
  <c r="AA163" i="6"/>
  <c r="AB163" i="6"/>
  <c r="AC163" i="6"/>
  <c r="AD163" i="6"/>
  <c r="AE163" i="6"/>
  <c r="W164" i="6"/>
  <c r="X164" i="6"/>
  <c r="Y164" i="6"/>
  <c r="Z164" i="6"/>
  <c r="AA164" i="6"/>
  <c r="AB164" i="6"/>
  <c r="AC164" i="6"/>
  <c r="AD164" i="6"/>
  <c r="AE164" i="6"/>
  <c r="W165" i="6"/>
  <c r="X165" i="6"/>
  <c r="Y165" i="6"/>
  <c r="Z165" i="6"/>
  <c r="AA165" i="6"/>
  <c r="AB165" i="6"/>
  <c r="AC165" i="6"/>
  <c r="AD165" i="6"/>
  <c r="AE165" i="6"/>
  <c r="W166" i="6"/>
  <c r="X166" i="6"/>
  <c r="Y166" i="6"/>
  <c r="Z166" i="6"/>
  <c r="AA166" i="6"/>
  <c r="AB166" i="6"/>
  <c r="AC166" i="6"/>
  <c r="AD166" i="6"/>
  <c r="AE166" i="6"/>
  <c r="W167" i="6"/>
  <c r="X167" i="6"/>
  <c r="Y167" i="6"/>
  <c r="Z167" i="6"/>
  <c r="AA167" i="6"/>
  <c r="AB167" i="6"/>
  <c r="AC167" i="6"/>
  <c r="AD167" i="6"/>
  <c r="AE167" i="6"/>
  <c r="W168" i="6"/>
  <c r="X168" i="6"/>
  <c r="Y168" i="6"/>
  <c r="Z168" i="6"/>
  <c r="AA168" i="6"/>
  <c r="AB168" i="6"/>
  <c r="AC168" i="6"/>
  <c r="AD168" i="6"/>
  <c r="AE168" i="6"/>
  <c r="W169" i="6"/>
  <c r="X169" i="6"/>
  <c r="Y169" i="6"/>
  <c r="Z169" i="6"/>
  <c r="AA169" i="6"/>
  <c r="AB169" i="6"/>
  <c r="AC169" i="6"/>
  <c r="AD169" i="6"/>
  <c r="AE169" i="6"/>
  <c r="W170" i="6"/>
  <c r="X170" i="6"/>
  <c r="Y170" i="6"/>
  <c r="Z170" i="6"/>
  <c r="AA170" i="6"/>
  <c r="AB170" i="6"/>
  <c r="AC170" i="6"/>
  <c r="AD170" i="6"/>
  <c r="AE170" i="6"/>
  <c r="W171" i="6"/>
  <c r="X171" i="6"/>
  <c r="Y171" i="6"/>
  <c r="Z171" i="6"/>
  <c r="AA171" i="6"/>
  <c r="AB171" i="6"/>
  <c r="AC171" i="6"/>
  <c r="AD171" i="6"/>
  <c r="AE171" i="6"/>
  <c r="W172" i="6"/>
  <c r="X172" i="6"/>
  <c r="Y172" i="6"/>
  <c r="Z172" i="6"/>
  <c r="AA172" i="6"/>
  <c r="AB172" i="6"/>
  <c r="AC172" i="6"/>
  <c r="AD172" i="6"/>
  <c r="AE172" i="6"/>
  <c r="W173" i="6"/>
  <c r="X173" i="6"/>
  <c r="Y173" i="6"/>
  <c r="Z173" i="6"/>
  <c r="AA173" i="6"/>
  <c r="AB173" i="6"/>
  <c r="AC173" i="6"/>
  <c r="AD173" i="6"/>
  <c r="AE173" i="6"/>
  <c r="W174" i="6"/>
  <c r="X174" i="6"/>
  <c r="Y174" i="6"/>
  <c r="Z174" i="6"/>
  <c r="AA174" i="6"/>
  <c r="AB174" i="6"/>
  <c r="AC174" i="6"/>
  <c r="AD174" i="6"/>
  <c r="AE174" i="6"/>
  <c r="W175" i="6"/>
  <c r="X175" i="6"/>
  <c r="Y175" i="6"/>
  <c r="Z175" i="6"/>
  <c r="AA175" i="6"/>
  <c r="AB175" i="6"/>
  <c r="AC175" i="6"/>
  <c r="AD175" i="6"/>
  <c r="AE175" i="6"/>
  <c r="W176" i="6"/>
  <c r="X176" i="6"/>
  <c r="Y176" i="6"/>
  <c r="Z176" i="6"/>
  <c r="AA176" i="6"/>
  <c r="AB176" i="6"/>
  <c r="AC176" i="6"/>
  <c r="AD176" i="6"/>
  <c r="AE176" i="6"/>
  <c r="W177" i="6"/>
  <c r="X177" i="6"/>
  <c r="Y177" i="6"/>
  <c r="Z177" i="6"/>
  <c r="AA177" i="6"/>
  <c r="AB177" i="6"/>
  <c r="AC177" i="6"/>
  <c r="AD177" i="6"/>
  <c r="AE177" i="6"/>
  <c r="W178" i="6"/>
  <c r="X178" i="6"/>
  <c r="Y178" i="6"/>
  <c r="Z178" i="6"/>
  <c r="AA178" i="6"/>
  <c r="AB178" i="6"/>
  <c r="AC178" i="6"/>
  <c r="AD178" i="6"/>
  <c r="AE178" i="6"/>
  <c r="W179" i="6"/>
  <c r="X179" i="6"/>
  <c r="Y179" i="6"/>
  <c r="Z179" i="6"/>
  <c r="AA179" i="6"/>
  <c r="AB179" i="6"/>
  <c r="AC179" i="6"/>
  <c r="AD179" i="6"/>
  <c r="AE179" i="6"/>
  <c r="W180" i="6"/>
  <c r="X180" i="6"/>
  <c r="Y180" i="6"/>
  <c r="Z180" i="6"/>
  <c r="AA180" i="6"/>
  <c r="AB180" i="6"/>
  <c r="AC180" i="6"/>
  <c r="AD180" i="6"/>
  <c r="AE180" i="6"/>
  <c r="W181" i="6"/>
  <c r="X181" i="6"/>
  <c r="Y181" i="6"/>
  <c r="Z181" i="6"/>
  <c r="AA181" i="6"/>
  <c r="AB181" i="6"/>
  <c r="AC181" i="6"/>
  <c r="AD181" i="6"/>
  <c r="AE181" i="6"/>
  <c r="W182" i="6"/>
  <c r="X182" i="6"/>
  <c r="Y182" i="6"/>
  <c r="Z182" i="6"/>
  <c r="AA182" i="6"/>
  <c r="AB182" i="6"/>
  <c r="AC182" i="6"/>
  <c r="AD182" i="6"/>
  <c r="AE182" i="6"/>
  <c r="W183" i="6"/>
  <c r="X183" i="6"/>
  <c r="Y183" i="6"/>
  <c r="Z183" i="6"/>
  <c r="AA183" i="6"/>
  <c r="AB183" i="6"/>
  <c r="AC183" i="6"/>
  <c r="AD183" i="6"/>
  <c r="AE183" i="6"/>
  <c r="W184" i="6"/>
  <c r="X184" i="6"/>
  <c r="Y184" i="6"/>
  <c r="Z184" i="6"/>
  <c r="AA184" i="6"/>
  <c r="AB184" i="6"/>
  <c r="AC184" i="6"/>
  <c r="AD184" i="6"/>
  <c r="AE184" i="6"/>
  <c r="W185" i="6"/>
  <c r="X185" i="6"/>
  <c r="Y185" i="6"/>
  <c r="Z185" i="6"/>
  <c r="AA185" i="6"/>
  <c r="AB185" i="6"/>
  <c r="AC185" i="6"/>
  <c r="AD185" i="6"/>
  <c r="AE185" i="6"/>
  <c r="W186" i="6"/>
  <c r="X186" i="6"/>
  <c r="Y186" i="6"/>
  <c r="Z186" i="6"/>
  <c r="AA186" i="6"/>
  <c r="AB186" i="6"/>
  <c r="AC186" i="6"/>
  <c r="AD186" i="6"/>
  <c r="AE186" i="6"/>
  <c r="W187" i="6"/>
  <c r="X187" i="6"/>
  <c r="Y187" i="6"/>
  <c r="Z187" i="6"/>
  <c r="AA187" i="6"/>
  <c r="AB187" i="6"/>
  <c r="AC187" i="6"/>
  <c r="AD187" i="6"/>
  <c r="AE187" i="6"/>
  <c r="W188" i="6"/>
  <c r="X188" i="6"/>
  <c r="Y188" i="6"/>
  <c r="Z188" i="6"/>
  <c r="AA188" i="6"/>
  <c r="AB188" i="6"/>
  <c r="AC188" i="6"/>
  <c r="AD188" i="6"/>
  <c r="AE188" i="6"/>
  <c r="W189" i="6"/>
  <c r="X189" i="6"/>
  <c r="Y189" i="6"/>
  <c r="Z189" i="6"/>
  <c r="AA189" i="6"/>
  <c r="AB189" i="6"/>
  <c r="AC189" i="6"/>
  <c r="AD189" i="6"/>
  <c r="AE189" i="6"/>
  <c r="W190" i="6"/>
  <c r="X190" i="6"/>
  <c r="Y190" i="6"/>
  <c r="Z190" i="6"/>
  <c r="AA190" i="6"/>
  <c r="AB190" i="6"/>
  <c r="AC190" i="6"/>
  <c r="AD190" i="6"/>
  <c r="AE190" i="6"/>
  <c r="W191" i="6"/>
  <c r="X191" i="6"/>
  <c r="Y191" i="6"/>
  <c r="Z191" i="6"/>
  <c r="AA191" i="6"/>
  <c r="AB191" i="6"/>
  <c r="AC191" i="6"/>
  <c r="AD191" i="6"/>
  <c r="AE191" i="6"/>
  <c r="W192" i="6"/>
  <c r="X192" i="6"/>
  <c r="Y192" i="6"/>
  <c r="Z192" i="6"/>
  <c r="AA192" i="6"/>
  <c r="AB192" i="6"/>
  <c r="AC192" i="6"/>
  <c r="AD192" i="6"/>
  <c r="AE192" i="6"/>
  <c r="W193" i="6"/>
  <c r="X193" i="6"/>
  <c r="Y193" i="6"/>
  <c r="Z193" i="6"/>
  <c r="AA193" i="6"/>
  <c r="AB193" i="6"/>
  <c r="AC193" i="6"/>
  <c r="AD193" i="6"/>
  <c r="AE193" i="6"/>
  <c r="W194" i="6"/>
  <c r="X194" i="6"/>
  <c r="Y194" i="6"/>
  <c r="Z194" i="6"/>
  <c r="AA194" i="6"/>
  <c r="AB194" i="6"/>
  <c r="AC194" i="6"/>
  <c r="AD194" i="6"/>
  <c r="AE194" i="6"/>
  <c r="W195" i="6"/>
  <c r="X195" i="6"/>
  <c r="Y195" i="6"/>
  <c r="Z195" i="6"/>
  <c r="AA195" i="6"/>
  <c r="AB195" i="6"/>
  <c r="AC195" i="6"/>
  <c r="AD195" i="6"/>
  <c r="AE195" i="6"/>
  <c r="W196" i="6"/>
  <c r="X196" i="6"/>
  <c r="Y196" i="6"/>
  <c r="Z196" i="6"/>
  <c r="AA196" i="6"/>
  <c r="AB196" i="6"/>
  <c r="AC196" i="6"/>
  <c r="AD196" i="6"/>
  <c r="AE196" i="6"/>
  <c r="W197" i="6"/>
  <c r="X197" i="6"/>
  <c r="Y197" i="6"/>
  <c r="Z197" i="6"/>
  <c r="AA197" i="6"/>
  <c r="AB197" i="6"/>
  <c r="AC197" i="6"/>
  <c r="AD197" i="6"/>
  <c r="AE197" i="6"/>
  <c r="W198" i="6"/>
  <c r="X198" i="6"/>
  <c r="Y198" i="6"/>
  <c r="Z198" i="6"/>
  <c r="AA198" i="6"/>
  <c r="AB198" i="6"/>
  <c r="AC198" i="6"/>
  <c r="AD198" i="6"/>
  <c r="AE198" i="6"/>
  <c r="W199" i="6"/>
  <c r="X199" i="6"/>
  <c r="Y199" i="6"/>
  <c r="Z199" i="6"/>
  <c r="AA199" i="6"/>
  <c r="AB199" i="6"/>
  <c r="AC199" i="6"/>
  <c r="AD199" i="6"/>
  <c r="AE199" i="6"/>
  <c r="W200" i="6"/>
  <c r="X200" i="6"/>
  <c r="Y200" i="6"/>
  <c r="Z200" i="6"/>
  <c r="AA200" i="6"/>
  <c r="AB200" i="6"/>
  <c r="AC200" i="6"/>
  <c r="AD200" i="6"/>
  <c r="AE200" i="6"/>
  <c r="AC11" i="6"/>
  <c r="AB11" i="6"/>
  <c r="AA11" i="6"/>
  <c r="Z11" i="6"/>
  <c r="P16" i="2" l="1"/>
  <c r="G16" i="2"/>
  <c r="O16" i="2"/>
  <c r="F16" i="2"/>
  <c r="AO500" i="13"/>
  <c r="AB500" i="13"/>
  <c r="F500" i="13"/>
  <c r="AO499" i="13"/>
  <c r="AB499" i="13"/>
  <c r="F499" i="13"/>
  <c r="AO498" i="13"/>
  <c r="AB498" i="13"/>
  <c r="F498" i="13"/>
  <c r="AO497" i="13"/>
  <c r="AB497" i="13"/>
  <c r="F497" i="13"/>
  <c r="AO496" i="13"/>
  <c r="AB496" i="13"/>
  <c r="F496" i="13"/>
  <c r="AO495" i="13"/>
  <c r="AB495" i="13"/>
  <c r="F495" i="13"/>
  <c r="AO494" i="13"/>
  <c r="AB494" i="13"/>
  <c r="F494" i="13"/>
  <c r="AO493" i="13"/>
  <c r="AB493" i="13"/>
  <c r="F493" i="13"/>
  <c r="AO492" i="13"/>
  <c r="AB492" i="13"/>
  <c r="F492" i="13"/>
  <c r="AO491" i="13"/>
  <c r="AB491" i="13"/>
  <c r="F491" i="13"/>
  <c r="AO490" i="13"/>
  <c r="AB490" i="13"/>
  <c r="F490" i="13"/>
  <c r="AO489" i="13"/>
  <c r="AB489" i="13"/>
  <c r="F489" i="13"/>
  <c r="AO488" i="13"/>
  <c r="AB488" i="13"/>
  <c r="F488" i="13"/>
  <c r="AO487" i="13"/>
  <c r="AB487" i="13"/>
  <c r="F487" i="13"/>
  <c r="AO486" i="13"/>
  <c r="AB486" i="13"/>
  <c r="F486" i="13"/>
  <c r="AO485" i="13"/>
  <c r="AB485" i="13"/>
  <c r="F485" i="13"/>
  <c r="AO484" i="13"/>
  <c r="AB484" i="13"/>
  <c r="F484" i="13"/>
  <c r="AO483" i="13"/>
  <c r="AB483" i="13"/>
  <c r="F483" i="13"/>
  <c r="AO482" i="13"/>
  <c r="AB482" i="13"/>
  <c r="F482" i="13"/>
  <c r="AO481" i="13"/>
  <c r="AB481" i="13"/>
  <c r="F481" i="13"/>
  <c r="AO480" i="13"/>
  <c r="AB480" i="13"/>
  <c r="F480" i="13"/>
  <c r="AO479" i="13"/>
  <c r="AB479" i="13"/>
  <c r="F479" i="13"/>
  <c r="AO478" i="13"/>
  <c r="AB478" i="13"/>
  <c r="F478" i="13"/>
  <c r="AO477" i="13"/>
  <c r="AB477" i="13"/>
  <c r="F477" i="13"/>
  <c r="AO476" i="13"/>
  <c r="AB476" i="13"/>
  <c r="F476" i="13"/>
  <c r="AO475" i="13"/>
  <c r="AB475" i="13"/>
  <c r="F475" i="13"/>
  <c r="AO474" i="13"/>
  <c r="AB474" i="13"/>
  <c r="F474" i="13"/>
  <c r="AO473" i="13"/>
  <c r="AB473" i="13"/>
  <c r="F473" i="13"/>
  <c r="AO472" i="13"/>
  <c r="AB472" i="13"/>
  <c r="F472" i="13"/>
  <c r="AO471" i="13"/>
  <c r="AB471" i="13"/>
  <c r="F471" i="13"/>
  <c r="AO470" i="13"/>
  <c r="AB470" i="13"/>
  <c r="F470" i="13"/>
  <c r="AO469" i="13"/>
  <c r="AB469" i="13"/>
  <c r="F469" i="13"/>
  <c r="AO468" i="13"/>
  <c r="AB468" i="13"/>
  <c r="F468" i="13"/>
  <c r="AO467" i="13"/>
  <c r="AB467" i="13"/>
  <c r="F467" i="13"/>
  <c r="AO466" i="13"/>
  <c r="AB466" i="13"/>
  <c r="F466" i="13"/>
  <c r="AO465" i="13"/>
  <c r="AB465" i="13"/>
  <c r="F465" i="13"/>
  <c r="AO464" i="13"/>
  <c r="AB464" i="13"/>
  <c r="F464" i="13"/>
  <c r="AO463" i="13"/>
  <c r="AB463" i="13"/>
  <c r="F463" i="13"/>
  <c r="AO462" i="13"/>
  <c r="AB462" i="13"/>
  <c r="F462" i="13"/>
  <c r="AO461" i="13"/>
  <c r="AB461" i="13"/>
  <c r="F461" i="13"/>
  <c r="AO460" i="13"/>
  <c r="AB460" i="13"/>
  <c r="F460" i="13"/>
  <c r="AO459" i="13"/>
  <c r="AB459" i="13"/>
  <c r="F459" i="13"/>
  <c r="AO458" i="13"/>
  <c r="AB458" i="13"/>
  <c r="F458" i="13"/>
  <c r="AO457" i="13"/>
  <c r="AB457" i="13"/>
  <c r="F457" i="13"/>
  <c r="AO456" i="13"/>
  <c r="AB456" i="13"/>
  <c r="F456" i="13"/>
  <c r="AO455" i="13"/>
  <c r="AB455" i="13"/>
  <c r="F455" i="13"/>
  <c r="AO454" i="13"/>
  <c r="AB454" i="13"/>
  <c r="F454" i="13"/>
  <c r="AO453" i="13"/>
  <c r="AB453" i="13"/>
  <c r="F453" i="13"/>
  <c r="AO452" i="13"/>
  <c r="AB452" i="13"/>
  <c r="F452" i="13"/>
  <c r="AO451" i="13"/>
  <c r="AB451" i="13"/>
  <c r="F451" i="13"/>
  <c r="AO450" i="13"/>
  <c r="AB450" i="13"/>
  <c r="F450" i="13"/>
  <c r="AO449" i="13"/>
  <c r="AB449" i="13"/>
  <c r="F449" i="13"/>
  <c r="AO448" i="13"/>
  <c r="AB448" i="13"/>
  <c r="F448" i="13"/>
  <c r="AO447" i="13"/>
  <c r="AB447" i="13"/>
  <c r="F447" i="13"/>
  <c r="AO446" i="13"/>
  <c r="AB446" i="13"/>
  <c r="F446" i="13"/>
  <c r="AO445" i="13"/>
  <c r="AB445" i="13"/>
  <c r="F445" i="13"/>
  <c r="AO444" i="13"/>
  <c r="AB444" i="13"/>
  <c r="F444" i="13"/>
  <c r="AO443" i="13"/>
  <c r="AB443" i="13"/>
  <c r="F443" i="13"/>
  <c r="AO442" i="13"/>
  <c r="AB442" i="13"/>
  <c r="F442" i="13"/>
  <c r="AO441" i="13"/>
  <c r="AB441" i="13"/>
  <c r="F441" i="13"/>
  <c r="AO440" i="13"/>
  <c r="AB440" i="13"/>
  <c r="F440" i="13"/>
  <c r="AO439" i="13"/>
  <c r="AB439" i="13"/>
  <c r="F439" i="13"/>
  <c r="AO438" i="13"/>
  <c r="AB438" i="13"/>
  <c r="F438" i="13"/>
  <c r="AO437" i="13"/>
  <c r="AB437" i="13"/>
  <c r="F437" i="13"/>
  <c r="AO436" i="13"/>
  <c r="AB436" i="13"/>
  <c r="F436" i="13"/>
  <c r="AO435" i="13"/>
  <c r="AB435" i="13"/>
  <c r="F435" i="13"/>
  <c r="AO434" i="13"/>
  <c r="AB434" i="13"/>
  <c r="F434" i="13"/>
  <c r="AO433" i="13"/>
  <c r="AB433" i="13"/>
  <c r="F433" i="13"/>
  <c r="AO432" i="13"/>
  <c r="AB432" i="13"/>
  <c r="F432" i="13"/>
  <c r="AO431" i="13"/>
  <c r="AB431" i="13"/>
  <c r="F431" i="13"/>
  <c r="AO430" i="13"/>
  <c r="AB430" i="13"/>
  <c r="F430" i="13"/>
  <c r="AO429" i="13"/>
  <c r="AB429" i="13"/>
  <c r="F429" i="13"/>
  <c r="AO428" i="13"/>
  <c r="AB428" i="13"/>
  <c r="F428" i="13"/>
  <c r="AO427" i="13"/>
  <c r="AB427" i="13"/>
  <c r="F427" i="13"/>
  <c r="AO426" i="13"/>
  <c r="AB426" i="13"/>
  <c r="F426" i="13"/>
  <c r="AO425" i="13"/>
  <c r="AB425" i="13"/>
  <c r="F425" i="13"/>
  <c r="AO424" i="13"/>
  <c r="AB424" i="13"/>
  <c r="F424" i="13"/>
  <c r="AO423" i="13"/>
  <c r="AB423" i="13"/>
  <c r="F423" i="13"/>
  <c r="AO422" i="13"/>
  <c r="AB422" i="13"/>
  <c r="F422" i="13"/>
  <c r="AO421" i="13"/>
  <c r="AB421" i="13"/>
  <c r="F421" i="13"/>
  <c r="AO420" i="13"/>
  <c r="AB420" i="13"/>
  <c r="F420" i="13"/>
  <c r="AO419" i="13"/>
  <c r="AB419" i="13"/>
  <c r="F419" i="13"/>
  <c r="AO418" i="13"/>
  <c r="AB418" i="13"/>
  <c r="F418" i="13"/>
  <c r="AO417" i="13"/>
  <c r="AB417" i="13"/>
  <c r="F417" i="13"/>
  <c r="AO416" i="13"/>
  <c r="AB416" i="13"/>
  <c r="F416" i="13"/>
  <c r="AO415" i="13"/>
  <c r="AB415" i="13"/>
  <c r="F415" i="13"/>
  <c r="AO414" i="13"/>
  <c r="AB414" i="13"/>
  <c r="F414" i="13"/>
  <c r="AO413" i="13"/>
  <c r="AB413" i="13"/>
  <c r="F413" i="13"/>
  <c r="AO412" i="13"/>
  <c r="AB412" i="13"/>
  <c r="F412" i="13"/>
  <c r="AO411" i="13"/>
  <c r="AB411" i="13"/>
  <c r="F411" i="13"/>
  <c r="AO410" i="13"/>
  <c r="AB410" i="13"/>
  <c r="F410" i="13"/>
  <c r="AO409" i="13"/>
  <c r="AB409" i="13"/>
  <c r="F409" i="13"/>
  <c r="AO408" i="13"/>
  <c r="AB408" i="13"/>
  <c r="F408" i="13"/>
  <c r="AO407" i="13"/>
  <c r="AB407" i="13"/>
  <c r="F407" i="13"/>
  <c r="AO406" i="13"/>
  <c r="AB406" i="13"/>
  <c r="F406" i="13"/>
  <c r="AO405" i="13"/>
  <c r="AB405" i="13"/>
  <c r="F405" i="13"/>
  <c r="AO404" i="13"/>
  <c r="AB404" i="13"/>
  <c r="F404" i="13"/>
  <c r="AO403" i="13"/>
  <c r="AB403" i="13"/>
  <c r="F403" i="13"/>
  <c r="AO402" i="13"/>
  <c r="AB402" i="13"/>
  <c r="F402" i="13"/>
  <c r="AO401" i="13"/>
  <c r="AB401" i="13"/>
  <c r="F401" i="13"/>
  <c r="AO400" i="13"/>
  <c r="AB400" i="13"/>
  <c r="F400" i="13"/>
  <c r="AO399" i="13"/>
  <c r="AB399" i="13"/>
  <c r="F399" i="13"/>
  <c r="AO398" i="13"/>
  <c r="AB398" i="13"/>
  <c r="F398" i="13"/>
  <c r="AO397" i="13"/>
  <c r="AB397" i="13"/>
  <c r="F397" i="13"/>
  <c r="AO396" i="13"/>
  <c r="AB396" i="13"/>
  <c r="F396" i="13"/>
  <c r="AO395" i="13"/>
  <c r="AB395" i="13"/>
  <c r="F395" i="13"/>
  <c r="AO394" i="13"/>
  <c r="AB394" i="13"/>
  <c r="F394" i="13"/>
  <c r="AO393" i="13"/>
  <c r="AB393" i="13"/>
  <c r="F393" i="13"/>
  <c r="AO392" i="13"/>
  <c r="AB392" i="13"/>
  <c r="F392" i="13"/>
  <c r="AO391" i="13"/>
  <c r="AB391" i="13"/>
  <c r="F391" i="13"/>
  <c r="AO390" i="13"/>
  <c r="AB390" i="13"/>
  <c r="F390" i="13"/>
  <c r="AO389" i="13"/>
  <c r="AB389" i="13"/>
  <c r="F389" i="13"/>
  <c r="AO388" i="13"/>
  <c r="AB388" i="13"/>
  <c r="F388" i="13"/>
  <c r="AO387" i="13"/>
  <c r="AB387" i="13"/>
  <c r="F387" i="13"/>
  <c r="AO386" i="13"/>
  <c r="AB386" i="13"/>
  <c r="F386" i="13"/>
  <c r="AO385" i="13"/>
  <c r="AB385" i="13"/>
  <c r="F385" i="13"/>
  <c r="AO384" i="13"/>
  <c r="AB384" i="13"/>
  <c r="F384" i="13"/>
  <c r="AO383" i="13"/>
  <c r="AB383" i="13"/>
  <c r="F383" i="13"/>
  <c r="AO382" i="13"/>
  <c r="AB382" i="13"/>
  <c r="F382" i="13"/>
  <c r="AO381" i="13"/>
  <c r="AB381" i="13"/>
  <c r="F381" i="13"/>
  <c r="AO380" i="13"/>
  <c r="AB380" i="13"/>
  <c r="F380" i="13"/>
  <c r="AO379" i="13"/>
  <c r="AB379" i="13"/>
  <c r="F379" i="13"/>
  <c r="AO378" i="13"/>
  <c r="AB378" i="13"/>
  <c r="F378" i="13"/>
  <c r="AO377" i="13"/>
  <c r="AB377" i="13"/>
  <c r="F377" i="13"/>
  <c r="AO376" i="13"/>
  <c r="AB376" i="13"/>
  <c r="F376" i="13"/>
  <c r="AO375" i="13"/>
  <c r="AB375" i="13"/>
  <c r="F375" i="13"/>
  <c r="AO374" i="13"/>
  <c r="AB374" i="13"/>
  <c r="F374" i="13"/>
  <c r="AO373" i="13"/>
  <c r="AB373" i="13"/>
  <c r="F373" i="13"/>
  <c r="AO372" i="13"/>
  <c r="AB372" i="13"/>
  <c r="F372" i="13"/>
  <c r="AO371" i="13"/>
  <c r="AB371" i="13"/>
  <c r="F371" i="13"/>
  <c r="AO370" i="13"/>
  <c r="AB370" i="13"/>
  <c r="F370" i="13"/>
  <c r="AO369" i="13"/>
  <c r="AB369" i="13"/>
  <c r="F369" i="13"/>
  <c r="AO368" i="13"/>
  <c r="AB368" i="13"/>
  <c r="F368" i="13"/>
  <c r="AO367" i="13"/>
  <c r="AB367" i="13"/>
  <c r="F367" i="13"/>
  <c r="AO366" i="13"/>
  <c r="AB366" i="13"/>
  <c r="F366" i="13"/>
  <c r="AO365" i="13"/>
  <c r="AB365" i="13"/>
  <c r="F365" i="13"/>
  <c r="AO364" i="13"/>
  <c r="AB364" i="13"/>
  <c r="F364" i="13"/>
  <c r="AO363" i="13"/>
  <c r="AB363" i="13"/>
  <c r="F363" i="13"/>
  <c r="AO362" i="13"/>
  <c r="AB362" i="13"/>
  <c r="F362" i="13"/>
  <c r="AO361" i="13"/>
  <c r="AB361" i="13"/>
  <c r="F361" i="13"/>
  <c r="AO360" i="13"/>
  <c r="AB360" i="13"/>
  <c r="F360" i="13"/>
  <c r="AO359" i="13"/>
  <c r="AB359" i="13"/>
  <c r="F359" i="13"/>
  <c r="AO358" i="13"/>
  <c r="AB358" i="13"/>
  <c r="F358" i="13"/>
  <c r="AO357" i="13"/>
  <c r="AB357" i="13"/>
  <c r="F357" i="13"/>
  <c r="AO356" i="13"/>
  <c r="AB356" i="13"/>
  <c r="F356" i="13"/>
  <c r="AO355" i="13"/>
  <c r="AB355" i="13"/>
  <c r="F355" i="13"/>
  <c r="AO354" i="13"/>
  <c r="AB354" i="13"/>
  <c r="F354" i="13"/>
  <c r="AO353" i="13"/>
  <c r="AB353" i="13"/>
  <c r="F353" i="13"/>
  <c r="AO352" i="13"/>
  <c r="AB352" i="13"/>
  <c r="F352" i="13"/>
  <c r="AO351" i="13"/>
  <c r="AB351" i="13"/>
  <c r="F351" i="13"/>
  <c r="AO350" i="13"/>
  <c r="AB350" i="13"/>
  <c r="F350" i="13"/>
  <c r="AO349" i="13"/>
  <c r="AB349" i="13"/>
  <c r="F349" i="13"/>
  <c r="AO348" i="13"/>
  <c r="AB348" i="13"/>
  <c r="F348" i="13"/>
  <c r="AO347" i="13"/>
  <c r="AB347" i="13"/>
  <c r="F347" i="13"/>
  <c r="AO346" i="13"/>
  <c r="AB346" i="13"/>
  <c r="F346" i="13"/>
  <c r="AO345" i="13"/>
  <c r="AB345" i="13"/>
  <c r="F345" i="13"/>
  <c r="AO344" i="13"/>
  <c r="AB344" i="13"/>
  <c r="F344" i="13"/>
  <c r="AO343" i="13"/>
  <c r="AB343" i="13"/>
  <c r="F343" i="13"/>
  <c r="AO342" i="13"/>
  <c r="AB342" i="13"/>
  <c r="F342" i="13"/>
  <c r="AO341" i="13"/>
  <c r="AB341" i="13"/>
  <c r="F341" i="13"/>
  <c r="AO340" i="13"/>
  <c r="AB340" i="13"/>
  <c r="F340" i="13"/>
  <c r="AO339" i="13"/>
  <c r="AB339" i="13"/>
  <c r="F339" i="13"/>
  <c r="AO338" i="13"/>
  <c r="AB338" i="13"/>
  <c r="F338" i="13"/>
  <c r="AO337" i="13"/>
  <c r="AB337" i="13"/>
  <c r="F337" i="13"/>
  <c r="AO336" i="13"/>
  <c r="AB336" i="13"/>
  <c r="F336" i="13"/>
  <c r="AO335" i="13"/>
  <c r="AB335" i="13"/>
  <c r="F335" i="13"/>
  <c r="AO334" i="13"/>
  <c r="AB334" i="13"/>
  <c r="F334" i="13"/>
  <c r="AO333" i="13"/>
  <c r="AB333" i="13"/>
  <c r="F333" i="13"/>
  <c r="AO332" i="13"/>
  <c r="AB332" i="13"/>
  <c r="F332" i="13"/>
  <c r="AO331" i="13"/>
  <c r="AB331" i="13"/>
  <c r="F331" i="13"/>
  <c r="AO330" i="13"/>
  <c r="AB330" i="13"/>
  <c r="F330" i="13"/>
  <c r="AO329" i="13"/>
  <c r="AB329" i="13"/>
  <c r="F329" i="13"/>
  <c r="AO328" i="13"/>
  <c r="AB328" i="13"/>
  <c r="F328" i="13"/>
  <c r="AO327" i="13"/>
  <c r="AB327" i="13"/>
  <c r="F327" i="13"/>
  <c r="AO326" i="13"/>
  <c r="AB326" i="13"/>
  <c r="F326" i="13"/>
  <c r="AO325" i="13"/>
  <c r="AB325" i="13"/>
  <c r="F325" i="13"/>
  <c r="AO324" i="13"/>
  <c r="AB324" i="13"/>
  <c r="F324" i="13"/>
  <c r="AO323" i="13"/>
  <c r="AB323" i="13"/>
  <c r="F323" i="13"/>
  <c r="AO322" i="13"/>
  <c r="AB322" i="13"/>
  <c r="F322" i="13"/>
  <c r="AO321" i="13"/>
  <c r="AB321" i="13"/>
  <c r="F321" i="13"/>
  <c r="AO320" i="13"/>
  <c r="AB320" i="13"/>
  <c r="F320" i="13"/>
  <c r="AO319" i="13"/>
  <c r="AB319" i="13"/>
  <c r="F319" i="13"/>
  <c r="AO318" i="13"/>
  <c r="AB318" i="13"/>
  <c r="F318" i="13"/>
  <c r="AO317" i="13"/>
  <c r="AB317" i="13"/>
  <c r="F317" i="13"/>
  <c r="AO316" i="13"/>
  <c r="AB316" i="13"/>
  <c r="F316" i="13"/>
  <c r="AO315" i="13"/>
  <c r="AB315" i="13"/>
  <c r="F315" i="13"/>
  <c r="AO314" i="13"/>
  <c r="AB314" i="13"/>
  <c r="F314" i="13"/>
  <c r="AO313" i="13"/>
  <c r="AB313" i="13"/>
  <c r="F313" i="13"/>
  <c r="AO312" i="13"/>
  <c r="AB312" i="13"/>
  <c r="F312" i="13"/>
  <c r="AO311" i="13"/>
  <c r="AB311" i="13"/>
  <c r="F311" i="13"/>
  <c r="AO310" i="13"/>
  <c r="AB310" i="13"/>
  <c r="F310" i="13"/>
  <c r="AO309" i="13"/>
  <c r="AB309" i="13"/>
  <c r="F309" i="13"/>
  <c r="AO308" i="13"/>
  <c r="AB308" i="13"/>
  <c r="F308" i="13"/>
  <c r="AO307" i="13"/>
  <c r="AB307" i="13"/>
  <c r="F307" i="13"/>
  <c r="AO306" i="13"/>
  <c r="AB306" i="13"/>
  <c r="F306" i="13"/>
  <c r="AO305" i="13"/>
  <c r="AB305" i="13"/>
  <c r="F305" i="13"/>
  <c r="AO304" i="13"/>
  <c r="AB304" i="13"/>
  <c r="F304" i="13"/>
  <c r="AO303" i="13"/>
  <c r="AB303" i="13"/>
  <c r="F303" i="13"/>
  <c r="AO302" i="13"/>
  <c r="AB302" i="13"/>
  <c r="F302" i="13"/>
  <c r="AO301" i="13"/>
  <c r="AB301" i="13"/>
  <c r="F301" i="13"/>
  <c r="AO300" i="13"/>
  <c r="AB300" i="13"/>
  <c r="F300" i="13"/>
  <c r="AO299" i="13"/>
  <c r="AB299" i="13"/>
  <c r="F299" i="13"/>
  <c r="AO298" i="13"/>
  <c r="AB298" i="13"/>
  <c r="F298" i="13"/>
  <c r="AO297" i="13"/>
  <c r="AB297" i="13"/>
  <c r="F297" i="13"/>
  <c r="AO296" i="13"/>
  <c r="AB296" i="13"/>
  <c r="F296" i="13"/>
  <c r="AO295" i="13"/>
  <c r="AB295" i="13"/>
  <c r="F295" i="13"/>
  <c r="AO294" i="13"/>
  <c r="AB294" i="13"/>
  <c r="F294" i="13"/>
  <c r="AO293" i="13"/>
  <c r="AB293" i="13"/>
  <c r="F293" i="13"/>
  <c r="AO292" i="13"/>
  <c r="AB292" i="13"/>
  <c r="F292" i="13"/>
  <c r="AO291" i="13"/>
  <c r="AB291" i="13"/>
  <c r="F291" i="13"/>
  <c r="AO290" i="13"/>
  <c r="AB290" i="13"/>
  <c r="F290" i="13"/>
  <c r="AO289" i="13"/>
  <c r="AB289" i="13"/>
  <c r="F289" i="13"/>
  <c r="AO288" i="13"/>
  <c r="AB288" i="13"/>
  <c r="F288" i="13"/>
  <c r="AO287" i="13"/>
  <c r="AB287" i="13"/>
  <c r="F287" i="13"/>
  <c r="AO286" i="13"/>
  <c r="AB286" i="13"/>
  <c r="F286" i="13"/>
  <c r="AO285" i="13"/>
  <c r="AB285" i="13"/>
  <c r="F285" i="13"/>
  <c r="AO284" i="13"/>
  <c r="AB284" i="13"/>
  <c r="F284" i="13"/>
  <c r="AO283" i="13"/>
  <c r="AB283" i="13"/>
  <c r="F283" i="13"/>
  <c r="AO282" i="13"/>
  <c r="AB282" i="13"/>
  <c r="F282" i="13"/>
  <c r="AO281" i="13"/>
  <c r="AB281" i="13"/>
  <c r="F281" i="13"/>
  <c r="AO280" i="13"/>
  <c r="AB280" i="13"/>
  <c r="F280" i="13"/>
  <c r="AO279" i="13"/>
  <c r="AB279" i="13"/>
  <c r="F279" i="13"/>
  <c r="AO278" i="13"/>
  <c r="AB278" i="13"/>
  <c r="F278" i="13"/>
  <c r="AO277" i="13"/>
  <c r="AB277" i="13"/>
  <c r="F277" i="13"/>
  <c r="AO276" i="13"/>
  <c r="AB276" i="13"/>
  <c r="F276" i="13"/>
  <c r="AO275" i="13"/>
  <c r="AB275" i="13"/>
  <c r="F275" i="13"/>
  <c r="AO274" i="13"/>
  <c r="AB274" i="13"/>
  <c r="F274" i="13"/>
  <c r="AO273" i="13"/>
  <c r="AB273" i="13"/>
  <c r="F273" i="13"/>
  <c r="AO272" i="13"/>
  <c r="AB272" i="13"/>
  <c r="F272" i="13"/>
  <c r="AO271" i="13"/>
  <c r="AB271" i="13"/>
  <c r="F271" i="13"/>
  <c r="AO270" i="13"/>
  <c r="AB270" i="13"/>
  <c r="F270" i="13"/>
  <c r="AO269" i="13"/>
  <c r="AB269" i="13"/>
  <c r="F269" i="13"/>
  <c r="AO268" i="13"/>
  <c r="AB268" i="13"/>
  <c r="F268" i="13"/>
  <c r="AO267" i="13"/>
  <c r="AB267" i="13"/>
  <c r="F267" i="13"/>
  <c r="AO266" i="13"/>
  <c r="AB266" i="13"/>
  <c r="F266" i="13"/>
  <c r="AO265" i="13"/>
  <c r="AB265" i="13"/>
  <c r="F265" i="13"/>
  <c r="AO264" i="13"/>
  <c r="AB264" i="13"/>
  <c r="F264" i="13"/>
  <c r="AO263" i="13"/>
  <c r="AB263" i="13"/>
  <c r="F263" i="13"/>
  <c r="AO262" i="13"/>
  <c r="AB262" i="13"/>
  <c r="F262" i="13"/>
  <c r="AO261" i="13"/>
  <c r="AB261" i="13"/>
  <c r="F261" i="13"/>
  <c r="AO260" i="13"/>
  <c r="AB260" i="13"/>
  <c r="F260" i="13"/>
  <c r="AO259" i="13"/>
  <c r="AB259" i="13"/>
  <c r="F259" i="13"/>
  <c r="AO258" i="13"/>
  <c r="AB258" i="13"/>
  <c r="F258" i="13"/>
  <c r="AO257" i="13"/>
  <c r="AB257" i="13"/>
  <c r="F257" i="13"/>
  <c r="AO256" i="13"/>
  <c r="AB256" i="13"/>
  <c r="F256" i="13"/>
  <c r="AO255" i="13"/>
  <c r="AB255" i="13"/>
  <c r="F255" i="13"/>
  <c r="AO254" i="13"/>
  <c r="AB254" i="13"/>
  <c r="F254" i="13"/>
  <c r="AO253" i="13"/>
  <c r="AB253" i="13"/>
  <c r="F253" i="13"/>
  <c r="AO252" i="13"/>
  <c r="AB252" i="13"/>
  <c r="F252" i="13"/>
  <c r="AO251" i="13"/>
  <c r="AB251" i="13"/>
  <c r="F251" i="13"/>
  <c r="AO250" i="13"/>
  <c r="AB250" i="13"/>
  <c r="F250" i="13"/>
  <c r="AO249" i="13"/>
  <c r="AB249" i="13"/>
  <c r="F249" i="13"/>
  <c r="AO248" i="13"/>
  <c r="AB248" i="13"/>
  <c r="F248" i="13"/>
  <c r="AO247" i="13"/>
  <c r="AB247" i="13"/>
  <c r="F247" i="13"/>
  <c r="AO246" i="13"/>
  <c r="AB246" i="13"/>
  <c r="F246" i="13"/>
  <c r="AO245" i="13"/>
  <c r="AB245" i="13"/>
  <c r="F245" i="13"/>
  <c r="AO244" i="13"/>
  <c r="AB244" i="13"/>
  <c r="F244" i="13"/>
  <c r="AO243" i="13"/>
  <c r="AB243" i="13"/>
  <c r="F243" i="13"/>
  <c r="AO242" i="13"/>
  <c r="AB242" i="13"/>
  <c r="F242" i="13"/>
  <c r="AO241" i="13"/>
  <c r="AB241" i="13"/>
  <c r="F241" i="13"/>
  <c r="AO240" i="13"/>
  <c r="AB240" i="13"/>
  <c r="F240" i="13"/>
  <c r="AO239" i="13"/>
  <c r="AB239" i="13"/>
  <c r="F239" i="13"/>
  <c r="AO238" i="13"/>
  <c r="AB238" i="13"/>
  <c r="F238" i="13"/>
  <c r="AO237" i="13"/>
  <c r="AB237" i="13"/>
  <c r="F237" i="13"/>
  <c r="AO236" i="13"/>
  <c r="AB236" i="13"/>
  <c r="F236" i="13"/>
  <c r="AO235" i="13"/>
  <c r="AB235" i="13"/>
  <c r="F235" i="13"/>
  <c r="AO234" i="13"/>
  <c r="AB234" i="13"/>
  <c r="F234" i="13"/>
  <c r="AO233" i="13"/>
  <c r="AB233" i="13"/>
  <c r="F233" i="13"/>
  <c r="AO232" i="13"/>
  <c r="AB232" i="13"/>
  <c r="F232" i="13"/>
  <c r="AO231" i="13"/>
  <c r="AB231" i="13"/>
  <c r="F231" i="13"/>
  <c r="AO230" i="13"/>
  <c r="AB230" i="13"/>
  <c r="F230" i="13"/>
  <c r="AO229" i="13"/>
  <c r="AB229" i="13"/>
  <c r="F229" i="13"/>
  <c r="AO228" i="13"/>
  <c r="AB228" i="13"/>
  <c r="F228" i="13"/>
  <c r="AO227" i="13"/>
  <c r="AB227" i="13"/>
  <c r="F227" i="13"/>
  <c r="AO226" i="13"/>
  <c r="AB226" i="13"/>
  <c r="F226" i="13"/>
  <c r="AO225" i="13"/>
  <c r="AB225" i="13"/>
  <c r="F225" i="13"/>
  <c r="AO224" i="13"/>
  <c r="AB224" i="13"/>
  <c r="F224" i="13"/>
  <c r="AO223" i="13"/>
  <c r="AB223" i="13"/>
  <c r="F223" i="13"/>
  <c r="AO222" i="13"/>
  <c r="AB222" i="13"/>
  <c r="F222" i="13"/>
  <c r="AO221" i="13"/>
  <c r="AB221" i="13"/>
  <c r="F221" i="13"/>
  <c r="AO220" i="13"/>
  <c r="AB220" i="13"/>
  <c r="F220" i="13"/>
  <c r="AO219" i="13"/>
  <c r="AB219" i="13"/>
  <c r="F219" i="13"/>
  <c r="AO218" i="13"/>
  <c r="AB218" i="13"/>
  <c r="F218" i="13"/>
  <c r="AO217" i="13"/>
  <c r="AB217" i="13"/>
  <c r="F217" i="13"/>
  <c r="AO216" i="13"/>
  <c r="AB216" i="13"/>
  <c r="F216" i="13"/>
  <c r="AO215" i="13"/>
  <c r="AB215" i="13"/>
  <c r="F215" i="13"/>
  <c r="AO214" i="13"/>
  <c r="AB214" i="13"/>
  <c r="F214" i="13"/>
  <c r="AO213" i="13"/>
  <c r="AB213" i="13"/>
  <c r="F213" i="13"/>
  <c r="AO212" i="13"/>
  <c r="AB212" i="13"/>
  <c r="F212" i="13"/>
  <c r="AO211" i="13"/>
  <c r="AB211" i="13"/>
  <c r="F211" i="13"/>
  <c r="AO210" i="13"/>
  <c r="AB210" i="13"/>
  <c r="F210" i="13"/>
  <c r="AO209" i="13"/>
  <c r="AB209" i="13"/>
  <c r="F209" i="13"/>
  <c r="AO208" i="13"/>
  <c r="AB208" i="13"/>
  <c r="F208" i="13"/>
  <c r="AO207" i="13"/>
  <c r="AB207" i="13"/>
  <c r="F207" i="13"/>
  <c r="AO206" i="13"/>
  <c r="AB206" i="13"/>
  <c r="F206" i="13"/>
  <c r="AO205" i="13"/>
  <c r="AB205" i="13"/>
  <c r="F205" i="13"/>
  <c r="AO204" i="13"/>
  <c r="AB204" i="13"/>
  <c r="F204" i="13"/>
  <c r="AO203" i="13"/>
  <c r="AB203" i="13"/>
  <c r="F203" i="13"/>
  <c r="AO202" i="13"/>
  <c r="AB202" i="13"/>
  <c r="F202" i="13"/>
  <c r="AO201" i="13"/>
  <c r="AB201" i="13"/>
  <c r="F201" i="13"/>
  <c r="AO200" i="13"/>
  <c r="AB200" i="13"/>
  <c r="F200" i="13"/>
  <c r="AO199" i="13"/>
  <c r="AB199" i="13"/>
  <c r="F199" i="13"/>
  <c r="AO198" i="13"/>
  <c r="AB198" i="13"/>
  <c r="F198" i="13"/>
  <c r="AO197" i="13"/>
  <c r="AB197" i="13"/>
  <c r="F197" i="13"/>
  <c r="AO196" i="13"/>
  <c r="AB196" i="13"/>
  <c r="F196" i="13"/>
  <c r="AO195" i="13"/>
  <c r="AB195" i="13"/>
  <c r="F195" i="13"/>
  <c r="AO194" i="13"/>
  <c r="AB194" i="13"/>
  <c r="F194" i="13"/>
  <c r="AO193" i="13"/>
  <c r="AB193" i="13"/>
  <c r="F193" i="13"/>
  <c r="AO192" i="13"/>
  <c r="AB192" i="13"/>
  <c r="F192" i="13"/>
  <c r="AO191" i="13"/>
  <c r="AB191" i="13"/>
  <c r="F191" i="13"/>
  <c r="AO190" i="13"/>
  <c r="AB190" i="13"/>
  <c r="F190" i="13"/>
  <c r="AO189" i="13"/>
  <c r="AB189" i="13"/>
  <c r="F189" i="13"/>
  <c r="AO188" i="13"/>
  <c r="AB188" i="13"/>
  <c r="F188" i="13"/>
  <c r="AO187" i="13"/>
  <c r="AB187" i="13"/>
  <c r="F187" i="13"/>
  <c r="AO186" i="13"/>
  <c r="AB186" i="13"/>
  <c r="F186" i="13"/>
  <c r="AO185" i="13"/>
  <c r="AB185" i="13"/>
  <c r="F185" i="13"/>
  <c r="AO184" i="13"/>
  <c r="AB184" i="13"/>
  <c r="F184" i="13"/>
  <c r="AO183" i="13"/>
  <c r="AB183" i="13"/>
  <c r="F183" i="13"/>
  <c r="AO182" i="13"/>
  <c r="AB182" i="13"/>
  <c r="F182" i="13"/>
  <c r="AO181" i="13"/>
  <c r="AB181" i="13"/>
  <c r="F181" i="13"/>
  <c r="AO180" i="13"/>
  <c r="AB180" i="13"/>
  <c r="F180" i="13"/>
  <c r="AO179" i="13"/>
  <c r="AB179" i="13"/>
  <c r="F179" i="13"/>
  <c r="AO178" i="13"/>
  <c r="AB178" i="13"/>
  <c r="F178" i="13"/>
  <c r="AO177" i="13"/>
  <c r="AB177" i="13"/>
  <c r="F177" i="13"/>
  <c r="AO176" i="13"/>
  <c r="AB176" i="13"/>
  <c r="F176" i="13"/>
  <c r="AO175" i="13"/>
  <c r="AB175" i="13"/>
  <c r="F175" i="13"/>
  <c r="AO174" i="13"/>
  <c r="AB174" i="13"/>
  <c r="F174" i="13"/>
  <c r="AO173" i="13"/>
  <c r="AB173" i="13"/>
  <c r="F173" i="13"/>
  <c r="AO172" i="13"/>
  <c r="AB172" i="13"/>
  <c r="F172" i="13"/>
  <c r="AO171" i="13"/>
  <c r="AB171" i="13"/>
  <c r="F171" i="13"/>
  <c r="AO170" i="13"/>
  <c r="AB170" i="13"/>
  <c r="F170" i="13"/>
  <c r="AO169" i="13"/>
  <c r="AB169" i="13"/>
  <c r="F169" i="13"/>
  <c r="AO168" i="13"/>
  <c r="AB168" i="13"/>
  <c r="F168" i="13"/>
  <c r="AO167" i="13"/>
  <c r="AB167" i="13"/>
  <c r="F167" i="13"/>
  <c r="AO166" i="13"/>
  <c r="AB166" i="13"/>
  <c r="F166" i="13"/>
  <c r="AO165" i="13"/>
  <c r="AB165" i="13"/>
  <c r="F165" i="13"/>
  <c r="AO164" i="13"/>
  <c r="AB164" i="13"/>
  <c r="F164" i="13"/>
  <c r="AO163" i="13"/>
  <c r="AB163" i="13"/>
  <c r="F163" i="13"/>
  <c r="AO162" i="13"/>
  <c r="AB162" i="13"/>
  <c r="F162" i="13"/>
  <c r="AO161" i="13"/>
  <c r="AB161" i="13"/>
  <c r="F161" i="13"/>
  <c r="AO160" i="13"/>
  <c r="AB160" i="13"/>
  <c r="F160" i="13"/>
  <c r="AO159" i="13"/>
  <c r="AB159" i="13"/>
  <c r="F159" i="13"/>
  <c r="AO158" i="13"/>
  <c r="AB158" i="13"/>
  <c r="F158" i="13"/>
  <c r="AO157" i="13"/>
  <c r="AB157" i="13"/>
  <c r="F157" i="13"/>
  <c r="AO156" i="13"/>
  <c r="AB156" i="13"/>
  <c r="F156" i="13"/>
  <c r="AO155" i="13"/>
  <c r="AB155" i="13"/>
  <c r="F155" i="13"/>
  <c r="AO154" i="13"/>
  <c r="AB154" i="13"/>
  <c r="F154" i="13"/>
  <c r="AO153" i="13"/>
  <c r="AB153" i="13"/>
  <c r="F153" i="13"/>
  <c r="AO152" i="13"/>
  <c r="AB152" i="13"/>
  <c r="F152" i="13"/>
  <c r="AO151" i="13"/>
  <c r="AB151" i="13"/>
  <c r="F151" i="13"/>
  <c r="AO150" i="13"/>
  <c r="AB150" i="13"/>
  <c r="F150" i="13"/>
  <c r="AO149" i="13"/>
  <c r="AB149" i="13"/>
  <c r="F149" i="13"/>
  <c r="AO148" i="13"/>
  <c r="AB148" i="13"/>
  <c r="F148" i="13"/>
  <c r="AO147" i="13"/>
  <c r="AB147" i="13"/>
  <c r="F147" i="13"/>
  <c r="AO146" i="13"/>
  <c r="AB146" i="13"/>
  <c r="F146" i="13"/>
  <c r="AO145" i="13"/>
  <c r="AB145" i="13"/>
  <c r="F145" i="13"/>
  <c r="AO144" i="13"/>
  <c r="AB144" i="13"/>
  <c r="F144" i="13"/>
  <c r="AO143" i="13"/>
  <c r="AB143" i="13"/>
  <c r="F143" i="13"/>
  <c r="AO142" i="13"/>
  <c r="AB142" i="13"/>
  <c r="F142" i="13"/>
  <c r="AO141" i="13"/>
  <c r="AB141" i="13"/>
  <c r="F141" i="13"/>
  <c r="AO140" i="13"/>
  <c r="AB140" i="13"/>
  <c r="F140" i="13"/>
  <c r="AO139" i="13"/>
  <c r="AB139" i="13"/>
  <c r="F139" i="13"/>
  <c r="AO138" i="13"/>
  <c r="AB138" i="13"/>
  <c r="F138" i="13"/>
  <c r="AO137" i="13"/>
  <c r="AB137" i="13"/>
  <c r="F137" i="13"/>
  <c r="AO136" i="13"/>
  <c r="AB136" i="13"/>
  <c r="F136" i="13"/>
  <c r="AO135" i="13"/>
  <c r="AB135" i="13"/>
  <c r="F135" i="13"/>
  <c r="AO134" i="13"/>
  <c r="AB134" i="13"/>
  <c r="F134" i="13"/>
  <c r="AO133" i="13"/>
  <c r="AB133" i="13"/>
  <c r="F133" i="13"/>
  <c r="AO132" i="13"/>
  <c r="AB132" i="13"/>
  <c r="F132" i="13"/>
  <c r="AO131" i="13"/>
  <c r="AB131" i="13"/>
  <c r="F131" i="13"/>
  <c r="AO130" i="13"/>
  <c r="AB130" i="13"/>
  <c r="F130" i="13"/>
  <c r="AO129" i="13"/>
  <c r="AB129" i="13"/>
  <c r="F129" i="13"/>
  <c r="AO128" i="13"/>
  <c r="AB128" i="13"/>
  <c r="F128" i="13"/>
  <c r="AO127" i="13"/>
  <c r="AB127" i="13"/>
  <c r="F127" i="13"/>
  <c r="AO126" i="13"/>
  <c r="AB126" i="13"/>
  <c r="F126" i="13"/>
  <c r="AO125" i="13"/>
  <c r="AB125" i="13"/>
  <c r="F125" i="13"/>
  <c r="AO124" i="13"/>
  <c r="AB124" i="13"/>
  <c r="F124" i="13"/>
  <c r="AO123" i="13"/>
  <c r="AB123" i="13"/>
  <c r="F123" i="13"/>
  <c r="AO122" i="13"/>
  <c r="AB122" i="13"/>
  <c r="F122" i="13"/>
  <c r="AO121" i="13"/>
  <c r="AB121" i="13"/>
  <c r="F121" i="13"/>
  <c r="AO120" i="13"/>
  <c r="AB120" i="13"/>
  <c r="F120" i="13"/>
  <c r="AO119" i="13"/>
  <c r="AB119" i="13"/>
  <c r="F119" i="13"/>
  <c r="AO118" i="13"/>
  <c r="AB118" i="13"/>
  <c r="F118" i="13"/>
  <c r="AO117" i="13"/>
  <c r="AB117" i="13"/>
  <c r="F117" i="13"/>
  <c r="AO116" i="13"/>
  <c r="AB116" i="13"/>
  <c r="F116" i="13"/>
  <c r="AO115" i="13"/>
  <c r="AB115" i="13"/>
  <c r="F115" i="13"/>
  <c r="AO114" i="13"/>
  <c r="AB114" i="13"/>
  <c r="F114" i="13"/>
  <c r="AO113" i="13"/>
  <c r="AB113" i="13"/>
  <c r="F113" i="13"/>
  <c r="AO112" i="13"/>
  <c r="AB112" i="13"/>
  <c r="F112" i="13"/>
  <c r="AO111" i="13"/>
  <c r="AB111" i="13"/>
  <c r="F111" i="13"/>
  <c r="AO110" i="13"/>
  <c r="AB110" i="13"/>
  <c r="F110" i="13"/>
  <c r="AO109" i="13"/>
  <c r="AB109" i="13"/>
  <c r="F109" i="13"/>
  <c r="AO108" i="13"/>
  <c r="AB108" i="13"/>
  <c r="F108" i="13"/>
  <c r="AO107" i="13"/>
  <c r="AB107" i="13"/>
  <c r="F107" i="13"/>
  <c r="AO106" i="13"/>
  <c r="AB106" i="13"/>
  <c r="F106" i="13"/>
  <c r="AO105" i="13"/>
  <c r="AB105" i="13"/>
  <c r="F105" i="13"/>
  <c r="AO104" i="13"/>
  <c r="AB104" i="13"/>
  <c r="F104" i="13"/>
  <c r="AO103" i="13"/>
  <c r="AB103" i="13"/>
  <c r="F103" i="13"/>
  <c r="AO102" i="13"/>
  <c r="AB102" i="13"/>
  <c r="F102" i="13"/>
  <c r="AO101" i="13"/>
  <c r="AB101" i="13"/>
  <c r="F101" i="13"/>
  <c r="AO100" i="13"/>
  <c r="AB100" i="13"/>
  <c r="F100" i="13"/>
  <c r="AO99" i="13"/>
  <c r="AB99" i="13"/>
  <c r="F99" i="13"/>
  <c r="AO98" i="13"/>
  <c r="AB98" i="13"/>
  <c r="F98" i="13"/>
  <c r="AO97" i="13"/>
  <c r="AB97" i="13"/>
  <c r="F97" i="13"/>
  <c r="AO96" i="13"/>
  <c r="AB96" i="13"/>
  <c r="F96" i="13"/>
  <c r="AO95" i="13"/>
  <c r="AB95" i="13"/>
  <c r="F95" i="13"/>
  <c r="AO94" i="13"/>
  <c r="AB94" i="13"/>
  <c r="F94" i="13"/>
  <c r="AO93" i="13"/>
  <c r="AB93" i="13"/>
  <c r="F93" i="13"/>
  <c r="AO92" i="13"/>
  <c r="AB92" i="13"/>
  <c r="F92" i="13"/>
  <c r="AO91" i="13"/>
  <c r="AB91" i="13"/>
  <c r="F91" i="13"/>
  <c r="AO90" i="13"/>
  <c r="AB90" i="13"/>
  <c r="F90" i="13"/>
  <c r="AO89" i="13"/>
  <c r="AB89" i="13"/>
  <c r="F89" i="13"/>
  <c r="AO88" i="13"/>
  <c r="AB88" i="13"/>
  <c r="F88" i="13"/>
  <c r="AO87" i="13"/>
  <c r="AB87" i="13"/>
  <c r="F87" i="13"/>
  <c r="AO86" i="13"/>
  <c r="AB86" i="13"/>
  <c r="F86" i="13"/>
  <c r="AO85" i="13"/>
  <c r="AB85" i="13"/>
  <c r="F85" i="13"/>
  <c r="AO84" i="13"/>
  <c r="AB84" i="13"/>
  <c r="F84" i="13"/>
  <c r="AO83" i="13"/>
  <c r="AB83" i="13"/>
  <c r="F83" i="13"/>
  <c r="AO82" i="13"/>
  <c r="AB82" i="13"/>
  <c r="F82" i="13"/>
  <c r="AO81" i="13"/>
  <c r="AB81" i="13"/>
  <c r="F81" i="13"/>
  <c r="AO80" i="13"/>
  <c r="AB80" i="13"/>
  <c r="F80" i="13"/>
  <c r="AO79" i="13"/>
  <c r="AB79" i="13"/>
  <c r="F79" i="13"/>
  <c r="AO78" i="13"/>
  <c r="AB78" i="13"/>
  <c r="F78" i="13"/>
  <c r="AO77" i="13"/>
  <c r="AB77" i="13"/>
  <c r="F77" i="13"/>
  <c r="AO76" i="13"/>
  <c r="AB76" i="13"/>
  <c r="F76" i="13"/>
  <c r="AO75" i="13"/>
  <c r="AB75" i="13"/>
  <c r="F75" i="13"/>
  <c r="AO74" i="13"/>
  <c r="AB74" i="13"/>
  <c r="F74" i="13"/>
  <c r="AO73" i="13"/>
  <c r="AB73" i="13"/>
  <c r="F73" i="13"/>
  <c r="AO72" i="13"/>
  <c r="AB72" i="13"/>
  <c r="F72" i="13"/>
  <c r="AO71" i="13"/>
  <c r="AB71" i="13"/>
  <c r="F71" i="13"/>
  <c r="AO70" i="13"/>
  <c r="AB70" i="13"/>
  <c r="F70" i="13"/>
  <c r="AO69" i="13"/>
  <c r="AB69" i="13"/>
  <c r="F69" i="13"/>
  <c r="AO68" i="13"/>
  <c r="AB68" i="13"/>
  <c r="F68" i="13"/>
  <c r="AO67" i="13"/>
  <c r="AB67" i="13"/>
  <c r="F67" i="13"/>
  <c r="AO66" i="13"/>
  <c r="AB66" i="13"/>
  <c r="F66" i="13"/>
  <c r="AO65" i="13"/>
  <c r="AB65" i="13"/>
  <c r="F65" i="13"/>
  <c r="AO64" i="13"/>
  <c r="AB64" i="13"/>
  <c r="F64" i="13"/>
  <c r="AO63" i="13"/>
  <c r="AB63" i="13"/>
  <c r="F63" i="13"/>
  <c r="AO62" i="13"/>
  <c r="AB62" i="13"/>
  <c r="F62" i="13"/>
  <c r="AO61" i="13"/>
  <c r="AB61" i="13"/>
  <c r="F61" i="13"/>
  <c r="AO60" i="13"/>
  <c r="AB60" i="13"/>
  <c r="F60" i="13"/>
  <c r="AO59" i="13"/>
  <c r="AB59" i="13"/>
  <c r="F59" i="13"/>
  <c r="AO58" i="13"/>
  <c r="AB58" i="13"/>
  <c r="F58" i="13"/>
  <c r="AO57" i="13"/>
  <c r="AB57" i="13"/>
  <c r="F57" i="13"/>
  <c r="AO56" i="13"/>
  <c r="AB56" i="13"/>
  <c r="F56" i="13"/>
  <c r="AO55" i="13"/>
  <c r="AB55" i="13"/>
  <c r="F55" i="13"/>
  <c r="AO54" i="13"/>
  <c r="AB54" i="13"/>
  <c r="F54" i="13"/>
  <c r="AO53" i="13"/>
  <c r="AB53" i="13"/>
  <c r="F53" i="13"/>
  <c r="AO52" i="13"/>
  <c r="AB52" i="13"/>
  <c r="F52" i="13"/>
  <c r="AO51" i="13"/>
  <c r="AB51" i="13"/>
  <c r="F51" i="13"/>
  <c r="AO50" i="13"/>
  <c r="AB50" i="13"/>
  <c r="F50" i="13"/>
  <c r="AO49" i="13"/>
  <c r="AB49" i="13"/>
  <c r="F49" i="13"/>
  <c r="AO48" i="13"/>
  <c r="AB48" i="13"/>
  <c r="F48" i="13"/>
  <c r="AO47" i="13"/>
  <c r="AB47" i="13"/>
  <c r="F47" i="13"/>
  <c r="AO46" i="13"/>
  <c r="AB46" i="13"/>
  <c r="F46" i="13"/>
  <c r="AO45" i="13"/>
  <c r="AB45" i="13"/>
  <c r="F45" i="13"/>
  <c r="AO44" i="13"/>
  <c r="AB44" i="13"/>
  <c r="F44" i="13"/>
  <c r="AO43" i="13"/>
  <c r="AB43" i="13"/>
  <c r="F43" i="13"/>
  <c r="AO42" i="13"/>
  <c r="AB42" i="13"/>
  <c r="F42" i="13"/>
  <c r="AO41" i="13"/>
  <c r="AB41" i="13"/>
  <c r="F41" i="13"/>
  <c r="AO40" i="13"/>
  <c r="AB40" i="13"/>
  <c r="F40" i="13"/>
  <c r="AO39" i="13"/>
  <c r="AB39" i="13"/>
  <c r="F39" i="13"/>
  <c r="AO38" i="13"/>
  <c r="AB38" i="13"/>
  <c r="F38" i="13"/>
  <c r="AO37" i="13"/>
  <c r="AB37" i="13"/>
  <c r="F37" i="13"/>
  <c r="AO36" i="13"/>
  <c r="AB36" i="13"/>
  <c r="F36" i="13"/>
  <c r="AO35" i="13"/>
  <c r="AB35" i="13"/>
  <c r="F35" i="13"/>
  <c r="AO34" i="13"/>
  <c r="AB34" i="13"/>
  <c r="F34" i="13"/>
  <c r="AO33" i="13"/>
  <c r="AB33" i="13"/>
  <c r="F33" i="13"/>
  <c r="AO32" i="13"/>
  <c r="AB32" i="13"/>
  <c r="F32" i="13"/>
  <c r="AO31" i="13"/>
  <c r="AB31" i="13"/>
  <c r="F31" i="13"/>
  <c r="AO30" i="13"/>
  <c r="AB30" i="13"/>
  <c r="F30" i="13"/>
  <c r="AO29" i="13"/>
  <c r="AB29" i="13"/>
  <c r="F29" i="13"/>
  <c r="AO28" i="13"/>
  <c r="AB28" i="13"/>
  <c r="F28" i="13"/>
  <c r="AO27" i="13"/>
  <c r="AB27" i="13"/>
  <c r="F27" i="13"/>
  <c r="AO26" i="13"/>
  <c r="AB26" i="13"/>
  <c r="F26" i="13"/>
  <c r="AO25" i="13"/>
  <c r="AB25" i="13"/>
  <c r="F25" i="13"/>
  <c r="AO24" i="13"/>
  <c r="AB24" i="13"/>
  <c r="F24" i="13"/>
  <c r="AO23" i="13"/>
  <c r="AB23" i="13"/>
  <c r="F23" i="13"/>
  <c r="AO22" i="13"/>
  <c r="AB22" i="13"/>
  <c r="F22" i="13"/>
  <c r="AO21" i="13"/>
  <c r="AB21" i="13"/>
  <c r="F21" i="13"/>
  <c r="AO20" i="13"/>
  <c r="AB20" i="13"/>
  <c r="F20" i="13"/>
  <c r="AO19" i="13"/>
  <c r="AB19" i="13"/>
  <c r="F19" i="13"/>
  <c r="AO18" i="13"/>
  <c r="AB18" i="13"/>
  <c r="F18" i="13"/>
  <c r="AO17" i="13"/>
  <c r="AB17" i="13"/>
  <c r="F17" i="13"/>
  <c r="AO16" i="13"/>
  <c r="AB16" i="13"/>
  <c r="F16" i="13"/>
  <c r="AO15" i="13"/>
  <c r="AB15" i="13"/>
  <c r="F15" i="13"/>
  <c r="R12" i="15" l="1"/>
  <c r="Q12" i="15"/>
  <c r="O12" i="15"/>
  <c r="P12" i="15"/>
  <c r="F2" i="35" l="1"/>
  <c r="AO11" i="29" l="1"/>
  <c r="AO12" i="29"/>
  <c r="AO13" i="29"/>
  <c r="AO14" i="29"/>
  <c r="AO15" i="29"/>
  <c r="AO16" i="29"/>
  <c r="AO17" i="29"/>
  <c r="AO18" i="29"/>
  <c r="AO19" i="29"/>
  <c r="AO20" i="29"/>
  <c r="AO21" i="29"/>
  <c r="AO22" i="29"/>
  <c r="AO23" i="29"/>
  <c r="AO24" i="29"/>
  <c r="AO25" i="29"/>
  <c r="AO26" i="29"/>
  <c r="AO27" i="29"/>
  <c r="AO28" i="29"/>
  <c r="AO29" i="29"/>
  <c r="AO30" i="29"/>
  <c r="AO31" i="29"/>
  <c r="AO32" i="29"/>
  <c r="AO33" i="29"/>
  <c r="AO34" i="29"/>
  <c r="AO35" i="29"/>
  <c r="AO36" i="29"/>
  <c r="AO37" i="29"/>
  <c r="AO38" i="29"/>
  <c r="AO39" i="29"/>
  <c r="AO40" i="29"/>
  <c r="AO41" i="29"/>
  <c r="AO42" i="29"/>
  <c r="AO43" i="29"/>
  <c r="AO44" i="29"/>
  <c r="AO45" i="29"/>
  <c r="AO46" i="29"/>
  <c r="AO47" i="29"/>
  <c r="AO48" i="29"/>
  <c r="AO49" i="29"/>
  <c r="AO50" i="29"/>
  <c r="AO51" i="29"/>
  <c r="AO52" i="29"/>
  <c r="AO53" i="29"/>
  <c r="AO54" i="29"/>
  <c r="AO55" i="29"/>
  <c r="AO56" i="29"/>
  <c r="AO57" i="29"/>
  <c r="AO58" i="29"/>
  <c r="AO59" i="29"/>
  <c r="AO60" i="29"/>
  <c r="AO61" i="29"/>
  <c r="AO62" i="29"/>
  <c r="AO63" i="29"/>
  <c r="AO64" i="29"/>
  <c r="AO65" i="29"/>
  <c r="AO66" i="29"/>
  <c r="AO67" i="29"/>
  <c r="AO68" i="29"/>
  <c r="AO69" i="29"/>
  <c r="AO70" i="29"/>
  <c r="AO71" i="29"/>
  <c r="AO72" i="29"/>
  <c r="AO73" i="29"/>
  <c r="AO74" i="29"/>
  <c r="AO75" i="29"/>
  <c r="AO76" i="29"/>
  <c r="AO77" i="29"/>
  <c r="AO78" i="29"/>
  <c r="AO79" i="29"/>
  <c r="AO80" i="29"/>
  <c r="AO81" i="29"/>
  <c r="AO82" i="29"/>
  <c r="AO83" i="29"/>
  <c r="AO84" i="29"/>
  <c r="AO85" i="29"/>
  <c r="AO86" i="29"/>
  <c r="AO87" i="29"/>
  <c r="AO88" i="29"/>
  <c r="AO89" i="29"/>
  <c r="AO90" i="29"/>
  <c r="AO91" i="29"/>
  <c r="AO92" i="29"/>
  <c r="AO93" i="29"/>
  <c r="AO94" i="29"/>
  <c r="AO95" i="29"/>
  <c r="AO96" i="29"/>
  <c r="AO97" i="29"/>
  <c r="AO98" i="29"/>
  <c r="AO99" i="29"/>
  <c r="AO100" i="29"/>
  <c r="AO101" i="29"/>
  <c r="AO102" i="29"/>
  <c r="AO103" i="29"/>
  <c r="AO104" i="29"/>
  <c r="AO105" i="29"/>
  <c r="AO106" i="29"/>
  <c r="AO107" i="29"/>
  <c r="AO108" i="29"/>
  <c r="AO109" i="29"/>
  <c r="AO110" i="29"/>
  <c r="AO111" i="29"/>
  <c r="AO112" i="29"/>
  <c r="AO113" i="29"/>
  <c r="AO114" i="29"/>
  <c r="AO115" i="29"/>
  <c r="AO116" i="29"/>
  <c r="AO117" i="29"/>
  <c r="AO118" i="29"/>
  <c r="AO119" i="29"/>
  <c r="AO120" i="29"/>
  <c r="AO121" i="29"/>
  <c r="AO122" i="29"/>
  <c r="AO123" i="29"/>
  <c r="AO124" i="29"/>
  <c r="AO125" i="29"/>
  <c r="AO126" i="29"/>
  <c r="AO127" i="29"/>
  <c r="AO128" i="29"/>
  <c r="AO129" i="29"/>
  <c r="AO130" i="29"/>
  <c r="AO131" i="29"/>
  <c r="AO132" i="29"/>
  <c r="AO133" i="29"/>
  <c r="AO134" i="29"/>
  <c r="AO135" i="29"/>
  <c r="AO136" i="29"/>
  <c r="AO137" i="29"/>
  <c r="AO138" i="29"/>
  <c r="AO139" i="29"/>
  <c r="AO140" i="29"/>
  <c r="AO141" i="29"/>
  <c r="AO142" i="29"/>
  <c r="AO143" i="29"/>
  <c r="AO144" i="29"/>
  <c r="AO145" i="29"/>
  <c r="AO146" i="29"/>
  <c r="AO147" i="29"/>
  <c r="AO148" i="29"/>
  <c r="AO149" i="29"/>
  <c r="AO150" i="29"/>
  <c r="AO151" i="29"/>
  <c r="AO152" i="29"/>
  <c r="AO153" i="29"/>
  <c r="AO154" i="29"/>
  <c r="AO155" i="29"/>
  <c r="AO156" i="29"/>
  <c r="AO157" i="29"/>
  <c r="AO158" i="29"/>
  <c r="AO159" i="29"/>
  <c r="AO160" i="29"/>
  <c r="AO161" i="29"/>
  <c r="AO162" i="29"/>
  <c r="AO163" i="29"/>
  <c r="AO164" i="29"/>
  <c r="AO165" i="29"/>
  <c r="AO166" i="29"/>
  <c r="AO167" i="29"/>
  <c r="AO168" i="29"/>
  <c r="AO169" i="29"/>
  <c r="AO170" i="29"/>
  <c r="AO171" i="29"/>
  <c r="AO172" i="29"/>
  <c r="AO173" i="29"/>
  <c r="AO174" i="29"/>
  <c r="AO175" i="29"/>
  <c r="AO176" i="29"/>
  <c r="AO177" i="29"/>
  <c r="AO178" i="29"/>
  <c r="AO179" i="29"/>
  <c r="AO180" i="29"/>
  <c r="AO181" i="29"/>
  <c r="AO182" i="29"/>
  <c r="AO183" i="29"/>
  <c r="AO184" i="29"/>
  <c r="AO185" i="29"/>
  <c r="AO186" i="29"/>
  <c r="AO187" i="29"/>
  <c r="AO188" i="29"/>
  <c r="AO189" i="29"/>
  <c r="AO190" i="29"/>
  <c r="AO191" i="29"/>
  <c r="AO192" i="29"/>
  <c r="AO193" i="29"/>
  <c r="AO194" i="29"/>
  <c r="AO195" i="29"/>
  <c r="AO196" i="29"/>
  <c r="AO197" i="29"/>
  <c r="AO198" i="29"/>
  <c r="AO199" i="29"/>
  <c r="AO200" i="29"/>
  <c r="AO201" i="29"/>
  <c r="AO202" i="29"/>
  <c r="AO203" i="29"/>
  <c r="AO204" i="29"/>
  <c r="AO205" i="29"/>
  <c r="AO206" i="29"/>
  <c r="AO207" i="29"/>
  <c r="AO208" i="29"/>
  <c r="AO209" i="29"/>
  <c r="AO210" i="29"/>
  <c r="AO211" i="29"/>
  <c r="AO212" i="29"/>
  <c r="AO213" i="29"/>
  <c r="AO214" i="29"/>
  <c r="AO215" i="29"/>
  <c r="AO216" i="29"/>
  <c r="AO217" i="29"/>
  <c r="AO218" i="29"/>
  <c r="AO219" i="29"/>
  <c r="AO220" i="29"/>
  <c r="AO221" i="29"/>
  <c r="AO222" i="29"/>
  <c r="AO223" i="29"/>
  <c r="AO224" i="29"/>
  <c r="AO225" i="29"/>
  <c r="AO226" i="29"/>
  <c r="AO227" i="29"/>
  <c r="AO228" i="29"/>
  <c r="AO229" i="29"/>
  <c r="AO230" i="29"/>
  <c r="AO231" i="29"/>
  <c r="AO232" i="29"/>
  <c r="AO233" i="29"/>
  <c r="AO234" i="29"/>
  <c r="AO235" i="29"/>
  <c r="AO236" i="29"/>
  <c r="AO237" i="29"/>
  <c r="AO238" i="29"/>
  <c r="AO239" i="29"/>
  <c r="AO240" i="29"/>
  <c r="AO241" i="29"/>
  <c r="AO242" i="29"/>
  <c r="AO243" i="29"/>
  <c r="AO244" i="29"/>
  <c r="AO245" i="29"/>
  <c r="AO246" i="29"/>
  <c r="AO247" i="29"/>
  <c r="AO248" i="29"/>
  <c r="AO249" i="29"/>
  <c r="AO250" i="29"/>
  <c r="AO251" i="29"/>
  <c r="AO252" i="29"/>
  <c r="AO253" i="29"/>
  <c r="AO254" i="29"/>
  <c r="AO255" i="29"/>
  <c r="AO256" i="29"/>
  <c r="AO257" i="29"/>
  <c r="AO258" i="29"/>
  <c r="AO259" i="29"/>
  <c r="AO260" i="29"/>
  <c r="AO261" i="29"/>
  <c r="AO262" i="29"/>
  <c r="AO263" i="29"/>
  <c r="AO264" i="29"/>
  <c r="AO265" i="29"/>
  <c r="AO266" i="29"/>
  <c r="AO267" i="29"/>
  <c r="AO268" i="29"/>
  <c r="AO269" i="29"/>
  <c r="AO270" i="29"/>
  <c r="AO271" i="29"/>
  <c r="AO272" i="29"/>
  <c r="AO273" i="29"/>
  <c r="AO274" i="29"/>
  <c r="AO275" i="29"/>
  <c r="AO276" i="29"/>
  <c r="AO277" i="29"/>
  <c r="AO278" i="29"/>
  <c r="AO279" i="29"/>
  <c r="AO280" i="29"/>
  <c r="AO281" i="29"/>
  <c r="AO282" i="29"/>
  <c r="AO283" i="29"/>
  <c r="AO284" i="29"/>
  <c r="AO285" i="29"/>
  <c r="AO286" i="29"/>
  <c r="AO287" i="29"/>
  <c r="AO288" i="29"/>
  <c r="AO289" i="29"/>
  <c r="AO290" i="29"/>
  <c r="AO291" i="29"/>
  <c r="AO292" i="29"/>
  <c r="AO293" i="29"/>
  <c r="AO294" i="29"/>
  <c r="AO295" i="29"/>
  <c r="AO296" i="29"/>
  <c r="AO297" i="29"/>
  <c r="AO298" i="29"/>
  <c r="AO299" i="29"/>
  <c r="AO300" i="29"/>
  <c r="AO301" i="29"/>
  <c r="AO302" i="29"/>
  <c r="AO303" i="29"/>
  <c r="AO304" i="29"/>
  <c r="AO305" i="29"/>
  <c r="AO306" i="29"/>
  <c r="AO307" i="29"/>
  <c r="AO308" i="29"/>
  <c r="AO309" i="29"/>
  <c r="AO310" i="29"/>
  <c r="AO311" i="29"/>
  <c r="AO312" i="29"/>
  <c r="AO313" i="29"/>
  <c r="AO314" i="29"/>
  <c r="AO315" i="29"/>
  <c r="AO316" i="29"/>
  <c r="AO317" i="29"/>
  <c r="AO318" i="29"/>
  <c r="AO319" i="29"/>
  <c r="AO320" i="29"/>
  <c r="AO321" i="29"/>
  <c r="AO322" i="29"/>
  <c r="AO323" i="29"/>
  <c r="AO324" i="29"/>
  <c r="AO325" i="29"/>
  <c r="AO326" i="29"/>
  <c r="AO327" i="29"/>
  <c r="AO328" i="29"/>
  <c r="AO329" i="29"/>
  <c r="AO330" i="29"/>
  <c r="AO331" i="29"/>
  <c r="AO332" i="29"/>
  <c r="AO333" i="29"/>
  <c r="AO334" i="29"/>
  <c r="AO335" i="29"/>
  <c r="AO336" i="29"/>
  <c r="AO337" i="29"/>
  <c r="AO338" i="29"/>
  <c r="AO339" i="29"/>
  <c r="AO340" i="29"/>
  <c r="AO341" i="29"/>
  <c r="AO342" i="29"/>
  <c r="AO343" i="29"/>
  <c r="AO344" i="29"/>
  <c r="AO345" i="29"/>
  <c r="AO346" i="29"/>
  <c r="AO347" i="29"/>
  <c r="AO348" i="29"/>
  <c r="AO349" i="29"/>
  <c r="AO350" i="29"/>
  <c r="AO351" i="29"/>
  <c r="AO352" i="29"/>
  <c r="AO353" i="29"/>
  <c r="AO354" i="29"/>
  <c r="AO355" i="29"/>
  <c r="AO356" i="29"/>
  <c r="AO357" i="29"/>
  <c r="AO358" i="29"/>
  <c r="AO359" i="29"/>
  <c r="AO360" i="29"/>
  <c r="AO361" i="29"/>
  <c r="AO362" i="29"/>
  <c r="AO363" i="29"/>
  <c r="AO364" i="29"/>
  <c r="AO365" i="29"/>
  <c r="AO366" i="29"/>
  <c r="AO367" i="29"/>
  <c r="AO368" i="29"/>
  <c r="AO369" i="29"/>
  <c r="AO370" i="29"/>
  <c r="AO371" i="29"/>
  <c r="AO372" i="29"/>
  <c r="AO373" i="29"/>
  <c r="AO374" i="29"/>
  <c r="AO375" i="29"/>
  <c r="AO376" i="29"/>
  <c r="AO377" i="29"/>
  <c r="AO378" i="29"/>
  <c r="AO379" i="29"/>
  <c r="AO380" i="29"/>
  <c r="AO381" i="29"/>
  <c r="AO382" i="29"/>
  <c r="AO383" i="29"/>
  <c r="AO384" i="29"/>
  <c r="AO385" i="29"/>
  <c r="AO386" i="29"/>
  <c r="AO387" i="29"/>
  <c r="AO388" i="29"/>
  <c r="AO389" i="29"/>
  <c r="AO390" i="29"/>
  <c r="AO391" i="29"/>
  <c r="AO392" i="29"/>
  <c r="AO393" i="29"/>
  <c r="AO394" i="29"/>
  <c r="AO395" i="29"/>
  <c r="AO396" i="29"/>
  <c r="AO397" i="29"/>
  <c r="AO398" i="29"/>
  <c r="AO399" i="29"/>
  <c r="AO400" i="29"/>
  <c r="AO401" i="29"/>
  <c r="AO402" i="29"/>
  <c r="AO403" i="29"/>
  <c r="AO404" i="29"/>
  <c r="AO405" i="29"/>
  <c r="AO406" i="29"/>
  <c r="AO407" i="29"/>
  <c r="AO408" i="29"/>
  <c r="AO409" i="29"/>
  <c r="AO410" i="29"/>
  <c r="AO411" i="29"/>
  <c r="AO412" i="29"/>
  <c r="AO413" i="29"/>
  <c r="AO414" i="29"/>
  <c r="AO415" i="29"/>
  <c r="AO416" i="29"/>
  <c r="AO417" i="29"/>
  <c r="AO418" i="29"/>
  <c r="AO419" i="29"/>
  <c r="AO420" i="29"/>
  <c r="AO421" i="29"/>
  <c r="AO422" i="29"/>
  <c r="AO423" i="29"/>
  <c r="AO424" i="29"/>
  <c r="AO425" i="29"/>
  <c r="AO426" i="29"/>
  <c r="AO427" i="29"/>
  <c r="AO428" i="29"/>
  <c r="AO429" i="29"/>
  <c r="AO430" i="29"/>
  <c r="AO431" i="29"/>
  <c r="AO432" i="29"/>
  <c r="AO433" i="29"/>
  <c r="AO434" i="29"/>
  <c r="AO435" i="29"/>
  <c r="AO436" i="29"/>
  <c r="AO437" i="29"/>
  <c r="AO438" i="29"/>
  <c r="AO439" i="29"/>
  <c r="AO440" i="29"/>
  <c r="AO441" i="29"/>
  <c r="AO442" i="29"/>
  <c r="AO443" i="29"/>
  <c r="AO444" i="29"/>
  <c r="AO445" i="29"/>
  <c r="AO446" i="29"/>
  <c r="AO447" i="29"/>
  <c r="AO448" i="29"/>
  <c r="AO449" i="29"/>
  <c r="AO450" i="29"/>
  <c r="AO451" i="29"/>
  <c r="AO452" i="29"/>
  <c r="AO453" i="29"/>
  <c r="AO454" i="29"/>
  <c r="AO455" i="29"/>
  <c r="AO456" i="29"/>
  <c r="AO457" i="29"/>
  <c r="AO458" i="29"/>
  <c r="AO459" i="29"/>
  <c r="AO460" i="29"/>
  <c r="AO461" i="29"/>
  <c r="AO462" i="29"/>
  <c r="AO463" i="29"/>
  <c r="AO464" i="29"/>
  <c r="AO465" i="29"/>
  <c r="AO466" i="29"/>
  <c r="AO467" i="29"/>
  <c r="AO468" i="29"/>
  <c r="AO469" i="29"/>
  <c r="AO470" i="29"/>
  <c r="AO471" i="29"/>
  <c r="AO472" i="29"/>
  <c r="AO473" i="29"/>
  <c r="AO474" i="29"/>
  <c r="AO475" i="29"/>
  <c r="AO476" i="29"/>
  <c r="AO477" i="29"/>
  <c r="AO478" i="29"/>
  <c r="AO479" i="29"/>
  <c r="AO480" i="29"/>
  <c r="AO481" i="29"/>
  <c r="AO482" i="29"/>
  <c r="AO483" i="29"/>
  <c r="AO484" i="29"/>
  <c r="AO485" i="29"/>
  <c r="AO486" i="29"/>
  <c r="AO487" i="29"/>
  <c r="AO488" i="29"/>
  <c r="AO489" i="29"/>
  <c r="AO490" i="29"/>
  <c r="AO491" i="29"/>
  <c r="AO492" i="29"/>
  <c r="AO493" i="29"/>
  <c r="AO494" i="29"/>
  <c r="AO495" i="29"/>
  <c r="AO496" i="29"/>
  <c r="AO497" i="29"/>
  <c r="AO498" i="29"/>
  <c r="AO499" i="29"/>
  <c r="AO500" i="29"/>
  <c r="M17" i="30" l="1"/>
  <c r="N17" i="30" s="1"/>
  <c r="F17" i="30"/>
  <c r="M16" i="30"/>
  <c r="N16" i="30" s="1"/>
  <c r="F16" i="30"/>
  <c r="M15" i="30"/>
  <c r="N15" i="30" s="1"/>
  <c r="F15" i="30"/>
  <c r="M14" i="30"/>
  <c r="N14" i="30" s="1"/>
  <c r="F14" i="30"/>
  <c r="N13" i="30"/>
  <c r="F13" i="30"/>
  <c r="M12" i="30"/>
  <c r="N12" i="30" s="1"/>
  <c r="F12" i="30"/>
  <c r="M11" i="30"/>
  <c r="N11" i="30" s="1"/>
  <c r="F11" i="30"/>
  <c r="M17" i="18"/>
  <c r="N17" i="18" s="1"/>
  <c r="F17" i="18"/>
  <c r="M16" i="18"/>
  <c r="N16" i="18" s="1"/>
  <c r="F16" i="18"/>
  <c r="M15" i="18"/>
  <c r="N15" i="18" s="1"/>
  <c r="F15" i="18"/>
  <c r="M14" i="18"/>
  <c r="N14" i="18" s="1"/>
  <c r="F14" i="18"/>
  <c r="N13" i="18"/>
  <c r="F13" i="18"/>
  <c r="N12" i="18"/>
  <c r="F12" i="18"/>
  <c r="M11" i="18"/>
  <c r="N11" i="18" s="1"/>
  <c r="F11" i="18"/>
  <c r="F3" i="35" l="1"/>
  <c r="G3" i="35"/>
  <c r="F4" i="35"/>
  <c r="G4" i="35"/>
  <c r="F5" i="35"/>
  <c r="G5" i="35"/>
  <c r="F6" i="35"/>
  <c r="G6" i="35"/>
  <c r="F7" i="35"/>
  <c r="G7" i="35"/>
  <c r="F8" i="35"/>
  <c r="G8" i="35"/>
  <c r="F9" i="35"/>
  <c r="G9" i="35"/>
  <c r="F10" i="35"/>
  <c r="G10" i="35"/>
  <c r="F11" i="35"/>
  <c r="G11" i="35"/>
  <c r="F12" i="35"/>
  <c r="G12" i="35"/>
  <c r="F13" i="35"/>
  <c r="G13" i="35"/>
  <c r="F14" i="35"/>
  <c r="G14" i="35"/>
  <c r="F15" i="35"/>
  <c r="G15" i="35"/>
  <c r="F16" i="35"/>
  <c r="G16" i="35"/>
  <c r="F17" i="35"/>
  <c r="G17" i="35"/>
  <c r="F18" i="35"/>
  <c r="G18" i="35"/>
  <c r="F19" i="35"/>
  <c r="G19" i="35"/>
  <c r="F20" i="35"/>
  <c r="G20" i="35"/>
  <c r="F21" i="35"/>
  <c r="G21" i="35"/>
  <c r="F22" i="35"/>
  <c r="G22" i="35"/>
  <c r="F23" i="35"/>
  <c r="G23" i="35"/>
  <c r="F24" i="35"/>
  <c r="G24" i="35"/>
  <c r="F25" i="35"/>
  <c r="G25" i="35"/>
  <c r="F26" i="35"/>
  <c r="G26" i="35"/>
  <c r="F27" i="35"/>
  <c r="G27" i="35"/>
  <c r="F28" i="35"/>
  <c r="G28" i="35"/>
  <c r="F29" i="35"/>
  <c r="G29" i="35"/>
  <c r="F30" i="35"/>
  <c r="G30" i="35"/>
  <c r="F31" i="35"/>
  <c r="G31" i="35"/>
  <c r="F32" i="35"/>
  <c r="G32" i="35"/>
  <c r="F33" i="35"/>
  <c r="G33" i="35"/>
  <c r="F34" i="35"/>
  <c r="G34" i="35"/>
  <c r="F35" i="35"/>
  <c r="G35" i="35"/>
  <c r="F36" i="35"/>
  <c r="G36" i="35"/>
  <c r="F37" i="35"/>
  <c r="G37" i="35"/>
  <c r="F38" i="35"/>
  <c r="G38" i="35"/>
  <c r="F39" i="35"/>
  <c r="G39" i="35"/>
  <c r="F40" i="35"/>
  <c r="G40" i="35"/>
  <c r="F41" i="35"/>
  <c r="G41" i="35"/>
  <c r="F42" i="35"/>
  <c r="G42" i="35"/>
  <c r="F43" i="35"/>
  <c r="G43" i="35"/>
  <c r="F44" i="35"/>
  <c r="G44" i="35"/>
  <c r="F45" i="35"/>
  <c r="G45" i="35"/>
  <c r="F46" i="35"/>
  <c r="G46" i="35"/>
  <c r="F47" i="35"/>
  <c r="G47" i="35"/>
  <c r="F48" i="35"/>
  <c r="G48" i="35"/>
  <c r="F49" i="35"/>
  <c r="G49" i="35"/>
  <c r="F50" i="35"/>
  <c r="G50" i="35"/>
  <c r="F51" i="35"/>
  <c r="G51" i="35"/>
  <c r="F52" i="35"/>
  <c r="G52" i="35"/>
  <c r="F53" i="35"/>
  <c r="G53" i="35"/>
  <c r="F54" i="35"/>
  <c r="G54" i="35"/>
  <c r="F55" i="35"/>
  <c r="G55" i="35"/>
  <c r="F56" i="35"/>
  <c r="G56" i="35"/>
  <c r="F57" i="35"/>
  <c r="G57" i="35"/>
  <c r="F58" i="35"/>
  <c r="G58" i="35"/>
  <c r="F59" i="35"/>
  <c r="G59" i="35"/>
  <c r="F60" i="35"/>
  <c r="G60" i="35"/>
  <c r="F61" i="35"/>
  <c r="G61" i="35"/>
  <c r="F62" i="35"/>
  <c r="G62" i="35"/>
  <c r="F63" i="35"/>
  <c r="G63" i="35"/>
  <c r="F64" i="35"/>
  <c r="G64" i="35"/>
  <c r="F65" i="35"/>
  <c r="G65" i="35"/>
  <c r="F66" i="35"/>
  <c r="G66" i="35"/>
  <c r="F67" i="35"/>
  <c r="G67" i="35"/>
  <c r="F68" i="35"/>
  <c r="G68" i="35"/>
  <c r="F69" i="35"/>
  <c r="G69" i="35"/>
  <c r="F70" i="35"/>
  <c r="G70" i="35"/>
  <c r="F71" i="35"/>
  <c r="G71" i="35"/>
  <c r="F72" i="35"/>
  <c r="G72" i="35"/>
  <c r="F73" i="35"/>
  <c r="G73" i="35"/>
  <c r="F74" i="35"/>
  <c r="G74" i="35"/>
  <c r="F75" i="35"/>
  <c r="G75" i="35"/>
  <c r="F76" i="35"/>
  <c r="G76" i="35"/>
  <c r="F77" i="35"/>
  <c r="G77" i="35"/>
  <c r="F78" i="35"/>
  <c r="G78" i="35"/>
  <c r="F79" i="35"/>
  <c r="G79" i="35"/>
  <c r="F80" i="35"/>
  <c r="G80" i="35"/>
  <c r="F81" i="35"/>
  <c r="G81" i="35"/>
  <c r="F82" i="35"/>
  <c r="G82" i="35"/>
  <c r="F83" i="35"/>
  <c r="G83" i="35"/>
  <c r="F84" i="35"/>
  <c r="G84" i="35"/>
  <c r="F85" i="35"/>
  <c r="G85" i="35"/>
  <c r="F86" i="35"/>
  <c r="G86" i="35"/>
  <c r="F87" i="35"/>
  <c r="G87" i="35"/>
  <c r="F88" i="35"/>
  <c r="G88" i="35"/>
  <c r="F89" i="35"/>
  <c r="G89" i="35"/>
  <c r="F90" i="35"/>
  <c r="G90" i="35"/>
  <c r="F91" i="35"/>
  <c r="G91" i="35"/>
  <c r="F92" i="35"/>
  <c r="G92" i="35"/>
  <c r="F93" i="35"/>
  <c r="G93" i="35"/>
  <c r="F94" i="35"/>
  <c r="G94" i="35"/>
  <c r="F95" i="35"/>
  <c r="G95" i="35"/>
  <c r="F96" i="35"/>
  <c r="G96" i="35"/>
  <c r="F97" i="35"/>
  <c r="G97" i="35"/>
  <c r="F98" i="35"/>
  <c r="G98" i="35"/>
  <c r="F99" i="35"/>
  <c r="G99" i="35"/>
  <c r="F100" i="35"/>
  <c r="G100" i="35"/>
  <c r="F101" i="35"/>
  <c r="G101" i="35"/>
  <c r="F102" i="35"/>
  <c r="G102" i="35"/>
  <c r="F103" i="35"/>
  <c r="G103" i="35"/>
  <c r="F104" i="35"/>
  <c r="G104" i="35"/>
  <c r="F105" i="35"/>
  <c r="G105" i="35"/>
  <c r="F106" i="35"/>
  <c r="G106" i="35"/>
  <c r="F107" i="35"/>
  <c r="G107" i="35"/>
  <c r="F108" i="35"/>
  <c r="G108" i="35"/>
  <c r="F109" i="35"/>
  <c r="G109" i="35"/>
  <c r="F110" i="35"/>
  <c r="G110" i="35"/>
  <c r="F111" i="35"/>
  <c r="G111" i="35"/>
  <c r="F112" i="35"/>
  <c r="G112" i="35"/>
  <c r="F113" i="35"/>
  <c r="G113" i="35"/>
  <c r="F114" i="35"/>
  <c r="G114" i="35"/>
  <c r="F115" i="35"/>
  <c r="G115" i="35"/>
  <c r="F116" i="35"/>
  <c r="G116" i="35"/>
  <c r="F117" i="35"/>
  <c r="G117" i="35"/>
  <c r="F118" i="35"/>
  <c r="G118" i="35"/>
  <c r="F119" i="35"/>
  <c r="G119" i="35"/>
  <c r="F120" i="35"/>
  <c r="G120" i="35"/>
  <c r="F121" i="35"/>
  <c r="G121" i="35"/>
  <c r="F122" i="35"/>
  <c r="G122" i="35"/>
  <c r="F123" i="35"/>
  <c r="G123" i="35"/>
  <c r="F124" i="35"/>
  <c r="G124" i="35"/>
  <c r="F125" i="35"/>
  <c r="G125" i="35"/>
  <c r="F126" i="35"/>
  <c r="G126" i="35"/>
  <c r="F127" i="35"/>
  <c r="G127" i="35"/>
  <c r="F128" i="35"/>
  <c r="G128" i="35"/>
  <c r="F129" i="35"/>
  <c r="G129" i="35"/>
  <c r="F130" i="35"/>
  <c r="G130" i="35"/>
  <c r="F131" i="35"/>
  <c r="G131" i="35"/>
  <c r="F132" i="35"/>
  <c r="G132" i="35"/>
  <c r="F133" i="35"/>
  <c r="G133" i="35"/>
  <c r="F134" i="35"/>
  <c r="G134" i="35"/>
  <c r="F135" i="35"/>
  <c r="G135" i="35"/>
  <c r="F136" i="35"/>
  <c r="G136" i="35"/>
  <c r="F137" i="35"/>
  <c r="G137" i="35"/>
  <c r="F138" i="35"/>
  <c r="G138" i="35"/>
  <c r="F139" i="35"/>
  <c r="G139" i="35"/>
  <c r="F140" i="35"/>
  <c r="G140" i="35"/>
  <c r="F141" i="35"/>
  <c r="G141" i="35"/>
  <c r="F142" i="35"/>
  <c r="G142" i="35"/>
  <c r="F143" i="35"/>
  <c r="G143" i="35"/>
  <c r="F144" i="35"/>
  <c r="G144" i="35"/>
  <c r="F145" i="35"/>
  <c r="G145" i="35"/>
  <c r="F146" i="35"/>
  <c r="G146" i="35"/>
  <c r="F147" i="35"/>
  <c r="G147" i="35"/>
  <c r="F148" i="35"/>
  <c r="G148" i="35"/>
  <c r="F149" i="35"/>
  <c r="G149" i="35"/>
  <c r="F150" i="35"/>
  <c r="G150" i="35"/>
  <c r="F151" i="35"/>
  <c r="G151" i="35"/>
  <c r="F152" i="35"/>
  <c r="G152" i="35"/>
  <c r="F153" i="35"/>
  <c r="G153" i="35"/>
  <c r="F154" i="35"/>
  <c r="G154" i="35"/>
  <c r="F155" i="35"/>
  <c r="G155" i="35"/>
  <c r="F156" i="35"/>
  <c r="G156" i="35"/>
  <c r="F157" i="35"/>
  <c r="G157" i="35"/>
  <c r="F158" i="35"/>
  <c r="G158" i="35"/>
  <c r="F159" i="35"/>
  <c r="G159" i="35"/>
  <c r="F160" i="35"/>
  <c r="G160" i="35"/>
  <c r="F161" i="35"/>
  <c r="G161" i="35"/>
  <c r="F162" i="35"/>
  <c r="G162" i="35"/>
  <c r="F163" i="35"/>
  <c r="G163" i="35"/>
  <c r="F164" i="35"/>
  <c r="G164" i="35"/>
  <c r="F165" i="35"/>
  <c r="G165" i="35"/>
  <c r="AO14" i="13"/>
  <c r="AO13" i="13"/>
  <c r="AO11" i="13"/>
  <c r="AO12" i="13"/>
  <c r="AF1000" i="9"/>
  <c r="AF999" i="9"/>
  <c r="AF998" i="9"/>
  <c r="AF997" i="9"/>
  <c r="AF996" i="9"/>
  <c r="AF995" i="9"/>
  <c r="AF994" i="9"/>
  <c r="AF993" i="9"/>
  <c r="AF992" i="9"/>
  <c r="AF991" i="9"/>
  <c r="AF990" i="9"/>
  <c r="AF989" i="9"/>
  <c r="AF988" i="9"/>
  <c r="AF987" i="9"/>
  <c r="AF986" i="9"/>
  <c r="AF985" i="9"/>
  <c r="AF984" i="9"/>
  <c r="AF983" i="9"/>
  <c r="AF982" i="9"/>
  <c r="AF981" i="9"/>
  <c r="AF980" i="9"/>
  <c r="AF979" i="9"/>
  <c r="AF978" i="9"/>
  <c r="AF977" i="9"/>
  <c r="AF976" i="9"/>
  <c r="AF975" i="9"/>
  <c r="AF974" i="9"/>
  <c r="AF973" i="9"/>
  <c r="AF972" i="9"/>
  <c r="AF971" i="9"/>
  <c r="AF970" i="9"/>
  <c r="AF969" i="9"/>
  <c r="AF968" i="9"/>
  <c r="AF967" i="9"/>
  <c r="AF966" i="9"/>
  <c r="AF965" i="9"/>
  <c r="AF964" i="9"/>
  <c r="AF963" i="9"/>
  <c r="AF962" i="9"/>
  <c r="AF961" i="9"/>
  <c r="AF960" i="9"/>
  <c r="AF959" i="9"/>
  <c r="AF958" i="9"/>
  <c r="AF957" i="9"/>
  <c r="AF956" i="9"/>
  <c r="AF955" i="9"/>
  <c r="AF954" i="9"/>
  <c r="AF953" i="9"/>
  <c r="AF952" i="9"/>
  <c r="AF951" i="9"/>
  <c r="AF950" i="9"/>
  <c r="AF949" i="9"/>
  <c r="AF948" i="9"/>
  <c r="AF947" i="9"/>
  <c r="AF946" i="9"/>
  <c r="AF945" i="9"/>
  <c r="AF944" i="9"/>
  <c r="AF943" i="9"/>
  <c r="AF942" i="9"/>
  <c r="AF941" i="9"/>
  <c r="AF940" i="9"/>
  <c r="AF939" i="9"/>
  <c r="AF938" i="9"/>
  <c r="AF937" i="9"/>
  <c r="AF936" i="9"/>
  <c r="AF935" i="9"/>
  <c r="AF934" i="9"/>
  <c r="AF933" i="9"/>
  <c r="AF932" i="9"/>
  <c r="AF931" i="9"/>
  <c r="AF930" i="9"/>
  <c r="AF929" i="9"/>
  <c r="AF928" i="9"/>
  <c r="AF927" i="9"/>
  <c r="AF926" i="9"/>
  <c r="AF925" i="9"/>
  <c r="AF924" i="9"/>
  <c r="AF923" i="9"/>
  <c r="AF922" i="9"/>
  <c r="AF921" i="9"/>
  <c r="AF920" i="9"/>
  <c r="AF919" i="9"/>
  <c r="AF918" i="9"/>
  <c r="AF917" i="9"/>
  <c r="AF916" i="9"/>
  <c r="AF915" i="9"/>
  <c r="AF914" i="9"/>
  <c r="AF913" i="9"/>
  <c r="AF912" i="9"/>
  <c r="AF911" i="9"/>
  <c r="AF910" i="9"/>
  <c r="AF909" i="9"/>
  <c r="AF908" i="9"/>
  <c r="AF907" i="9"/>
  <c r="AF906" i="9"/>
  <c r="AF905" i="9"/>
  <c r="AF904" i="9"/>
  <c r="AF903" i="9"/>
  <c r="AF902" i="9"/>
  <c r="AF901" i="9"/>
  <c r="AF900" i="9"/>
  <c r="AF899" i="9"/>
  <c r="AF898" i="9"/>
  <c r="AF897" i="9"/>
  <c r="AF896" i="9"/>
  <c r="AF895" i="9"/>
  <c r="AF894" i="9"/>
  <c r="AF893" i="9"/>
  <c r="AF892" i="9"/>
  <c r="AF891" i="9"/>
  <c r="AF890" i="9"/>
  <c r="AF889" i="9"/>
  <c r="AF888" i="9"/>
  <c r="AF887" i="9"/>
  <c r="AF886" i="9"/>
  <c r="AF885" i="9"/>
  <c r="AF884" i="9"/>
  <c r="AF883" i="9"/>
  <c r="AF882" i="9"/>
  <c r="AF881" i="9"/>
  <c r="AF880" i="9"/>
  <c r="AF879" i="9"/>
  <c r="AF878" i="9"/>
  <c r="AF877" i="9"/>
  <c r="AF876" i="9"/>
  <c r="AF875" i="9"/>
  <c r="AF874" i="9"/>
  <c r="AF873" i="9"/>
  <c r="AF872" i="9"/>
  <c r="AF871" i="9"/>
  <c r="AF870" i="9"/>
  <c r="AF869" i="9"/>
  <c r="AF868" i="9"/>
  <c r="AF867" i="9"/>
  <c r="AF866" i="9"/>
  <c r="AF865" i="9"/>
  <c r="AF864" i="9"/>
  <c r="AF863" i="9"/>
  <c r="AF862" i="9"/>
  <c r="AF861" i="9"/>
  <c r="AF860" i="9"/>
  <c r="AF859" i="9"/>
  <c r="AF858" i="9"/>
  <c r="AF857" i="9"/>
  <c r="AF856" i="9"/>
  <c r="AF855" i="9"/>
  <c r="AF854" i="9"/>
  <c r="AF853" i="9"/>
  <c r="AF852" i="9"/>
  <c r="AF851" i="9"/>
  <c r="AF850" i="9"/>
  <c r="AF849" i="9"/>
  <c r="AF848" i="9"/>
  <c r="AF847" i="9"/>
  <c r="AF846" i="9"/>
  <c r="AF845" i="9"/>
  <c r="AF844" i="9"/>
  <c r="AF843" i="9"/>
  <c r="AF842" i="9"/>
  <c r="AF841" i="9"/>
  <c r="AF840" i="9"/>
  <c r="AF839" i="9"/>
  <c r="AF838" i="9"/>
  <c r="AF837" i="9"/>
  <c r="AF836" i="9"/>
  <c r="AF835" i="9"/>
  <c r="AF834" i="9"/>
  <c r="AF833" i="9"/>
  <c r="AF832" i="9"/>
  <c r="AF831" i="9"/>
  <c r="AF830" i="9"/>
  <c r="AF829" i="9"/>
  <c r="AF828" i="9"/>
  <c r="AF827" i="9"/>
  <c r="AF826" i="9"/>
  <c r="AF825" i="9"/>
  <c r="AF824" i="9"/>
  <c r="AF823" i="9"/>
  <c r="AF822" i="9"/>
  <c r="AF821" i="9"/>
  <c r="AF820" i="9"/>
  <c r="AF819" i="9"/>
  <c r="AF818" i="9"/>
  <c r="AF817" i="9"/>
  <c r="AF816" i="9"/>
  <c r="AF815" i="9"/>
  <c r="AF814" i="9"/>
  <c r="AF813" i="9"/>
  <c r="AF812" i="9"/>
  <c r="AF811" i="9"/>
  <c r="AF810" i="9"/>
  <c r="AF809" i="9"/>
  <c r="AF808" i="9"/>
  <c r="AF807" i="9"/>
  <c r="AF806" i="9"/>
  <c r="AF805" i="9"/>
  <c r="AF804" i="9"/>
  <c r="AF803" i="9"/>
  <c r="AF802" i="9"/>
  <c r="AF801" i="9"/>
  <c r="AF800" i="9"/>
  <c r="AF799" i="9"/>
  <c r="AF798" i="9"/>
  <c r="AF797" i="9"/>
  <c r="AF796" i="9"/>
  <c r="AF795" i="9"/>
  <c r="AF794" i="9"/>
  <c r="AF793" i="9"/>
  <c r="AF792" i="9"/>
  <c r="AF791" i="9"/>
  <c r="AF790" i="9"/>
  <c r="AF789" i="9"/>
  <c r="AF788" i="9"/>
  <c r="AF787" i="9"/>
  <c r="AF786" i="9"/>
  <c r="AF785" i="9"/>
  <c r="AF784" i="9"/>
  <c r="AF783" i="9"/>
  <c r="AF782" i="9"/>
  <c r="AF781" i="9"/>
  <c r="AF780" i="9"/>
  <c r="AF779" i="9"/>
  <c r="AF778" i="9"/>
  <c r="AF777" i="9"/>
  <c r="AF776" i="9"/>
  <c r="AF775" i="9"/>
  <c r="AF774" i="9"/>
  <c r="AF773" i="9"/>
  <c r="AF772" i="9"/>
  <c r="AF771" i="9"/>
  <c r="AF770" i="9"/>
  <c r="AF769" i="9"/>
  <c r="AF768" i="9"/>
  <c r="AF767" i="9"/>
  <c r="AF766" i="9"/>
  <c r="AF765" i="9"/>
  <c r="AF764" i="9"/>
  <c r="AF763" i="9"/>
  <c r="AF762" i="9"/>
  <c r="AF761" i="9"/>
  <c r="AF760" i="9"/>
  <c r="AF759" i="9"/>
  <c r="AF758" i="9"/>
  <c r="AF757" i="9"/>
  <c r="AF756" i="9"/>
  <c r="AF755" i="9"/>
  <c r="AF754" i="9"/>
  <c r="AF753" i="9"/>
  <c r="AF752" i="9"/>
  <c r="AF751" i="9"/>
  <c r="AF750" i="9"/>
  <c r="AF749" i="9"/>
  <c r="AF748" i="9"/>
  <c r="AF747" i="9"/>
  <c r="AF746" i="9"/>
  <c r="AF745" i="9"/>
  <c r="AF744" i="9"/>
  <c r="AF743" i="9"/>
  <c r="AF742" i="9"/>
  <c r="AF741" i="9"/>
  <c r="AF740" i="9"/>
  <c r="AF739" i="9"/>
  <c r="AF738" i="9"/>
  <c r="AF737" i="9"/>
  <c r="AF736" i="9"/>
  <c r="AF735" i="9"/>
  <c r="AF734" i="9"/>
  <c r="AF733" i="9"/>
  <c r="AF732" i="9"/>
  <c r="AF731" i="9"/>
  <c r="AF730" i="9"/>
  <c r="AF729" i="9"/>
  <c r="AF728" i="9"/>
  <c r="AF727" i="9"/>
  <c r="AF726" i="9"/>
  <c r="AF725" i="9"/>
  <c r="AF724" i="9"/>
  <c r="AF723" i="9"/>
  <c r="AF722" i="9"/>
  <c r="AF721" i="9"/>
  <c r="AF720" i="9"/>
  <c r="AF719" i="9"/>
  <c r="AF718" i="9"/>
  <c r="AF717" i="9"/>
  <c r="AF716" i="9"/>
  <c r="AF715" i="9"/>
  <c r="AF714" i="9"/>
  <c r="AF713" i="9"/>
  <c r="AF712" i="9"/>
  <c r="AF711" i="9"/>
  <c r="AF710" i="9"/>
  <c r="AF709" i="9"/>
  <c r="AF708" i="9"/>
  <c r="AF707" i="9"/>
  <c r="AF706" i="9"/>
  <c r="AF705" i="9"/>
  <c r="AF704" i="9"/>
  <c r="AF703" i="9"/>
  <c r="AF702" i="9"/>
  <c r="AF701" i="9"/>
  <c r="AF700" i="9"/>
  <c r="AF699" i="9"/>
  <c r="AF698" i="9"/>
  <c r="AF697" i="9"/>
  <c r="AF696" i="9"/>
  <c r="AF695" i="9"/>
  <c r="AF694" i="9"/>
  <c r="AF693" i="9"/>
  <c r="AF692" i="9"/>
  <c r="AF691" i="9"/>
  <c r="AF690" i="9"/>
  <c r="AF689" i="9"/>
  <c r="AF688" i="9"/>
  <c r="AF687" i="9"/>
  <c r="AF686" i="9"/>
  <c r="AF685" i="9"/>
  <c r="AF684" i="9"/>
  <c r="AF683" i="9"/>
  <c r="AF682" i="9"/>
  <c r="AF681" i="9"/>
  <c r="AF680" i="9"/>
  <c r="AF679" i="9"/>
  <c r="AF678" i="9"/>
  <c r="AF677" i="9"/>
  <c r="AF676" i="9"/>
  <c r="AF675" i="9"/>
  <c r="AF674" i="9"/>
  <c r="AF673" i="9"/>
  <c r="AF672" i="9"/>
  <c r="AF671" i="9"/>
  <c r="AF670" i="9"/>
  <c r="AF669" i="9"/>
  <c r="AF668" i="9"/>
  <c r="AF667" i="9"/>
  <c r="AF666" i="9"/>
  <c r="AF665" i="9"/>
  <c r="AF664" i="9"/>
  <c r="AF663" i="9"/>
  <c r="AF662" i="9"/>
  <c r="AF661" i="9"/>
  <c r="AF660" i="9"/>
  <c r="AF659" i="9"/>
  <c r="AF658" i="9"/>
  <c r="AF657" i="9"/>
  <c r="AF656" i="9"/>
  <c r="AF655" i="9"/>
  <c r="AF654" i="9"/>
  <c r="AF653" i="9"/>
  <c r="AF652" i="9"/>
  <c r="AF651" i="9"/>
  <c r="AF650" i="9"/>
  <c r="AF649" i="9"/>
  <c r="AF648" i="9"/>
  <c r="AF647" i="9"/>
  <c r="AF646" i="9"/>
  <c r="AF645" i="9"/>
  <c r="AF644" i="9"/>
  <c r="AF643" i="9"/>
  <c r="AF642" i="9"/>
  <c r="AF641" i="9"/>
  <c r="AF640" i="9"/>
  <c r="AF639" i="9"/>
  <c r="AF638" i="9"/>
  <c r="AF637" i="9"/>
  <c r="AF636" i="9"/>
  <c r="AF635" i="9"/>
  <c r="AF634" i="9"/>
  <c r="AF633" i="9"/>
  <c r="AF632" i="9"/>
  <c r="AF631" i="9"/>
  <c r="AF630" i="9"/>
  <c r="AF629" i="9"/>
  <c r="AF628" i="9"/>
  <c r="AF627" i="9"/>
  <c r="AF626" i="9"/>
  <c r="AF625" i="9"/>
  <c r="AF624" i="9"/>
  <c r="AF623" i="9"/>
  <c r="AF622" i="9"/>
  <c r="AF621" i="9"/>
  <c r="AF620" i="9"/>
  <c r="AF619" i="9"/>
  <c r="AF618" i="9"/>
  <c r="AF617" i="9"/>
  <c r="AF616" i="9"/>
  <c r="AF615" i="9"/>
  <c r="AF614" i="9"/>
  <c r="AF613" i="9"/>
  <c r="AF612" i="9"/>
  <c r="AF611" i="9"/>
  <c r="AF610" i="9"/>
  <c r="AF609" i="9"/>
  <c r="AF608" i="9"/>
  <c r="AF607" i="9"/>
  <c r="AF606" i="9"/>
  <c r="AF605" i="9"/>
  <c r="AF604" i="9"/>
  <c r="AF603" i="9"/>
  <c r="AF602" i="9"/>
  <c r="AF601" i="9"/>
  <c r="AF600" i="9"/>
  <c r="AF599" i="9"/>
  <c r="AF598" i="9"/>
  <c r="AF597" i="9"/>
  <c r="AF596" i="9"/>
  <c r="AF595" i="9"/>
  <c r="AF594" i="9"/>
  <c r="AF593" i="9"/>
  <c r="AF592" i="9"/>
  <c r="AF591" i="9"/>
  <c r="AF590" i="9"/>
  <c r="AF589" i="9"/>
  <c r="AF588" i="9"/>
  <c r="AF587" i="9"/>
  <c r="AF586" i="9"/>
  <c r="AF585" i="9"/>
  <c r="AF584" i="9"/>
  <c r="AF583" i="9"/>
  <c r="AF582" i="9"/>
  <c r="AF581" i="9"/>
  <c r="AF580" i="9"/>
  <c r="AF579" i="9"/>
  <c r="AF578" i="9"/>
  <c r="AF577" i="9"/>
  <c r="AF576" i="9"/>
  <c r="AF575" i="9"/>
  <c r="AF574" i="9"/>
  <c r="AF573" i="9"/>
  <c r="AF572" i="9"/>
  <c r="AF571" i="9"/>
  <c r="AF570" i="9"/>
  <c r="AF569" i="9"/>
  <c r="AF568" i="9"/>
  <c r="AF567" i="9"/>
  <c r="AF566" i="9"/>
  <c r="AF565" i="9"/>
  <c r="AF564" i="9"/>
  <c r="AF563" i="9"/>
  <c r="AF562" i="9"/>
  <c r="AF561" i="9"/>
  <c r="AF560" i="9"/>
  <c r="AF559" i="9"/>
  <c r="AF558" i="9"/>
  <c r="AF557" i="9"/>
  <c r="AF556" i="9"/>
  <c r="AF555" i="9"/>
  <c r="AF554" i="9"/>
  <c r="AF553" i="9"/>
  <c r="AF552" i="9"/>
  <c r="AF551" i="9"/>
  <c r="AF550" i="9"/>
  <c r="AF549" i="9"/>
  <c r="AF548" i="9"/>
  <c r="AF547" i="9"/>
  <c r="AF546" i="9"/>
  <c r="AF545" i="9"/>
  <c r="AF544" i="9"/>
  <c r="AF543" i="9"/>
  <c r="AF542" i="9"/>
  <c r="AF541" i="9"/>
  <c r="AF540" i="9"/>
  <c r="AF539" i="9"/>
  <c r="AF538" i="9"/>
  <c r="AF537" i="9"/>
  <c r="AF536" i="9"/>
  <c r="AF535" i="9"/>
  <c r="AF534" i="9"/>
  <c r="AF533" i="9"/>
  <c r="AF532" i="9"/>
  <c r="AF531" i="9"/>
  <c r="AF530" i="9"/>
  <c r="AF529" i="9"/>
  <c r="AF528" i="9"/>
  <c r="AF527" i="9"/>
  <c r="AF526" i="9"/>
  <c r="AF525" i="9"/>
  <c r="AF524" i="9"/>
  <c r="AF523" i="9"/>
  <c r="AF522" i="9"/>
  <c r="AF521" i="9"/>
  <c r="AF520" i="9"/>
  <c r="AF519" i="9"/>
  <c r="AF518" i="9"/>
  <c r="AF517" i="9"/>
  <c r="AF516" i="9"/>
  <c r="AF515" i="9"/>
  <c r="AF514" i="9"/>
  <c r="AF513" i="9"/>
  <c r="AF512" i="9"/>
  <c r="AF511" i="9"/>
  <c r="AF510" i="9"/>
  <c r="AF509" i="9"/>
  <c r="AF508" i="9"/>
  <c r="AF507" i="9"/>
  <c r="AF506" i="9"/>
  <c r="AF505" i="9"/>
  <c r="AF504" i="9"/>
  <c r="AF503" i="9"/>
  <c r="AF502" i="9"/>
  <c r="AF501" i="9"/>
  <c r="AF500" i="9"/>
  <c r="AF499" i="9"/>
  <c r="AF498" i="9"/>
  <c r="AF497" i="9"/>
  <c r="AF496" i="9"/>
  <c r="AF495" i="9"/>
  <c r="AF494" i="9"/>
  <c r="AF493" i="9"/>
  <c r="AF492" i="9"/>
  <c r="AF491" i="9"/>
  <c r="AF490" i="9"/>
  <c r="AF489" i="9"/>
  <c r="AF488" i="9"/>
  <c r="AF487" i="9"/>
  <c r="AF486" i="9"/>
  <c r="AF485" i="9"/>
  <c r="AF484" i="9"/>
  <c r="AF483" i="9"/>
  <c r="AF482" i="9"/>
  <c r="AF481" i="9"/>
  <c r="AF480" i="9"/>
  <c r="AF479" i="9"/>
  <c r="AF478" i="9"/>
  <c r="AF477" i="9"/>
  <c r="AF476" i="9"/>
  <c r="AF475" i="9"/>
  <c r="AF474" i="9"/>
  <c r="AF473" i="9"/>
  <c r="AF472" i="9"/>
  <c r="AF471" i="9"/>
  <c r="AF470" i="9"/>
  <c r="AF469" i="9"/>
  <c r="AF468" i="9"/>
  <c r="AF467" i="9"/>
  <c r="AF466" i="9"/>
  <c r="AF465" i="9"/>
  <c r="AF464" i="9"/>
  <c r="AF463" i="9"/>
  <c r="AF462" i="9"/>
  <c r="AF461" i="9"/>
  <c r="AF460" i="9"/>
  <c r="AF459" i="9"/>
  <c r="AF458" i="9"/>
  <c r="AF457" i="9"/>
  <c r="AF456" i="9"/>
  <c r="AF455" i="9"/>
  <c r="AF454" i="9"/>
  <c r="AF453" i="9"/>
  <c r="AF452" i="9"/>
  <c r="AF451" i="9"/>
  <c r="AF450" i="9"/>
  <c r="AF449" i="9"/>
  <c r="AF448" i="9"/>
  <c r="AF447" i="9"/>
  <c r="AF446" i="9"/>
  <c r="AF445" i="9"/>
  <c r="AF444" i="9"/>
  <c r="AF443" i="9"/>
  <c r="AF442" i="9"/>
  <c r="AF441" i="9"/>
  <c r="AF440" i="9"/>
  <c r="AF439" i="9"/>
  <c r="AF438" i="9"/>
  <c r="AF437" i="9"/>
  <c r="AF436" i="9"/>
  <c r="AF435" i="9"/>
  <c r="AF434" i="9"/>
  <c r="AF433" i="9"/>
  <c r="AF432" i="9"/>
  <c r="AF431" i="9"/>
  <c r="AF430" i="9"/>
  <c r="AF429" i="9"/>
  <c r="AF428" i="9"/>
  <c r="AF427" i="9"/>
  <c r="AF426" i="9"/>
  <c r="AF425" i="9"/>
  <c r="AF424" i="9"/>
  <c r="AF423" i="9"/>
  <c r="AF422" i="9"/>
  <c r="AF421" i="9"/>
  <c r="AF420" i="9"/>
  <c r="AF419" i="9"/>
  <c r="AF418" i="9"/>
  <c r="AF417" i="9"/>
  <c r="AF416" i="9"/>
  <c r="AF415" i="9"/>
  <c r="AF414" i="9"/>
  <c r="AF413" i="9"/>
  <c r="AF412" i="9"/>
  <c r="AF411" i="9"/>
  <c r="AF410" i="9"/>
  <c r="AF409" i="9"/>
  <c r="AF408" i="9"/>
  <c r="AF407" i="9"/>
  <c r="AF406" i="9"/>
  <c r="AF405" i="9"/>
  <c r="AF404" i="9"/>
  <c r="AF403" i="9"/>
  <c r="AF402" i="9"/>
  <c r="AF401" i="9"/>
  <c r="AF400" i="9"/>
  <c r="AF399" i="9"/>
  <c r="AF398" i="9"/>
  <c r="AF397" i="9"/>
  <c r="AF396" i="9"/>
  <c r="AF395" i="9"/>
  <c r="AF394" i="9"/>
  <c r="AF393" i="9"/>
  <c r="AF392" i="9"/>
  <c r="AF391" i="9"/>
  <c r="AF390" i="9"/>
  <c r="AF389" i="9"/>
  <c r="AF388" i="9"/>
  <c r="AF387" i="9"/>
  <c r="AF386" i="9"/>
  <c r="AF385" i="9"/>
  <c r="AF384" i="9"/>
  <c r="AF383" i="9"/>
  <c r="AF382" i="9"/>
  <c r="AF381" i="9"/>
  <c r="AF380" i="9"/>
  <c r="AF379" i="9"/>
  <c r="AF378" i="9"/>
  <c r="AF377" i="9"/>
  <c r="AF376" i="9"/>
  <c r="AF375" i="9"/>
  <c r="AF374" i="9"/>
  <c r="AF373" i="9"/>
  <c r="AF372" i="9"/>
  <c r="AF371" i="9"/>
  <c r="AF370" i="9"/>
  <c r="AF369" i="9"/>
  <c r="AF368" i="9"/>
  <c r="AF367" i="9"/>
  <c r="AF366" i="9"/>
  <c r="AF365" i="9"/>
  <c r="AF364" i="9"/>
  <c r="AF363" i="9"/>
  <c r="AF362" i="9"/>
  <c r="AF361" i="9"/>
  <c r="AF360" i="9"/>
  <c r="AF359" i="9"/>
  <c r="AF358" i="9"/>
  <c r="AF357" i="9"/>
  <c r="AF356" i="9"/>
  <c r="AF355" i="9"/>
  <c r="AF354" i="9"/>
  <c r="AF353" i="9"/>
  <c r="AF352" i="9"/>
  <c r="AF351" i="9"/>
  <c r="AF350" i="9"/>
  <c r="AF349" i="9"/>
  <c r="AF348" i="9"/>
  <c r="AF347" i="9"/>
  <c r="AF346" i="9"/>
  <c r="AF345" i="9"/>
  <c r="AF344" i="9"/>
  <c r="AF343" i="9"/>
  <c r="AF342" i="9"/>
  <c r="AF341" i="9"/>
  <c r="AF340" i="9"/>
  <c r="AF339" i="9"/>
  <c r="AF338" i="9"/>
  <c r="AF337" i="9"/>
  <c r="AF336" i="9"/>
  <c r="AF335" i="9"/>
  <c r="AF334" i="9"/>
  <c r="AF333" i="9"/>
  <c r="AF332" i="9"/>
  <c r="AF331" i="9"/>
  <c r="AF330" i="9"/>
  <c r="AF329" i="9"/>
  <c r="AF328" i="9"/>
  <c r="AF327" i="9"/>
  <c r="AF326" i="9"/>
  <c r="AF325" i="9"/>
  <c r="AF324" i="9"/>
  <c r="AF323" i="9"/>
  <c r="AF322" i="9"/>
  <c r="AF321" i="9"/>
  <c r="AF320" i="9"/>
  <c r="AF319" i="9"/>
  <c r="AF318" i="9"/>
  <c r="AF317" i="9"/>
  <c r="AF316" i="9"/>
  <c r="AF315" i="9"/>
  <c r="AF314" i="9"/>
  <c r="AF313" i="9"/>
  <c r="AF312" i="9"/>
  <c r="AF311" i="9"/>
  <c r="AF310" i="9"/>
  <c r="AF309" i="9"/>
  <c r="AF308" i="9"/>
  <c r="AF307" i="9"/>
  <c r="AF306" i="9"/>
  <c r="AF305" i="9"/>
  <c r="AF304" i="9"/>
  <c r="AF303" i="9"/>
  <c r="AF302" i="9"/>
  <c r="AF301" i="9"/>
  <c r="AF300" i="9"/>
  <c r="AF299" i="9"/>
  <c r="AF298" i="9"/>
  <c r="AF297" i="9"/>
  <c r="AF296" i="9"/>
  <c r="AF295" i="9"/>
  <c r="AF294" i="9"/>
  <c r="AF293" i="9"/>
  <c r="AF292" i="9"/>
  <c r="AF291" i="9"/>
  <c r="AF290" i="9"/>
  <c r="AF289" i="9"/>
  <c r="AF288" i="9"/>
  <c r="AF287" i="9"/>
  <c r="AF286" i="9"/>
  <c r="AF285" i="9"/>
  <c r="AF284" i="9"/>
  <c r="AF283" i="9"/>
  <c r="AF282" i="9"/>
  <c r="AF281" i="9"/>
  <c r="AF280" i="9"/>
  <c r="AF279" i="9"/>
  <c r="AF278" i="9"/>
  <c r="AF277" i="9"/>
  <c r="AF276" i="9"/>
  <c r="AF275" i="9"/>
  <c r="AF274" i="9"/>
  <c r="AF273" i="9"/>
  <c r="AF272" i="9"/>
  <c r="AF271" i="9"/>
  <c r="AF270" i="9"/>
  <c r="AF269" i="9"/>
  <c r="AF268" i="9"/>
  <c r="AF267" i="9"/>
  <c r="AF266" i="9"/>
  <c r="AF265" i="9"/>
  <c r="AF264" i="9"/>
  <c r="AF263" i="9"/>
  <c r="AF262" i="9"/>
  <c r="AF261" i="9"/>
  <c r="AF260" i="9"/>
  <c r="AF259" i="9"/>
  <c r="AF258" i="9"/>
  <c r="AF257" i="9"/>
  <c r="AF256" i="9"/>
  <c r="AF255" i="9"/>
  <c r="AF254" i="9"/>
  <c r="AF253" i="9"/>
  <c r="AF252" i="9"/>
  <c r="AF251" i="9"/>
  <c r="AF250" i="9"/>
  <c r="AF249" i="9"/>
  <c r="AF248" i="9"/>
  <c r="AF247" i="9"/>
  <c r="AF246" i="9"/>
  <c r="AF245" i="9"/>
  <c r="AF244" i="9"/>
  <c r="AF243" i="9"/>
  <c r="AF242" i="9"/>
  <c r="AF241" i="9"/>
  <c r="AF240" i="9"/>
  <c r="AF239" i="9"/>
  <c r="AF238" i="9"/>
  <c r="AF237" i="9"/>
  <c r="AF236" i="9"/>
  <c r="AF235" i="9"/>
  <c r="AF234" i="9"/>
  <c r="AF233" i="9"/>
  <c r="AF232" i="9"/>
  <c r="AF231" i="9"/>
  <c r="AF230" i="9"/>
  <c r="AF229" i="9"/>
  <c r="AF228" i="9"/>
  <c r="AF227" i="9"/>
  <c r="AF226" i="9"/>
  <c r="AF225" i="9"/>
  <c r="AF224" i="9"/>
  <c r="AF223" i="9"/>
  <c r="AF222" i="9"/>
  <c r="AF221" i="9"/>
  <c r="AF220" i="9"/>
  <c r="AF219" i="9"/>
  <c r="AF218" i="9"/>
  <c r="AF217" i="9"/>
  <c r="AF216" i="9"/>
  <c r="AF215" i="9"/>
  <c r="AF214" i="9"/>
  <c r="AF213" i="9"/>
  <c r="AF212" i="9"/>
  <c r="AF211" i="9"/>
  <c r="AF210" i="9"/>
  <c r="AF209" i="9"/>
  <c r="AF208" i="9"/>
  <c r="AF207" i="9"/>
  <c r="AF206" i="9"/>
  <c r="AF205" i="9"/>
  <c r="AF204" i="9"/>
  <c r="AF203" i="9"/>
  <c r="AF202" i="9"/>
  <c r="AF201" i="9"/>
  <c r="AF200" i="9"/>
  <c r="AF199" i="9"/>
  <c r="AF198" i="9"/>
  <c r="AF197" i="9"/>
  <c r="AF196" i="9"/>
  <c r="AF195" i="9"/>
  <c r="AF194" i="9"/>
  <c r="AF193" i="9"/>
  <c r="AF192" i="9"/>
  <c r="AF191" i="9"/>
  <c r="AF190" i="9"/>
  <c r="AF189" i="9"/>
  <c r="AF188" i="9"/>
  <c r="AF187" i="9"/>
  <c r="AF186" i="9"/>
  <c r="AF185" i="9"/>
  <c r="AF184" i="9"/>
  <c r="AF183" i="9"/>
  <c r="AF182" i="9"/>
  <c r="AF181" i="9"/>
  <c r="AF180" i="9"/>
  <c r="AF179" i="9"/>
  <c r="AF178" i="9"/>
  <c r="AF177" i="9"/>
  <c r="AF176" i="9"/>
  <c r="AF175" i="9"/>
  <c r="AF174" i="9"/>
  <c r="AF173" i="9"/>
  <c r="AF172" i="9"/>
  <c r="AF171" i="9"/>
  <c r="AF170" i="9"/>
  <c r="AF169" i="9"/>
  <c r="AF168" i="9"/>
  <c r="AF167" i="9"/>
  <c r="AF166" i="9"/>
  <c r="AF165" i="9"/>
  <c r="AF164" i="9"/>
  <c r="AF163" i="9"/>
  <c r="AF162" i="9"/>
  <c r="AF161" i="9"/>
  <c r="AF160" i="9"/>
  <c r="AF159" i="9"/>
  <c r="AF158" i="9"/>
  <c r="AF157" i="9"/>
  <c r="AF156" i="9"/>
  <c r="AF155" i="9"/>
  <c r="AF154" i="9"/>
  <c r="AF153" i="9"/>
  <c r="AF152" i="9"/>
  <c r="AF151" i="9"/>
  <c r="AF150" i="9"/>
  <c r="AF149" i="9"/>
  <c r="AF148" i="9"/>
  <c r="AF147" i="9"/>
  <c r="AF146" i="9"/>
  <c r="AF145" i="9"/>
  <c r="AF144" i="9"/>
  <c r="AF143" i="9"/>
  <c r="AF142" i="9"/>
  <c r="AF141" i="9"/>
  <c r="AF140" i="9"/>
  <c r="AF139" i="9"/>
  <c r="AF138" i="9"/>
  <c r="AF137" i="9"/>
  <c r="AF136" i="9"/>
  <c r="AF135" i="9"/>
  <c r="AF134" i="9"/>
  <c r="AF133" i="9"/>
  <c r="AF132" i="9"/>
  <c r="AF131" i="9"/>
  <c r="AF130" i="9"/>
  <c r="AF129" i="9"/>
  <c r="AF128" i="9"/>
  <c r="AF127" i="9"/>
  <c r="AF126" i="9"/>
  <c r="AF125" i="9"/>
  <c r="AF124" i="9"/>
  <c r="AF123" i="9"/>
  <c r="AF122" i="9"/>
  <c r="AF121" i="9"/>
  <c r="AF120" i="9"/>
  <c r="AF119" i="9"/>
  <c r="AF118" i="9"/>
  <c r="AF117" i="9"/>
  <c r="AF116" i="9"/>
  <c r="AF115" i="9"/>
  <c r="AF114" i="9"/>
  <c r="AF113" i="9"/>
  <c r="AF112" i="9"/>
  <c r="AF111" i="9"/>
  <c r="AF110" i="9"/>
  <c r="AF109" i="9"/>
  <c r="AF108" i="9"/>
  <c r="AF107" i="9"/>
  <c r="AF106" i="9"/>
  <c r="AF105" i="9"/>
  <c r="AF104" i="9"/>
  <c r="AF103" i="9"/>
  <c r="AF102" i="9"/>
  <c r="AF101" i="9"/>
  <c r="AF100" i="9"/>
  <c r="AF99" i="9"/>
  <c r="AF98" i="9"/>
  <c r="AF97" i="9"/>
  <c r="AF96" i="9"/>
  <c r="AF95" i="9"/>
  <c r="AF94" i="9"/>
  <c r="AF93" i="9"/>
  <c r="AF92" i="9"/>
  <c r="AF91" i="9"/>
  <c r="AF90" i="9"/>
  <c r="AF89" i="9"/>
  <c r="AF88" i="9"/>
  <c r="AF87" i="9"/>
  <c r="AF86" i="9"/>
  <c r="AF85" i="9"/>
  <c r="AF84" i="9"/>
  <c r="AF83" i="9"/>
  <c r="AF82" i="9"/>
  <c r="AF81" i="9"/>
  <c r="AF80" i="9"/>
  <c r="AF79" i="9"/>
  <c r="AF78" i="9"/>
  <c r="AF77" i="9"/>
  <c r="AF76" i="9"/>
  <c r="AF75" i="9"/>
  <c r="AF74" i="9"/>
  <c r="AF73" i="9"/>
  <c r="AF72" i="9"/>
  <c r="AF71" i="9"/>
  <c r="AF70" i="9"/>
  <c r="AF69" i="9"/>
  <c r="AF68" i="9"/>
  <c r="AF67" i="9"/>
  <c r="AF66" i="9"/>
  <c r="AF65" i="9"/>
  <c r="AF64" i="9"/>
  <c r="AF63" i="9"/>
  <c r="AF62" i="9"/>
  <c r="AF61" i="9"/>
  <c r="AF60" i="9"/>
  <c r="AF59" i="9"/>
  <c r="AF58" i="9"/>
  <c r="AF57" i="9"/>
  <c r="AF56" i="9"/>
  <c r="AF55" i="9"/>
  <c r="AF54" i="9"/>
  <c r="AF53" i="9"/>
  <c r="AF52" i="9"/>
  <c r="AF51" i="9"/>
  <c r="AF50" i="9"/>
  <c r="AF49" i="9"/>
  <c r="AF48" i="9"/>
  <c r="AF47" i="9"/>
  <c r="AF46" i="9"/>
  <c r="AF45" i="9"/>
  <c r="AF44" i="9"/>
  <c r="AF43" i="9"/>
  <c r="AF42" i="9"/>
  <c r="AF41" i="9"/>
  <c r="AF40" i="9"/>
  <c r="AF39" i="9"/>
  <c r="AF38" i="9"/>
  <c r="AF37" i="9"/>
  <c r="AF36" i="9"/>
  <c r="AF35" i="9"/>
  <c r="AF34" i="9"/>
  <c r="AF33" i="9"/>
  <c r="AF32" i="9"/>
  <c r="AF31" i="9"/>
  <c r="AF30" i="9"/>
  <c r="AF29" i="9"/>
  <c r="AF28" i="9"/>
  <c r="AF27" i="9"/>
  <c r="AF26" i="9"/>
  <c r="AF25" i="9"/>
  <c r="AF24" i="9"/>
  <c r="AF23" i="9"/>
  <c r="AF22" i="9"/>
  <c r="AF21" i="9"/>
  <c r="AF18" i="9"/>
  <c r="AF17" i="9"/>
  <c r="AF16" i="9"/>
  <c r="AF15" i="9"/>
  <c r="AF14" i="9"/>
  <c r="AF13" i="9"/>
  <c r="AF12" i="9"/>
  <c r="AF11" i="9"/>
  <c r="AZ15" i="6" l="1"/>
  <c r="AZ16" i="6"/>
  <c r="AZ17" i="6"/>
  <c r="AZ18" i="6"/>
  <c r="AZ19" i="6"/>
  <c r="AZ20" i="6"/>
  <c r="AZ21" i="6"/>
  <c r="AZ22" i="6"/>
  <c r="AZ23" i="6"/>
  <c r="AZ24" i="6"/>
  <c r="AZ25" i="6"/>
  <c r="AZ26" i="6"/>
  <c r="AZ27" i="6"/>
  <c r="AZ28" i="6"/>
  <c r="AZ29" i="6"/>
  <c r="AZ30" i="6"/>
  <c r="AZ31" i="6"/>
  <c r="AZ32" i="6"/>
  <c r="AZ33" i="6"/>
  <c r="AZ34" i="6"/>
  <c r="AZ35" i="6"/>
  <c r="AZ36" i="6"/>
  <c r="AZ37" i="6"/>
  <c r="AZ38" i="6"/>
  <c r="AZ39" i="6"/>
  <c r="AZ40" i="6"/>
  <c r="AZ41" i="6"/>
  <c r="AZ42" i="6"/>
  <c r="AZ43" i="6"/>
  <c r="AZ44" i="6"/>
  <c r="AZ45" i="6"/>
  <c r="AZ46" i="6"/>
  <c r="AZ47" i="6"/>
  <c r="AZ48" i="6"/>
  <c r="AZ49" i="6"/>
  <c r="AZ50" i="6"/>
  <c r="AZ51" i="6"/>
  <c r="AZ52" i="6"/>
  <c r="AZ53" i="6"/>
  <c r="AZ54" i="6"/>
  <c r="AZ55" i="6"/>
  <c r="AZ56" i="6"/>
  <c r="AZ57" i="6"/>
  <c r="AZ58" i="6"/>
  <c r="AZ59" i="6"/>
  <c r="AZ60" i="6"/>
  <c r="AZ61" i="6"/>
  <c r="AZ62" i="6"/>
  <c r="AZ63" i="6"/>
  <c r="AZ64" i="6"/>
  <c r="AZ65" i="6"/>
  <c r="AZ66" i="6"/>
  <c r="AZ67" i="6"/>
  <c r="AZ68" i="6"/>
  <c r="AZ69" i="6"/>
  <c r="AZ70" i="6"/>
  <c r="AZ71" i="6"/>
  <c r="AZ72" i="6"/>
  <c r="AZ73" i="6"/>
  <c r="AZ74" i="6"/>
  <c r="AZ75" i="6"/>
  <c r="AZ76" i="6"/>
  <c r="AZ77" i="6"/>
  <c r="AZ78" i="6"/>
  <c r="AZ79" i="6"/>
  <c r="AZ80" i="6"/>
  <c r="AZ81" i="6"/>
  <c r="AZ82" i="6"/>
  <c r="AZ83" i="6"/>
  <c r="AZ84" i="6"/>
  <c r="AZ85" i="6"/>
  <c r="AZ86" i="6"/>
  <c r="AZ87" i="6"/>
  <c r="AZ88" i="6"/>
  <c r="AZ89" i="6"/>
  <c r="AZ90" i="6"/>
  <c r="AZ91" i="6"/>
  <c r="AZ92" i="6"/>
  <c r="AZ93" i="6"/>
  <c r="AZ94" i="6"/>
  <c r="AZ95" i="6"/>
  <c r="AZ96" i="6"/>
  <c r="AZ97" i="6"/>
  <c r="AZ98" i="6"/>
  <c r="AZ99" i="6"/>
  <c r="AZ100" i="6"/>
  <c r="AZ101" i="6"/>
  <c r="AZ102" i="6"/>
  <c r="AZ103" i="6"/>
  <c r="AZ104" i="6"/>
  <c r="AZ105" i="6"/>
  <c r="AZ106" i="6"/>
  <c r="AZ107" i="6"/>
  <c r="AZ108" i="6"/>
  <c r="AZ109" i="6"/>
  <c r="AZ110" i="6"/>
  <c r="AZ111" i="6"/>
  <c r="AZ112" i="6"/>
  <c r="AZ113" i="6"/>
  <c r="AZ114" i="6"/>
  <c r="AZ115" i="6"/>
  <c r="AZ116" i="6"/>
  <c r="AZ117" i="6"/>
  <c r="AZ118" i="6"/>
  <c r="AZ119" i="6"/>
  <c r="AZ120" i="6"/>
  <c r="AZ121" i="6"/>
  <c r="AZ122" i="6"/>
  <c r="AZ123" i="6"/>
  <c r="AZ124" i="6"/>
  <c r="AZ125" i="6"/>
  <c r="AZ126" i="6"/>
  <c r="AZ127" i="6"/>
  <c r="AZ128" i="6"/>
  <c r="AZ129" i="6"/>
  <c r="AZ130" i="6"/>
  <c r="AZ131" i="6"/>
  <c r="AZ132" i="6"/>
  <c r="AZ133" i="6"/>
  <c r="AZ134" i="6"/>
  <c r="AZ135" i="6"/>
  <c r="AZ136" i="6"/>
  <c r="AZ137" i="6"/>
  <c r="AZ138" i="6"/>
  <c r="AZ139" i="6"/>
  <c r="AZ140" i="6"/>
  <c r="AZ141" i="6"/>
  <c r="AZ142" i="6"/>
  <c r="AZ143" i="6"/>
  <c r="AZ144" i="6"/>
  <c r="AZ145" i="6"/>
  <c r="AZ146" i="6"/>
  <c r="AZ147" i="6"/>
  <c r="AZ148" i="6"/>
  <c r="AZ149" i="6"/>
  <c r="AZ150" i="6"/>
  <c r="AZ151" i="6"/>
  <c r="AZ152" i="6"/>
  <c r="AZ153" i="6"/>
  <c r="AZ154" i="6"/>
  <c r="AZ155" i="6"/>
  <c r="AZ156" i="6"/>
  <c r="AZ157" i="6"/>
  <c r="AZ158" i="6"/>
  <c r="AZ159" i="6"/>
  <c r="AZ160" i="6"/>
  <c r="AZ161" i="6"/>
  <c r="AZ162" i="6"/>
  <c r="AZ163" i="6"/>
  <c r="AZ164" i="6"/>
  <c r="AZ165" i="6"/>
  <c r="AZ166" i="6"/>
  <c r="AZ167" i="6"/>
  <c r="AZ168" i="6"/>
  <c r="AZ169" i="6"/>
  <c r="AZ170" i="6"/>
  <c r="AZ171" i="6"/>
  <c r="AZ172" i="6"/>
  <c r="AZ173" i="6"/>
  <c r="AZ174" i="6"/>
  <c r="AZ175" i="6"/>
  <c r="AZ176" i="6"/>
  <c r="AZ177" i="6"/>
  <c r="AZ178" i="6"/>
  <c r="AZ179" i="6"/>
  <c r="AZ180" i="6"/>
  <c r="AZ181" i="6"/>
  <c r="AZ182" i="6"/>
  <c r="AZ183" i="6"/>
  <c r="AZ184" i="6"/>
  <c r="AZ185" i="6"/>
  <c r="AZ186" i="6"/>
  <c r="AZ187" i="6"/>
  <c r="AZ188" i="6"/>
  <c r="AZ189" i="6"/>
  <c r="AZ190" i="6"/>
  <c r="AZ191" i="6"/>
  <c r="AZ192" i="6"/>
  <c r="AZ193" i="6"/>
  <c r="AZ194" i="6"/>
  <c r="AZ195" i="6"/>
  <c r="AZ196" i="6"/>
  <c r="AZ197" i="6"/>
  <c r="AZ198" i="6"/>
  <c r="AZ199" i="6"/>
  <c r="AZ200" i="6"/>
  <c r="AY200" i="6" l="1"/>
  <c r="AX200" i="6"/>
  <c r="AY199" i="6"/>
  <c r="AX199" i="6"/>
  <c r="AY198" i="6"/>
  <c r="AX198" i="6"/>
  <c r="AY197" i="6"/>
  <c r="AX197" i="6"/>
  <c r="AY196" i="6"/>
  <c r="AX196" i="6"/>
  <c r="AY195" i="6"/>
  <c r="AX195" i="6"/>
  <c r="AY194" i="6"/>
  <c r="AX194" i="6"/>
  <c r="AY193" i="6"/>
  <c r="AX193" i="6"/>
  <c r="AY192" i="6"/>
  <c r="AX192" i="6"/>
  <c r="AY191" i="6"/>
  <c r="AX191" i="6"/>
  <c r="AY190" i="6"/>
  <c r="AX190" i="6"/>
  <c r="AY189" i="6"/>
  <c r="AX189" i="6"/>
  <c r="AY188" i="6"/>
  <c r="AX188" i="6"/>
  <c r="AY187" i="6"/>
  <c r="AX187" i="6"/>
  <c r="AY186" i="6"/>
  <c r="AX186" i="6"/>
  <c r="AY185" i="6"/>
  <c r="AX185" i="6"/>
  <c r="AY184" i="6"/>
  <c r="AX184" i="6"/>
  <c r="AY183" i="6"/>
  <c r="AX183" i="6"/>
  <c r="AY182" i="6"/>
  <c r="AX182" i="6"/>
  <c r="AY181" i="6"/>
  <c r="AX181" i="6"/>
  <c r="AY180" i="6"/>
  <c r="AX180" i="6"/>
  <c r="AY179" i="6"/>
  <c r="AX179" i="6"/>
  <c r="AY178" i="6"/>
  <c r="AX178" i="6"/>
  <c r="AY177" i="6"/>
  <c r="AX177" i="6"/>
  <c r="AY176" i="6"/>
  <c r="AX176" i="6"/>
  <c r="AY175" i="6"/>
  <c r="AX175" i="6"/>
  <c r="AY174" i="6"/>
  <c r="AX174" i="6"/>
  <c r="AY173" i="6"/>
  <c r="AX173" i="6"/>
  <c r="AY172" i="6"/>
  <c r="AX172" i="6"/>
  <c r="AY171" i="6"/>
  <c r="AX171" i="6"/>
  <c r="AY170" i="6"/>
  <c r="AX170" i="6"/>
  <c r="AY169" i="6"/>
  <c r="AX169" i="6"/>
  <c r="AY168" i="6"/>
  <c r="AX168" i="6"/>
  <c r="AY167" i="6"/>
  <c r="AX167" i="6"/>
  <c r="AY166" i="6"/>
  <c r="AX166" i="6"/>
  <c r="AY165" i="6"/>
  <c r="AX165" i="6"/>
  <c r="AY164" i="6"/>
  <c r="AX164" i="6"/>
  <c r="AY163" i="6"/>
  <c r="AX163" i="6"/>
  <c r="AY162" i="6"/>
  <c r="AX162" i="6"/>
  <c r="AY161" i="6"/>
  <c r="AX161" i="6"/>
  <c r="AY160" i="6"/>
  <c r="AX160" i="6"/>
  <c r="AY159" i="6"/>
  <c r="AX159" i="6"/>
  <c r="AY158" i="6"/>
  <c r="AX158" i="6"/>
  <c r="AY157" i="6"/>
  <c r="AX157" i="6"/>
  <c r="AY156" i="6"/>
  <c r="AX156" i="6"/>
  <c r="AY155" i="6"/>
  <c r="AX155" i="6"/>
  <c r="AY154" i="6"/>
  <c r="AX154" i="6"/>
  <c r="AY153" i="6"/>
  <c r="AX153" i="6"/>
  <c r="AY152" i="6"/>
  <c r="AX152" i="6"/>
  <c r="AY151" i="6"/>
  <c r="AX151" i="6"/>
  <c r="AY150" i="6"/>
  <c r="AX150" i="6"/>
  <c r="AY149" i="6"/>
  <c r="AX149" i="6"/>
  <c r="AY148" i="6"/>
  <c r="AX148" i="6"/>
  <c r="AY147" i="6"/>
  <c r="AX147" i="6"/>
  <c r="AY146" i="6"/>
  <c r="AX146" i="6"/>
  <c r="AY145" i="6"/>
  <c r="AX145" i="6"/>
  <c r="AY144" i="6"/>
  <c r="AX144" i="6"/>
  <c r="AY143" i="6"/>
  <c r="AX143" i="6"/>
  <c r="AY142" i="6"/>
  <c r="AX142" i="6"/>
  <c r="AY141" i="6"/>
  <c r="AX141" i="6"/>
  <c r="AY140" i="6"/>
  <c r="AX140" i="6"/>
  <c r="AY139" i="6"/>
  <c r="AX139" i="6"/>
  <c r="AY138" i="6"/>
  <c r="AX138" i="6"/>
  <c r="AY137" i="6"/>
  <c r="AX137" i="6"/>
  <c r="AY136" i="6"/>
  <c r="AX136" i="6"/>
  <c r="AY135" i="6"/>
  <c r="AX135" i="6"/>
  <c r="AY134" i="6"/>
  <c r="AX134" i="6"/>
  <c r="AY133" i="6"/>
  <c r="AX133" i="6"/>
  <c r="AY132" i="6"/>
  <c r="AX132" i="6"/>
  <c r="AY131" i="6"/>
  <c r="AX131" i="6"/>
  <c r="AY130" i="6"/>
  <c r="AX130" i="6"/>
  <c r="AY129" i="6"/>
  <c r="AX129" i="6"/>
  <c r="AY128" i="6"/>
  <c r="AX128" i="6"/>
  <c r="AY127" i="6"/>
  <c r="AX127" i="6"/>
  <c r="AY126" i="6"/>
  <c r="AX126" i="6"/>
  <c r="AY125" i="6"/>
  <c r="AX125" i="6"/>
  <c r="AY124" i="6"/>
  <c r="AX124" i="6"/>
  <c r="AY123" i="6"/>
  <c r="AX123" i="6"/>
  <c r="AY122" i="6"/>
  <c r="AX122" i="6"/>
  <c r="AY121" i="6"/>
  <c r="AX121" i="6"/>
  <c r="AY120" i="6"/>
  <c r="AX120" i="6"/>
  <c r="AY119" i="6"/>
  <c r="AX119" i="6"/>
  <c r="AY118" i="6"/>
  <c r="AX118" i="6"/>
  <c r="AY117" i="6"/>
  <c r="AX117" i="6"/>
  <c r="AY116" i="6"/>
  <c r="AX116" i="6"/>
  <c r="AY115" i="6"/>
  <c r="AX115" i="6"/>
  <c r="AY114" i="6"/>
  <c r="AX114" i="6"/>
  <c r="AY113" i="6"/>
  <c r="AX113" i="6"/>
  <c r="AY112" i="6"/>
  <c r="AX112" i="6"/>
  <c r="AY111" i="6"/>
  <c r="AX111" i="6"/>
  <c r="AY110" i="6"/>
  <c r="AX110" i="6"/>
  <c r="AY109" i="6"/>
  <c r="AX109" i="6"/>
  <c r="AY108" i="6"/>
  <c r="AX108" i="6"/>
  <c r="AY107" i="6"/>
  <c r="AX107" i="6"/>
  <c r="AY106" i="6"/>
  <c r="AX106" i="6"/>
  <c r="AY105" i="6"/>
  <c r="AX105" i="6"/>
  <c r="AY104" i="6"/>
  <c r="AX104" i="6"/>
  <c r="AY103" i="6"/>
  <c r="AX103" i="6"/>
  <c r="AY102" i="6"/>
  <c r="AX102" i="6"/>
  <c r="AY101" i="6"/>
  <c r="AX101" i="6"/>
  <c r="AY100" i="6"/>
  <c r="AX100" i="6"/>
  <c r="AY99" i="6"/>
  <c r="AX99" i="6"/>
  <c r="AY98" i="6"/>
  <c r="AX98" i="6"/>
  <c r="AY97" i="6"/>
  <c r="AX97" i="6"/>
  <c r="AY96" i="6"/>
  <c r="AX96" i="6"/>
  <c r="AY95" i="6"/>
  <c r="AX95" i="6"/>
  <c r="AY94" i="6"/>
  <c r="AX94" i="6"/>
  <c r="AY93" i="6"/>
  <c r="AX93" i="6"/>
  <c r="AY92" i="6"/>
  <c r="AX92" i="6"/>
  <c r="AY91" i="6"/>
  <c r="AX91" i="6"/>
  <c r="AY90" i="6"/>
  <c r="AX90" i="6"/>
  <c r="AY89" i="6"/>
  <c r="AX89" i="6"/>
  <c r="AY88" i="6"/>
  <c r="AX88" i="6"/>
  <c r="AY87" i="6"/>
  <c r="AX87" i="6"/>
  <c r="AY86" i="6"/>
  <c r="AX86" i="6"/>
  <c r="AY85" i="6"/>
  <c r="AX85" i="6"/>
  <c r="AY84" i="6"/>
  <c r="AX84" i="6"/>
  <c r="AY83" i="6"/>
  <c r="AX83" i="6"/>
  <c r="AY82" i="6"/>
  <c r="AX82" i="6"/>
  <c r="AY81" i="6"/>
  <c r="AX81" i="6"/>
  <c r="AY80" i="6"/>
  <c r="AX80" i="6"/>
  <c r="AY79" i="6"/>
  <c r="AX79" i="6"/>
  <c r="AY78" i="6"/>
  <c r="AX78" i="6"/>
  <c r="AY77" i="6"/>
  <c r="AX77" i="6"/>
  <c r="AY76" i="6"/>
  <c r="AX76" i="6"/>
  <c r="AY75" i="6"/>
  <c r="AX75" i="6"/>
  <c r="AY74" i="6"/>
  <c r="AX74" i="6"/>
  <c r="AY73" i="6"/>
  <c r="AX73" i="6"/>
  <c r="AY72" i="6"/>
  <c r="AX72" i="6"/>
  <c r="AY71" i="6"/>
  <c r="AX71" i="6"/>
  <c r="AY70" i="6"/>
  <c r="AX70" i="6"/>
  <c r="AY69" i="6"/>
  <c r="AX69" i="6"/>
  <c r="AY68" i="6"/>
  <c r="AX68" i="6"/>
  <c r="AY67" i="6"/>
  <c r="AX67" i="6"/>
  <c r="AY66" i="6"/>
  <c r="AX66" i="6"/>
  <c r="AY65" i="6"/>
  <c r="AX65" i="6"/>
  <c r="AY64" i="6"/>
  <c r="AX64" i="6"/>
  <c r="AY63" i="6"/>
  <c r="AX63" i="6"/>
  <c r="AY62" i="6"/>
  <c r="AX62" i="6"/>
  <c r="AY61" i="6"/>
  <c r="AX61" i="6"/>
  <c r="AY60" i="6"/>
  <c r="AX60" i="6"/>
  <c r="AY59" i="6"/>
  <c r="AX59" i="6"/>
  <c r="AY58" i="6"/>
  <c r="AX58" i="6"/>
  <c r="AY57" i="6"/>
  <c r="AX57" i="6"/>
  <c r="AY56" i="6"/>
  <c r="AX56" i="6"/>
  <c r="AY55" i="6"/>
  <c r="AX55" i="6"/>
  <c r="AY54" i="6"/>
  <c r="AX54" i="6"/>
  <c r="AY53" i="6"/>
  <c r="AX53" i="6"/>
  <c r="AY52" i="6"/>
  <c r="AX52" i="6"/>
  <c r="AY51" i="6"/>
  <c r="AX51" i="6"/>
  <c r="AY50" i="6"/>
  <c r="AX50" i="6"/>
  <c r="AY49" i="6"/>
  <c r="AX49" i="6"/>
  <c r="AY48" i="6"/>
  <c r="AX48" i="6"/>
  <c r="AY47" i="6"/>
  <c r="AX47" i="6"/>
  <c r="AY46" i="6"/>
  <c r="AX46" i="6"/>
  <c r="AY45" i="6"/>
  <c r="AX45" i="6"/>
  <c r="AY44" i="6"/>
  <c r="AX44" i="6"/>
  <c r="AY43" i="6"/>
  <c r="AX43" i="6"/>
  <c r="AY42" i="6"/>
  <c r="AX42" i="6"/>
  <c r="AY41" i="6"/>
  <c r="AX41" i="6"/>
  <c r="AY40" i="6"/>
  <c r="AX40" i="6"/>
  <c r="AY39" i="6"/>
  <c r="AX39" i="6"/>
  <c r="AY38" i="6"/>
  <c r="AX38" i="6"/>
  <c r="AY37" i="6"/>
  <c r="AX37" i="6"/>
  <c r="AY36" i="6"/>
  <c r="AX36" i="6"/>
  <c r="AY35" i="6"/>
  <c r="AX35" i="6"/>
  <c r="AY34" i="6"/>
  <c r="AX34" i="6"/>
  <c r="AY33" i="6"/>
  <c r="AX33" i="6"/>
  <c r="AY32" i="6"/>
  <c r="AX32" i="6"/>
  <c r="AY31" i="6"/>
  <c r="AX31" i="6"/>
  <c r="AY30" i="6"/>
  <c r="AX30" i="6"/>
  <c r="AY29" i="6"/>
  <c r="AX29" i="6"/>
  <c r="AY28" i="6"/>
  <c r="AX28" i="6"/>
  <c r="AY27" i="6"/>
  <c r="AX27" i="6"/>
  <c r="AY26" i="6"/>
  <c r="AX26" i="6"/>
  <c r="AY25" i="6"/>
  <c r="AX25" i="6"/>
  <c r="AY24" i="6"/>
  <c r="AX24" i="6"/>
  <c r="AY23" i="6"/>
  <c r="AX23" i="6"/>
  <c r="AY22" i="6"/>
  <c r="AX22" i="6"/>
  <c r="AY21" i="6"/>
  <c r="AX21" i="6"/>
  <c r="AY20" i="6"/>
  <c r="AX20" i="6"/>
  <c r="AY19" i="6"/>
  <c r="AX19" i="6"/>
  <c r="AY18" i="6"/>
  <c r="AX18" i="6"/>
  <c r="AY17" i="6"/>
  <c r="AX17" i="6"/>
  <c r="AY16" i="6"/>
  <c r="AX16" i="6"/>
  <c r="AY15" i="6"/>
  <c r="AX15" i="6"/>
  <c r="AY14" i="6"/>
  <c r="AZ14" i="6" s="1"/>
  <c r="AX14" i="6"/>
  <c r="F500" i="18" l="1"/>
  <c r="F499" i="18"/>
  <c r="F498" i="18"/>
  <c r="F497" i="18"/>
  <c r="F496" i="18"/>
  <c r="F495" i="18"/>
  <c r="F494" i="18"/>
  <c r="F493" i="18"/>
  <c r="F492" i="18"/>
  <c r="F491" i="18"/>
  <c r="F490" i="18"/>
  <c r="F489" i="18"/>
  <c r="F488" i="18"/>
  <c r="F487" i="18"/>
  <c r="F486" i="18"/>
  <c r="F485" i="18"/>
  <c r="F484" i="18"/>
  <c r="F483" i="18"/>
  <c r="F482" i="18"/>
  <c r="F481" i="18"/>
  <c r="F480" i="18"/>
  <c r="F479" i="18"/>
  <c r="F478" i="18"/>
  <c r="F477" i="18"/>
  <c r="F476" i="18"/>
  <c r="F475" i="18"/>
  <c r="F474" i="18"/>
  <c r="F473" i="18"/>
  <c r="F472" i="18"/>
  <c r="F471" i="18"/>
  <c r="F470" i="18"/>
  <c r="F469" i="18"/>
  <c r="F468" i="18"/>
  <c r="F467" i="18"/>
  <c r="F466" i="18"/>
  <c r="F465" i="18"/>
  <c r="F464" i="18"/>
  <c r="F463" i="18"/>
  <c r="F462" i="18"/>
  <c r="F461" i="18"/>
  <c r="F460" i="18"/>
  <c r="F459" i="18"/>
  <c r="F458" i="18"/>
  <c r="F457" i="18"/>
  <c r="F456" i="18"/>
  <c r="F455" i="18"/>
  <c r="F454" i="18"/>
  <c r="F453" i="18"/>
  <c r="F452" i="18"/>
  <c r="F451" i="18"/>
  <c r="F450" i="18"/>
  <c r="F449" i="18"/>
  <c r="F448" i="18"/>
  <c r="F447" i="18"/>
  <c r="F446" i="18"/>
  <c r="F445" i="18"/>
  <c r="F444" i="18"/>
  <c r="F443" i="18"/>
  <c r="F442" i="18"/>
  <c r="F441" i="18"/>
  <c r="F440" i="18"/>
  <c r="F439" i="18"/>
  <c r="F438" i="18"/>
  <c r="F437" i="18"/>
  <c r="F436" i="18"/>
  <c r="F435" i="18"/>
  <c r="F434" i="18"/>
  <c r="F433" i="18"/>
  <c r="F432" i="18"/>
  <c r="F431" i="18"/>
  <c r="F430" i="18"/>
  <c r="F429" i="18"/>
  <c r="F428" i="18"/>
  <c r="F427" i="18"/>
  <c r="F426" i="18"/>
  <c r="F425" i="18"/>
  <c r="F424" i="18"/>
  <c r="F423" i="18"/>
  <c r="F422" i="18"/>
  <c r="F421" i="18"/>
  <c r="F420" i="18"/>
  <c r="F419" i="18"/>
  <c r="F418" i="18"/>
  <c r="F417" i="18"/>
  <c r="F416" i="18"/>
  <c r="F415" i="18"/>
  <c r="F414" i="18"/>
  <c r="F413" i="18"/>
  <c r="F412" i="18"/>
  <c r="F411" i="18"/>
  <c r="F410" i="18"/>
  <c r="F409" i="18"/>
  <c r="F408" i="18"/>
  <c r="F407" i="18"/>
  <c r="F406" i="18"/>
  <c r="F405" i="18"/>
  <c r="F404" i="18"/>
  <c r="F403" i="18"/>
  <c r="F402" i="18"/>
  <c r="F401" i="18"/>
  <c r="F400" i="18"/>
  <c r="F399" i="18"/>
  <c r="F398" i="18"/>
  <c r="F397" i="18"/>
  <c r="F396" i="18"/>
  <c r="F395" i="18"/>
  <c r="F394" i="18"/>
  <c r="F393" i="18"/>
  <c r="F392" i="18"/>
  <c r="F391" i="18"/>
  <c r="F390" i="18"/>
  <c r="F389" i="18"/>
  <c r="F388" i="18"/>
  <c r="F387" i="18"/>
  <c r="F386" i="18"/>
  <c r="F385" i="18"/>
  <c r="F384" i="18"/>
  <c r="F383" i="18"/>
  <c r="F382" i="18"/>
  <c r="F381" i="18"/>
  <c r="F380" i="18"/>
  <c r="F379" i="18"/>
  <c r="F378" i="18"/>
  <c r="F377" i="18"/>
  <c r="F376" i="18"/>
  <c r="F375" i="18"/>
  <c r="F374" i="18"/>
  <c r="F373" i="18"/>
  <c r="F372" i="18"/>
  <c r="F371" i="18"/>
  <c r="F370" i="18"/>
  <c r="F369" i="18"/>
  <c r="F368" i="18"/>
  <c r="F367" i="18"/>
  <c r="F366" i="18"/>
  <c r="F365" i="18"/>
  <c r="F364" i="18"/>
  <c r="F363" i="18"/>
  <c r="F362" i="18"/>
  <c r="F361" i="18"/>
  <c r="F360" i="18"/>
  <c r="F359" i="18"/>
  <c r="F358" i="18"/>
  <c r="F357" i="18"/>
  <c r="F356" i="18"/>
  <c r="F355" i="18"/>
  <c r="F354" i="18"/>
  <c r="F353" i="18"/>
  <c r="F352" i="18"/>
  <c r="F351" i="18"/>
  <c r="F350" i="18"/>
  <c r="F349" i="18"/>
  <c r="F348" i="18"/>
  <c r="F347" i="18"/>
  <c r="F346" i="18"/>
  <c r="F345" i="18"/>
  <c r="F344" i="18"/>
  <c r="F343" i="18"/>
  <c r="F342" i="18"/>
  <c r="F341" i="18"/>
  <c r="F340" i="18"/>
  <c r="F339" i="18"/>
  <c r="F338" i="18"/>
  <c r="F337" i="18"/>
  <c r="F336" i="18"/>
  <c r="F335" i="18"/>
  <c r="F334" i="18"/>
  <c r="F333" i="18"/>
  <c r="F332" i="18"/>
  <c r="F331" i="18"/>
  <c r="F330" i="18"/>
  <c r="F329" i="18"/>
  <c r="F328" i="18"/>
  <c r="F327" i="18"/>
  <c r="F326" i="18"/>
  <c r="F325" i="18"/>
  <c r="F324" i="18"/>
  <c r="F323" i="18"/>
  <c r="F322" i="18"/>
  <c r="F321" i="18"/>
  <c r="F320" i="18"/>
  <c r="F319" i="18"/>
  <c r="F318" i="18"/>
  <c r="F317" i="18"/>
  <c r="F316" i="18"/>
  <c r="F315" i="18"/>
  <c r="F314" i="18"/>
  <c r="F313" i="18"/>
  <c r="F312" i="18"/>
  <c r="F311" i="18"/>
  <c r="F310" i="18"/>
  <c r="F309" i="18"/>
  <c r="F308" i="18"/>
  <c r="F307" i="18"/>
  <c r="F306" i="18"/>
  <c r="F305" i="18"/>
  <c r="F304" i="18"/>
  <c r="F303" i="18"/>
  <c r="F302" i="18"/>
  <c r="F301" i="18"/>
  <c r="F300" i="18"/>
  <c r="F299" i="18"/>
  <c r="F298" i="18"/>
  <c r="F297" i="18"/>
  <c r="F296" i="18"/>
  <c r="F295" i="18"/>
  <c r="F294" i="18"/>
  <c r="F293" i="18"/>
  <c r="F292" i="18"/>
  <c r="F291" i="18"/>
  <c r="F290" i="18"/>
  <c r="F289" i="18"/>
  <c r="F288" i="18"/>
  <c r="F287" i="18"/>
  <c r="F286" i="18"/>
  <c r="F285" i="18"/>
  <c r="F284" i="18"/>
  <c r="F283" i="18"/>
  <c r="F282" i="18"/>
  <c r="F281" i="18"/>
  <c r="F280" i="18"/>
  <c r="F279" i="18"/>
  <c r="F278" i="18"/>
  <c r="F277" i="18"/>
  <c r="F276" i="18"/>
  <c r="F275" i="18"/>
  <c r="F274" i="18"/>
  <c r="F273" i="18"/>
  <c r="F272" i="18"/>
  <c r="F271" i="18"/>
  <c r="F270" i="18"/>
  <c r="F269" i="18"/>
  <c r="F268" i="18"/>
  <c r="F267" i="18"/>
  <c r="F266" i="18"/>
  <c r="F265" i="18"/>
  <c r="F264" i="18"/>
  <c r="F263" i="18"/>
  <c r="F262" i="18"/>
  <c r="F261" i="18"/>
  <c r="F260" i="18"/>
  <c r="F259" i="18"/>
  <c r="F258" i="18"/>
  <c r="F257" i="18"/>
  <c r="F256" i="18"/>
  <c r="F255" i="18"/>
  <c r="F254" i="18"/>
  <c r="F253" i="18"/>
  <c r="F252" i="18"/>
  <c r="F251" i="18"/>
  <c r="F250" i="18"/>
  <c r="F249" i="18"/>
  <c r="F248" i="18"/>
  <c r="F247" i="18"/>
  <c r="F246" i="18"/>
  <c r="F245" i="18"/>
  <c r="F244" i="18"/>
  <c r="F243" i="18"/>
  <c r="F242" i="18"/>
  <c r="F241" i="18"/>
  <c r="F240" i="18"/>
  <c r="F239" i="18"/>
  <c r="F238" i="18"/>
  <c r="F237" i="18"/>
  <c r="F236" i="18"/>
  <c r="F235" i="18"/>
  <c r="F234" i="18"/>
  <c r="F233" i="18"/>
  <c r="F232" i="18"/>
  <c r="F231" i="18"/>
  <c r="F230" i="18"/>
  <c r="F229" i="18"/>
  <c r="F228" i="18"/>
  <c r="F227" i="18"/>
  <c r="F226" i="18"/>
  <c r="F225" i="18"/>
  <c r="F224" i="18"/>
  <c r="F223" i="18"/>
  <c r="F222" i="18"/>
  <c r="F221" i="18"/>
  <c r="F220" i="18"/>
  <c r="F219" i="18"/>
  <c r="F218" i="18"/>
  <c r="F217" i="18"/>
  <c r="F216" i="18"/>
  <c r="F215" i="18"/>
  <c r="F214" i="18"/>
  <c r="F213" i="18"/>
  <c r="F212" i="18"/>
  <c r="F211" i="18"/>
  <c r="F210" i="18"/>
  <c r="F209" i="18"/>
  <c r="F208" i="18"/>
  <c r="F207" i="18"/>
  <c r="F206" i="18"/>
  <c r="F205" i="18"/>
  <c r="F204" i="18"/>
  <c r="F203" i="18"/>
  <c r="F202" i="18"/>
  <c r="F201" i="18"/>
  <c r="F200" i="18"/>
  <c r="F199" i="18"/>
  <c r="F198" i="18"/>
  <c r="F197" i="18"/>
  <c r="F196" i="18"/>
  <c r="F195" i="18"/>
  <c r="F194" i="18"/>
  <c r="F193" i="18"/>
  <c r="F192" i="18"/>
  <c r="F191" i="18"/>
  <c r="F190" i="18"/>
  <c r="F189" i="18"/>
  <c r="F188" i="18"/>
  <c r="F187" i="18"/>
  <c r="F186" i="18"/>
  <c r="F185" i="18"/>
  <c r="F184" i="18"/>
  <c r="F183" i="18"/>
  <c r="F182" i="18"/>
  <c r="F181" i="18"/>
  <c r="F180" i="18"/>
  <c r="F179" i="18"/>
  <c r="F178" i="18"/>
  <c r="F177" i="18"/>
  <c r="F176" i="18"/>
  <c r="F175" i="18"/>
  <c r="F174" i="18"/>
  <c r="F173" i="18"/>
  <c r="F172" i="18"/>
  <c r="F171" i="18"/>
  <c r="F170" i="18"/>
  <c r="F169" i="18"/>
  <c r="F168" i="18"/>
  <c r="F167" i="18"/>
  <c r="F166" i="18"/>
  <c r="F165" i="18"/>
  <c r="F164" i="18"/>
  <c r="F163" i="18"/>
  <c r="F162" i="18"/>
  <c r="F161" i="18"/>
  <c r="F160" i="18"/>
  <c r="F159" i="18"/>
  <c r="F158" i="18"/>
  <c r="F157" i="18"/>
  <c r="F156" i="18"/>
  <c r="F155" i="18"/>
  <c r="F154" i="18"/>
  <c r="F153" i="18"/>
  <c r="F152" i="18"/>
  <c r="F151" i="18"/>
  <c r="F150" i="18"/>
  <c r="F149" i="18"/>
  <c r="F148" i="18"/>
  <c r="F147" i="18"/>
  <c r="F146" i="18"/>
  <c r="F145" i="18"/>
  <c r="F144" i="18"/>
  <c r="F143" i="18"/>
  <c r="F142" i="18"/>
  <c r="F141" i="18"/>
  <c r="F140" i="18"/>
  <c r="F139" i="18"/>
  <c r="F138" i="18"/>
  <c r="F137" i="18"/>
  <c r="F136" i="18"/>
  <c r="F135" i="18"/>
  <c r="F134" i="18"/>
  <c r="F133" i="18"/>
  <c r="F132" i="18"/>
  <c r="F131" i="18"/>
  <c r="F130" i="18"/>
  <c r="F129" i="18"/>
  <c r="F128" i="18"/>
  <c r="F127" i="18"/>
  <c r="F126" i="18"/>
  <c r="F125" i="18"/>
  <c r="F124" i="18"/>
  <c r="F123" i="18"/>
  <c r="F122" i="18"/>
  <c r="F121" i="18"/>
  <c r="F120" i="18"/>
  <c r="F119" i="18"/>
  <c r="F118" i="18"/>
  <c r="F117" i="18"/>
  <c r="F116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500" i="30"/>
  <c r="F499" i="30"/>
  <c r="F498" i="30"/>
  <c r="F497" i="30"/>
  <c r="F496" i="30"/>
  <c r="F495" i="30"/>
  <c r="F494" i="30"/>
  <c r="F493" i="30"/>
  <c r="F492" i="30"/>
  <c r="F491" i="30"/>
  <c r="F490" i="30"/>
  <c r="F489" i="30"/>
  <c r="F488" i="30"/>
  <c r="F487" i="30"/>
  <c r="F486" i="30"/>
  <c r="F485" i="30"/>
  <c r="F484" i="30"/>
  <c r="F483" i="30"/>
  <c r="F482" i="30"/>
  <c r="F481" i="30"/>
  <c r="F480" i="30"/>
  <c r="F479" i="30"/>
  <c r="F478" i="30"/>
  <c r="F477" i="30"/>
  <c r="F476" i="30"/>
  <c r="F475" i="30"/>
  <c r="F474" i="30"/>
  <c r="F473" i="30"/>
  <c r="F472" i="30"/>
  <c r="F471" i="30"/>
  <c r="F470" i="30"/>
  <c r="F469" i="30"/>
  <c r="F468" i="30"/>
  <c r="F467" i="30"/>
  <c r="F466" i="30"/>
  <c r="F465" i="30"/>
  <c r="F464" i="30"/>
  <c r="F463" i="30"/>
  <c r="F462" i="30"/>
  <c r="F461" i="30"/>
  <c r="F460" i="30"/>
  <c r="F459" i="30"/>
  <c r="F458" i="30"/>
  <c r="F457" i="30"/>
  <c r="F456" i="30"/>
  <c r="F455" i="30"/>
  <c r="F454" i="30"/>
  <c r="F453" i="30"/>
  <c r="F452" i="30"/>
  <c r="F451" i="30"/>
  <c r="F450" i="30"/>
  <c r="F449" i="30"/>
  <c r="F448" i="30"/>
  <c r="F447" i="30"/>
  <c r="F446" i="30"/>
  <c r="F445" i="30"/>
  <c r="F444" i="30"/>
  <c r="F443" i="30"/>
  <c r="F442" i="30"/>
  <c r="F441" i="30"/>
  <c r="F440" i="30"/>
  <c r="F439" i="30"/>
  <c r="F438" i="30"/>
  <c r="F437" i="30"/>
  <c r="F436" i="30"/>
  <c r="F435" i="30"/>
  <c r="F434" i="30"/>
  <c r="F433" i="30"/>
  <c r="F432" i="30"/>
  <c r="F431" i="30"/>
  <c r="F430" i="30"/>
  <c r="F429" i="30"/>
  <c r="F428" i="30"/>
  <c r="F427" i="30"/>
  <c r="F426" i="30"/>
  <c r="F425" i="30"/>
  <c r="F424" i="30"/>
  <c r="F423" i="30"/>
  <c r="F422" i="30"/>
  <c r="F421" i="30"/>
  <c r="F420" i="30"/>
  <c r="F419" i="30"/>
  <c r="F418" i="30"/>
  <c r="F417" i="30"/>
  <c r="F416" i="30"/>
  <c r="F415" i="30"/>
  <c r="F414" i="30"/>
  <c r="F413" i="30"/>
  <c r="F412" i="30"/>
  <c r="F411" i="30"/>
  <c r="F410" i="30"/>
  <c r="F409" i="30"/>
  <c r="F408" i="30"/>
  <c r="F407" i="30"/>
  <c r="F406" i="30"/>
  <c r="F405" i="30"/>
  <c r="F404" i="30"/>
  <c r="F403" i="30"/>
  <c r="F402" i="30"/>
  <c r="F401" i="30"/>
  <c r="F400" i="30"/>
  <c r="F399" i="30"/>
  <c r="F398" i="30"/>
  <c r="F397" i="30"/>
  <c r="F396" i="30"/>
  <c r="F395" i="30"/>
  <c r="F394" i="30"/>
  <c r="F393" i="30"/>
  <c r="F392" i="30"/>
  <c r="F391" i="30"/>
  <c r="F390" i="30"/>
  <c r="F389" i="30"/>
  <c r="F388" i="30"/>
  <c r="F387" i="30"/>
  <c r="F386" i="30"/>
  <c r="F385" i="30"/>
  <c r="F384" i="30"/>
  <c r="F383" i="30"/>
  <c r="F382" i="30"/>
  <c r="F381" i="30"/>
  <c r="F380" i="30"/>
  <c r="F379" i="30"/>
  <c r="F378" i="30"/>
  <c r="F377" i="30"/>
  <c r="F376" i="30"/>
  <c r="F375" i="30"/>
  <c r="F374" i="30"/>
  <c r="F373" i="30"/>
  <c r="F372" i="30"/>
  <c r="F371" i="30"/>
  <c r="F370" i="30"/>
  <c r="F369" i="30"/>
  <c r="F368" i="30"/>
  <c r="F367" i="30"/>
  <c r="F366" i="30"/>
  <c r="F365" i="30"/>
  <c r="F364" i="30"/>
  <c r="F363" i="30"/>
  <c r="F362" i="30"/>
  <c r="F361" i="30"/>
  <c r="F360" i="30"/>
  <c r="F359" i="30"/>
  <c r="F358" i="30"/>
  <c r="F357" i="30"/>
  <c r="F356" i="30"/>
  <c r="F355" i="30"/>
  <c r="F354" i="30"/>
  <c r="F353" i="30"/>
  <c r="F352" i="30"/>
  <c r="F351" i="30"/>
  <c r="F350" i="30"/>
  <c r="F349" i="30"/>
  <c r="F348" i="30"/>
  <c r="F347" i="30"/>
  <c r="F346" i="30"/>
  <c r="F345" i="30"/>
  <c r="F344" i="30"/>
  <c r="F343" i="30"/>
  <c r="F342" i="30"/>
  <c r="F341" i="30"/>
  <c r="F340" i="30"/>
  <c r="F339" i="30"/>
  <c r="F338" i="30"/>
  <c r="F337" i="30"/>
  <c r="F336" i="30"/>
  <c r="F335" i="30"/>
  <c r="F334" i="30"/>
  <c r="F333" i="30"/>
  <c r="F332" i="30"/>
  <c r="F331" i="30"/>
  <c r="F330" i="30"/>
  <c r="F329" i="30"/>
  <c r="F328" i="30"/>
  <c r="F327" i="30"/>
  <c r="F326" i="30"/>
  <c r="F325" i="30"/>
  <c r="F324" i="30"/>
  <c r="F323" i="30"/>
  <c r="F322" i="30"/>
  <c r="F321" i="30"/>
  <c r="F320" i="30"/>
  <c r="F319" i="30"/>
  <c r="F318" i="30"/>
  <c r="F317" i="30"/>
  <c r="F316" i="30"/>
  <c r="F315" i="30"/>
  <c r="F314" i="30"/>
  <c r="F313" i="30"/>
  <c r="F312" i="30"/>
  <c r="F311" i="30"/>
  <c r="F310" i="30"/>
  <c r="F309" i="30"/>
  <c r="F308" i="30"/>
  <c r="F307" i="30"/>
  <c r="F306" i="30"/>
  <c r="F305" i="30"/>
  <c r="F304" i="30"/>
  <c r="F303" i="30"/>
  <c r="F302" i="30"/>
  <c r="F301" i="30"/>
  <c r="F300" i="30"/>
  <c r="F299" i="30"/>
  <c r="F298" i="30"/>
  <c r="F297" i="30"/>
  <c r="F296" i="30"/>
  <c r="F295" i="30"/>
  <c r="F294" i="30"/>
  <c r="F293" i="30"/>
  <c r="F292" i="30"/>
  <c r="F291" i="30"/>
  <c r="F290" i="30"/>
  <c r="F289" i="30"/>
  <c r="F288" i="30"/>
  <c r="F287" i="30"/>
  <c r="F286" i="30"/>
  <c r="F285" i="30"/>
  <c r="F284" i="30"/>
  <c r="F283" i="30"/>
  <c r="F282" i="30"/>
  <c r="F281" i="30"/>
  <c r="F280" i="30"/>
  <c r="F279" i="30"/>
  <c r="F278" i="30"/>
  <c r="F277" i="30"/>
  <c r="F276" i="30"/>
  <c r="F275" i="30"/>
  <c r="F274" i="30"/>
  <c r="F273" i="30"/>
  <c r="F272" i="30"/>
  <c r="F271" i="30"/>
  <c r="F270" i="30"/>
  <c r="F269" i="30"/>
  <c r="F268" i="30"/>
  <c r="F267" i="30"/>
  <c r="F266" i="30"/>
  <c r="F265" i="30"/>
  <c r="F264" i="30"/>
  <c r="F263" i="30"/>
  <c r="F262" i="30"/>
  <c r="F261" i="30"/>
  <c r="F260" i="30"/>
  <c r="F259" i="30"/>
  <c r="F258" i="30"/>
  <c r="F257" i="30"/>
  <c r="F256" i="30"/>
  <c r="F255" i="30"/>
  <c r="F254" i="30"/>
  <c r="F253" i="30"/>
  <c r="F252" i="30"/>
  <c r="F251" i="30"/>
  <c r="F250" i="30"/>
  <c r="F249" i="30"/>
  <c r="F248" i="30"/>
  <c r="F247" i="30"/>
  <c r="F246" i="30"/>
  <c r="F245" i="30"/>
  <c r="F244" i="30"/>
  <c r="F243" i="30"/>
  <c r="F242" i="30"/>
  <c r="F241" i="30"/>
  <c r="F240" i="30"/>
  <c r="F239" i="30"/>
  <c r="F238" i="30"/>
  <c r="F237" i="30"/>
  <c r="F236" i="30"/>
  <c r="F235" i="30"/>
  <c r="F234" i="30"/>
  <c r="F233" i="30"/>
  <c r="F232" i="30"/>
  <c r="F231" i="30"/>
  <c r="F230" i="30"/>
  <c r="F229" i="30"/>
  <c r="F228" i="30"/>
  <c r="F227" i="30"/>
  <c r="F226" i="30"/>
  <c r="F225" i="30"/>
  <c r="F224" i="30"/>
  <c r="F223" i="30"/>
  <c r="F222" i="30"/>
  <c r="F221" i="30"/>
  <c r="F220" i="30"/>
  <c r="F219" i="30"/>
  <c r="F218" i="30"/>
  <c r="F217" i="30"/>
  <c r="F216" i="30"/>
  <c r="F215" i="30"/>
  <c r="F214" i="30"/>
  <c r="F213" i="30"/>
  <c r="F212" i="30"/>
  <c r="F211" i="30"/>
  <c r="F210" i="30"/>
  <c r="F209" i="30"/>
  <c r="F208" i="30"/>
  <c r="F207" i="30"/>
  <c r="F206" i="30"/>
  <c r="F205" i="30"/>
  <c r="F204" i="30"/>
  <c r="F203" i="30"/>
  <c r="F202" i="30"/>
  <c r="F201" i="30"/>
  <c r="F200" i="30"/>
  <c r="F199" i="30"/>
  <c r="F198" i="30"/>
  <c r="F197" i="30"/>
  <c r="F196" i="30"/>
  <c r="F195" i="30"/>
  <c r="F194" i="30"/>
  <c r="F193" i="30"/>
  <c r="F192" i="30"/>
  <c r="F191" i="30"/>
  <c r="F190" i="30"/>
  <c r="F189" i="30"/>
  <c r="F188" i="30"/>
  <c r="F187" i="30"/>
  <c r="F186" i="30"/>
  <c r="F185" i="30"/>
  <c r="F184" i="30"/>
  <c r="F183" i="30"/>
  <c r="F182" i="30"/>
  <c r="F181" i="30"/>
  <c r="F180" i="30"/>
  <c r="F179" i="30"/>
  <c r="F178" i="30"/>
  <c r="F177" i="30"/>
  <c r="F176" i="30"/>
  <c r="F175" i="30"/>
  <c r="F174" i="30"/>
  <c r="F173" i="30"/>
  <c r="F172" i="30"/>
  <c r="F171" i="30"/>
  <c r="F170" i="30"/>
  <c r="F169" i="30"/>
  <c r="F168" i="30"/>
  <c r="F167" i="30"/>
  <c r="F166" i="30"/>
  <c r="F165" i="30"/>
  <c r="F164" i="30"/>
  <c r="F163" i="30"/>
  <c r="F162" i="30"/>
  <c r="F161" i="30"/>
  <c r="F160" i="30"/>
  <c r="F159" i="30"/>
  <c r="F158" i="30"/>
  <c r="F157" i="30"/>
  <c r="F156" i="30"/>
  <c r="F155" i="30"/>
  <c r="F154" i="30"/>
  <c r="F153" i="30"/>
  <c r="F152" i="30"/>
  <c r="F151" i="30"/>
  <c r="F150" i="30"/>
  <c r="F149" i="30"/>
  <c r="F148" i="30"/>
  <c r="F147" i="30"/>
  <c r="F146" i="30"/>
  <c r="F145" i="30"/>
  <c r="F144" i="30"/>
  <c r="F143" i="30"/>
  <c r="F142" i="30"/>
  <c r="F141" i="30"/>
  <c r="F140" i="30"/>
  <c r="F139" i="30"/>
  <c r="F138" i="30"/>
  <c r="F137" i="30"/>
  <c r="F136" i="30"/>
  <c r="F135" i="30"/>
  <c r="F134" i="30"/>
  <c r="F133" i="30"/>
  <c r="F132" i="30"/>
  <c r="F131" i="30"/>
  <c r="F130" i="30"/>
  <c r="F129" i="30"/>
  <c r="F128" i="30"/>
  <c r="F127" i="30"/>
  <c r="F126" i="30"/>
  <c r="F125" i="30"/>
  <c r="F124" i="30"/>
  <c r="F123" i="30"/>
  <c r="F122" i="30"/>
  <c r="F121" i="30"/>
  <c r="F120" i="30"/>
  <c r="F119" i="30"/>
  <c r="F118" i="30"/>
  <c r="F117" i="30"/>
  <c r="F116" i="30"/>
  <c r="F115" i="30"/>
  <c r="F114" i="30"/>
  <c r="F113" i="30"/>
  <c r="F112" i="30"/>
  <c r="F111" i="30"/>
  <c r="F110" i="30"/>
  <c r="F109" i="30"/>
  <c r="F108" i="30"/>
  <c r="F107" i="30"/>
  <c r="F106" i="30"/>
  <c r="F105" i="30"/>
  <c r="F104" i="30"/>
  <c r="F103" i="30"/>
  <c r="F102" i="30"/>
  <c r="F101" i="30"/>
  <c r="F100" i="30"/>
  <c r="F99" i="30"/>
  <c r="F98" i="30"/>
  <c r="F97" i="30"/>
  <c r="F96" i="30"/>
  <c r="F95" i="30"/>
  <c r="F94" i="30"/>
  <c r="F93" i="30"/>
  <c r="F92" i="30"/>
  <c r="F91" i="30"/>
  <c r="F90" i="30"/>
  <c r="F89" i="30"/>
  <c r="F88" i="30"/>
  <c r="F87" i="30"/>
  <c r="F86" i="30"/>
  <c r="F85" i="30"/>
  <c r="F84" i="30"/>
  <c r="F83" i="30"/>
  <c r="F82" i="30"/>
  <c r="F81" i="30"/>
  <c r="F80" i="30"/>
  <c r="F79" i="30"/>
  <c r="F78" i="30"/>
  <c r="F77" i="30"/>
  <c r="F76" i="30"/>
  <c r="F75" i="30"/>
  <c r="F74" i="30"/>
  <c r="F73" i="30"/>
  <c r="F72" i="30"/>
  <c r="F71" i="30"/>
  <c r="F70" i="30"/>
  <c r="F69" i="30"/>
  <c r="F68" i="30"/>
  <c r="F67" i="30"/>
  <c r="F66" i="30"/>
  <c r="F65" i="30"/>
  <c r="F64" i="30"/>
  <c r="F63" i="30"/>
  <c r="F62" i="30"/>
  <c r="F61" i="30"/>
  <c r="F60" i="30"/>
  <c r="F59" i="30"/>
  <c r="F58" i="30"/>
  <c r="F57" i="30"/>
  <c r="F56" i="30"/>
  <c r="F55" i="30"/>
  <c r="F54" i="30"/>
  <c r="F53" i="30"/>
  <c r="F52" i="30"/>
  <c r="F51" i="30"/>
  <c r="F50" i="30"/>
  <c r="F49" i="30"/>
  <c r="F48" i="30"/>
  <c r="F47" i="30"/>
  <c r="F46" i="30"/>
  <c r="F45" i="30"/>
  <c r="F44" i="30"/>
  <c r="F43" i="30"/>
  <c r="F42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500" i="17"/>
  <c r="F499" i="17"/>
  <c r="F498" i="17"/>
  <c r="F497" i="17"/>
  <c r="F496" i="17"/>
  <c r="F495" i="17"/>
  <c r="F494" i="17"/>
  <c r="F493" i="17"/>
  <c r="F492" i="17"/>
  <c r="F491" i="17"/>
  <c r="F490" i="17"/>
  <c r="F489" i="17"/>
  <c r="F488" i="17"/>
  <c r="F487" i="17"/>
  <c r="F486" i="17"/>
  <c r="F485" i="17"/>
  <c r="F484" i="17"/>
  <c r="F483" i="17"/>
  <c r="F482" i="17"/>
  <c r="F481" i="17"/>
  <c r="F480" i="17"/>
  <c r="F479" i="17"/>
  <c r="F478" i="17"/>
  <c r="F477" i="17"/>
  <c r="F476" i="17"/>
  <c r="F475" i="17"/>
  <c r="F474" i="17"/>
  <c r="F473" i="17"/>
  <c r="F472" i="17"/>
  <c r="F471" i="17"/>
  <c r="F470" i="17"/>
  <c r="F469" i="17"/>
  <c r="F468" i="17"/>
  <c r="F467" i="17"/>
  <c r="F466" i="17"/>
  <c r="F465" i="17"/>
  <c r="F464" i="17"/>
  <c r="F463" i="17"/>
  <c r="F462" i="17"/>
  <c r="F461" i="17"/>
  <c r="F460" i="17"/>
  <c r="F459" i="17"/>
  <c r="F458" i="17"/>
  <c r="F457" i="17"/>
  <c r="F456" i="17"/>
  <c r="F455" i="17"/>
  <c r="F454" i="17"/>
  <c r="F453" i="17"/>
  <c r="F452" i="17"/>
  <c r="F451" i="17"/>
  <c r="F450" i="17"/>
  <c r="F449" i="17"/>
  <c r="F448" i="17"/>
  <c r="F447" i="17"/>
  <c r="F446" i="17"/>
  <c r="F445" i="17"/>
  <c r="F444" i="17"/>
  <c r="F443" i="17"/>
  <c r="F442" i="17"/>
  <c r="F441" i="17"/>
  <c r="F440" i="17"/>
  <c r="F439" i="17"/>
  <c r="F438" i="17"/>
  <c r="F437" i="17"/>
  <c r="F436" i="17"/>
  <c r="F435" i="17"/>
  <c r="F434" i="17"/>
  <c r="F433" i="17"/>
  <c r="F432" i="17"/>
  <c r="F431" i="17"/>
  <c r="F430" i="17"/>
  <c r="F429" i="17"/>
  <c r="F428" i="17"/>
  <c r="F427" i="17"/>
  <c r="F426" i="17"/>
  <c r="F425" i="17"/>
  <c r="F424" i="17"/>
  <c r="F423" i="17"/>
  <c r="F422" i="17"/>
  <c r="F421" i="17"/>
  <c r="F420" i="17"/>
  <c r="F419" i="17"/>
  <c r="F418" i="17"/>
  <c r="F417" i="17"/>
  <c r="F416" i="17"/>
  <c r="F415" i="17"/>
  <c r="F414" i="17"/>
  <c r="F413" i="17"/>
  <c r="F412" i="17"/>
  <c r="F411" i="17"/>
  <c r="F410" i="17"/>
  <c r="F409" i="17"/>
  <c r="F408" i="17"/>
  <c r="F407" i="17"/>
  <c r="F406" i="17"/>
  <c r="F405" i="17"/>
  <c r="F404" i="17"/>
  <c r="F403" i="17"/>
  <c r="F402" i="17"/>
  <c r="F401" i="17"/>
  <c r="F400" i="17"/>
  <c r="F399" i="17"/>
  <c r="F398" i="17"/>
  <c r="F397" i="17"/>
  <c r="F396" i="17"/>
  <c r="F395" i="17"/>
  <c r="F394" i="17"/>
  <c r="F393" i="17"/>
  <c r="F392" i="17"/>
  <c r="F391" i="17"/>
  <c r="F390" i="17"/>
  <c r="F389" i="17"/>
  <c r="F388" i="17"/>
  <c r="F387" i="17"/>
  <c r="F386" i="17"/>
  <c r="F385" i="17"/>
  <c r="F384" i="17"/>
  <c r="F383" i="17"/>
  <c r="F382" i="17"/>
  <c r="F381" i="17"/>
  <c r="F380" i="17"/>
  <c r="F379" i="17"/>
  <c r="F378" i="17"/>
  <c r="F377" i="17"/>
  <c r="F376" i="17"/>
  <c r="F375" i="17"/>
  <c r="F374" i="17"/>
  <c r="F373" i="17"/>
  <c r="F372" i="17"/>
  <c r="F371" i="17"/>
  <c r="F370" i="17"/>
  <c r="F369" i="17"/>
  <c r="F368" i="17"/>
  <c r="F367" i="17"/>
  <c r="F366" i="17"/>
  <c r="F365" i="17"/>
  <c r="F364" i="17"/>
  <c r="F363" i="17"/>
  <c r="F362" i="17"/>
  <c r="F361" i="17"/>
  <c r="F360" i="17"/>
  <c r="F359" i="17"/>
  <c r="F358" i="17"/>
  <c r="F357" i="17"/>
  <c r="F356" i="17"/>
  <c r="F355" i="17"/>
  <c r="F354" i="17"/>
  <c r="F353" i="17"/>
  <c r="F352" i="17"/>
  <c r="F351" i="17"/>
  <c r="F350" i="17"/>
  <c r="F349" i="17"/>
  <c r="F348" i="17"/>
  <c r="F347" i="17"/>
  <c r="F346" i="17"/>
  <c r="F345" i="17"/>
  <c r="F344" i="17"/>
  <c r="F343" i="17"/>
  <c r="F342" i="17"/>
  <c r="F341" i="17"/>
  <c r="F340" i="17"/>
  <c r="F339" i="17"/>
  <c r="F338" i="17"/>
  <c r="F337" i="17"/>
  <c r="F336" i="17"/>
  <c r="F335" i="17"/>
  <c r="F334" i="17"/>
  <c r="F333" i="17"/>
  <c r="F332" i="17"/>
  <c r="F331" i="17"/>
  <c r="F330" i="17"/>
  <c r="F329" i="17"/>
  <c r="F328" i="17"/>
  <c r="F327" i="17"/>
  <c r="F326" i="17"/>
  <c r="F325" i="17"/>
  <c r="F324" i="17"/>
  <c r="F323" i="17"/>
  <c r="F322" i="17"/>
  <c r="F321" i="17"/>
  <c r="F320" i="17"/>
  <c r="F319" i="17"/>
  <c r="F318" i="17"/>
  <c r="F317" i="17"/>
  <c r="F316" i="17"/>
  <c r="F315" i="17"/>
  <c r="F314" i="17"/>
  <c r="F313" i="17"/>
  <c r="F312" i="17"/>
  <c r="F311" i="17"/>
  <c r="F310" i="17"/>
  <c r="F309" i="17"/>
  <c r="F308" i="17"/>
  <c r="F307" i="17"/>
  <c r="F306" i="17"/>
  <c r="F305" i="17"/>
  <c r="F304" i="17"/>
  <c r="F303" i="17"/>
  <c r="F302" i="17"/>
  <c r="F301" i="17"/>
  <c r="F300" i="17"/>
  <c r="F299" i="17"/>
  <c r="F298" i="17"/>
  <c r="F297" i="17"/>
  <c r="F296" i="17"/>
  <c r="F295" i="17"/>
  <c r="F294" i="17"/>
  <c r="F293" i="17"/>
  <c r="F292" i="17"/>
  <c r="F291" i="17"/>
  <c r="F290" i="17"/>
  <c r="F289" i="17"/>
  <c r="F288" i="17"/>
  <c r="F287" i="17"/>
  <c r="F286" i="17"/>
  <c r="F285" i="17"/>
  <c r="F284" i="17"/>
  <c r="F283" i="17"/>
  <c r="F282" i="17"/>
  <c r="F281" i="17"/>
  <c r="F280" i="17"/>
  <c r="F279" i="17"/>
  <c r="F278" i="17"/>
  <c r="F277" i="17"/>
  <c r="F276" i="17"/>
  <c r="F275" i="17"/>
  <c r="F274" i="17"/>
  <c r="F273" i="17"/>
  <c r="F272" i="17"/>
  <c r="F271" i="17"/>
  <c r="F270" i="17"/>
  <c r="F269" i="17"/>
  <c r="F268" i="17"/>
  <c r="F267" i="17"/>
  <c r="F266" i="17"/>
  <c r="F265" i="17"/>
  <c r="F264" i="17"/>
  <c r="F263" i="17"/>
  <c r="F262" i="17"/>
  <c r="F261" i="17"/>
  <c r="F260" i="17"/>
  <c r="F259" i="17"/>
  <c r="F258" i="17"/>
  <c r="F257" i="17"/>
  <c r="F256" i="17"/>
  <c r="F255" i="17"/>
  <c r="F254" i="17"/>
  <c r="F253" i="17"/>
  <c r="F252" i="17"/>
  <c r="F251" i="17"/>
  <c r="F250" i="17"/>
  <c r="F249" i="17"/>
  <c r="F248" i="17"/>
  <c r="F247" i="17"/>
  <c r="F246" i="17"/>
  <c r="F245" i="17"/>
  <c r="F244" i="17"/>
  <c r="F243" i="17"/>
  <c r="F242" i="17"/>
  <c r="F241" i="17"/>
  <c r="F240" i="17"/>
  <c r="F239" i="17"/>
  <c r="F238" i="17"/>
  <c r="F237" i="17"/>
  <c r="F236" i="17"/>
  <c r="F235" i="17"/>
  <c r="F234" i="17"/>
  <c r="F233" i="17"/>
  <c r="F232" i="17"/>
  <c r="F231" i="17"/>
  <c r="F230" i="17"/>
  <c r="F229" i="17"/>
  <c r="F228" i="17"/>
  <c r="F227" i="17"/>
  <c r="F226" i="17"/>
  <c r="F225" i="17"/>
  <c r="F224" i="17"/>
  <c r="F223" i="17"/>
  <c r="F222" i="17"/>
  <c r="F221" i="17"/>
  <c r="F220" i="17"/>
  <c r="F219" i="17"/>
  <c r="F218" i="17"/>
  <c r="F217" i="17"/>
  <c r="F216" i="17"/>
  <c r="F215" i="17"/>
  <c r="F214" i="17"/>
  <c r="F213" i="17"/>
  <c r="F212" i="17"/>
  <c r="F211" i="17"/>
  <c r="F210" i="17"/>
  <c r="F209" i="17"/>
  <c r="F208" i="17"/>
  <c r="F207" i="17"/>
  <c r="F206" i="17"/>
  <c r="F205" i="17"/>
  <c r="F204" i="17"/>
  <c r="F203" i="17"/>
  <c r="F202" i="17"/>
  <c r="F201" i="17"/>
  <c r="F200" i="17"/>
  <c r="F199" i="17"/>
  <c r="F198" i="17"/>
  <c r="F197" i="17"/>
  <c r="F196" i="17"/>
  <c r="F195" i="17"/>
  <c r="F194" i="17"/>
  <c r="F193" i="17"/>
  <c r="F192" i="17"/>
  <c r="F191" i="17"/>
  <c r="F190" i="17"/>
  <c r="F189" i="17"/>
  <c r="F188" i="17"/>
  <c r="F187" i="17"/>
  <c r="F186" i="17"/>
  <c r="F185" i="17"/>
  <c r="F184" i="17"/>
  <c r="F183" i="17"/>
  <c r="F182" i="17"/>
  <c r="F181" i="17"/>
  <c r="F180" i="17"/>
  <c r="F179" i="17"/>
  <c r="F178" i="17"/>
  <c r="F177" i="17"/>
  <c r="F176" i="17"/>
  <c r="F175" i="17"/>
  <c r="F174" i="17"/>
  <c r="F173" i="17"/>
  <c r="F172" i="17"/>
  <c r="F171" i="17"/>
  <c r="F170" i="17"/>
  <c r="F169" i="17"/>
  <c r="F168" i="17"/>
  <c r="F167" i="17"/>
  <c r="F166" i="17"/>
  <c r="F165" i="17"/>
  <c r="F164" i="17"/>
  <c r="F163" i="17"/>
  <c r="F162" i="17"/>
  <c r="F161" i="17"/>
  <c r="F160" i="17"/>
  <c r="F159" i="17"/>
  <c r="F158" i="17"/>
  <c r="F157" i="17"/>
  <c r="F156" i="17"/>
  <c r="F155" i="17"/>
  <c r="F154" i="17"/>
  <c r="F153" i="17"/>
  <c r="F152" i="17"/>
  <c r="F151" i="17"/>
  <c r="F150" i="17"/>
  <c r="F149" i="17"/>
  <c r="F148" i="17"/>
  <c r="F147" i="17"/>
  <c r="F146" i="17"/>
  <c r="F145" i="17"/>
  <c r="F144" i="17"/>
  <c r="F143" i="17"/>
  <c r="F142" i="17"/>
  <c r="F141" i="17"/>
  <c r="F140" i="17"/>
  <c r="F139" i="17"/>
  <c r="F138" i="17"/>
  <c r="F137" i="17"/>
  <c r="F136" i="17"/>
  <c r="F135" i="17"/>
  <c r="F134" i="17"/>
  <c r="F133" i="17"/>
  <c r="F132" i="17"/>
  <c r="F131" i="17"/>
  <c r="F130" i="17"/>
  <c r="F129" i="17"/>
  <c r="F128" i="17"/>
  <c r="F127" i="17"/>
  <c r="F126" i="17"/>
  <c r="F125" i="17"/>
  <c r="F124" i="17"/>
  <c r="F123" i="17"/>
  <c r="F122" i="17"/>
  <c r="F121" i="17"/>
  <c r="F120" i="17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F83" i="17"/>
  <c r="F82" i="17"/>
  <c r="F81" i="17"/>
  <c r="F80" i="17"/>
  <c r="F79" i="17"/>
  <c r="F78" i="17"/>
  <c r="F77" i="17"/>
  <c r="F76" i="17"/>
  <c r="F75" i="17"/>
  <c r="F74" i="17"/>
  <c r="F73" i="17"/>
  <c r="F72" i="17"/>
  <c r="F71" i="17"/>
  <c r="F70" i="17"/>
  <c r="F69" i="17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500" i="29"/>
  <c r="F499" i="29"/>
  <c r="F498" i="29"/>
  <c r="F497" i="29"/>
  <c r="F496" i="29"/>
  <c r="F495" i="29"/>
  <c r="F494" i="29"/>
  <c r="F493" i="29"/>
  <c r="F492" i="29"/>
  <c r="F491" i="29"/>
  <c r="F490" i="29"/>
  <c r="F489" i="29"/>
  <c r="F488" i="29"/>
  <c r="F487" i="29"/>
  <c r="F486" i="29"/>
  <c r="F485" i="29"/>
  <c r="F484" i="29"/>
  <c r="F483" i="29"/>
  <c r="F482" i="29"/>
  <c r="F481" i="29"/>
  <c r="F480" i="29"/>
  <c r="F479" i="29"/>
  <c r="F478" i="29"/>
  <c r="F477" i="29"/>
  <c r="F476" i="29"/>
  <c r="F475" i="29"/>
  <c r="F474" i="29"/>
  <c r="F473" i="29"/>
  <c r="F472" i="29"/>
  <c r="F471" i="29"/>
  <c r="F470" i="29"/>
  <c r="F469" i="29"/>
  <c r="F468" i="29"/>
  <c r="F467" i="29"/>
  <c r="F466" i="29"/>
  <c r="F465" i="29"/>
  <c r="F464" i="29"/>
  <c r="F463" i="29"/>
  <c r="F462" i="29"/>
  <c r="F461" i="29"/>
  <c r="F460" i="29"/>
  <c r="F459" i="29"/>
  <c r="F458" i="29"/>
  <c r="F457" i="29"/>
  <c r="F456" i="29"/>
  <c r="F455" i="29"/>
  <c r="F454" i="29"/>
  <c r="F453" i="29"/>
  <c r="F452" i="29"/>
  <c r="F451" i="29"/>
  <c r="F450" i="29"/>
  <c r="F449" i="29"/>
  <c r="F448" i="29"/>
  <c r="F447" i="29"/>
  <c r="F446" i="29"/>
  <c r="F445" i="29"/>
  <c r="F444" i="29"/>
  <c r="F443" i="29"/>
  <c r="F442" i="29"/>
  <c r="F441" i="29"/>
  <c r="F440" i="29"/>
  <c r="F439" i="29"/>
  <c r="F438" i="29"/>
  <c r="F437" i="29"/>
  <c r="F436" i="29"/>
  <c r="F435" i="29"/>
  <c r="F434" i="29"/>
  <c r="F433" i="29"/>
  <c r="F432" i="29"/>
  <c r="F431" i="29"/>
  <c r="F430" i="29"/>
  <c r="F429" i="29"/>
  <c r="F428" i="29"/>
  <c r="F427" i="29"/>
  <c r="F426" i="29"/>
  <c r="F425" i="29"/>
  <c r="F424" i="29"/>
  <c r="F423" i="29"/>
  <c r="F422" i="29"/>
  <c r="F421" i="29"/>
  <c r="F420" i="29"/>
  <c r="F419" i="29"/>
  <c r="F418" i="29"/>
  <c r="F417" i="29"/>
  <c r="F416" i="29"/>
  <c r="F415" i="29"/>
  <c r="F414" i="29"/>
  <c r="F413" i="29"/>
  <c r="F412" i="29"/>
  <c r="F411" i="29"/>
  <c r="F410" i="29"/>
  <c r="F409" i="29"/>
  <c r="F408" i="29"/>
  <c r="F407" i="29"/>
  <c r="F406" i="29"/>
  <c r="F405" i="29"/>
  <c r="F404" i="29"/>
  <c r="F403" i="29"/>
  <c r="F402" i="29"/>
  <c r="F401" i="29"/>
  <c r="F400" i="29"/>
  <c r="F399" i="29"/>
  <c r="F398" i="29"/>
  <c r="F397" i="29"/>
  <c r="F396" i="29"/>
  <c r="F395" i="29"/>
  <c r="F394" i="29"/>
  <c r="F393" i="29"/>
  <c r="F392" i="29"/>
  <c r="F391" i="29"/>
  <c r="F390" i="29"/>
  <c r="F389" i="29"/>
  <c r="F388" i="29"/>
  <c r="F387" i="29"/>
  <c r="F386" i="29"/>
  <c r="F385" i="29"/>
  <c r="F384" i="29"/>
  <c r="F383" i="29"/>
  <c r="F382" i="29"/>
  <c r="F381" i="29"/>
  <c r="F380" i="29"/>
  <c r="F379" i="29"/>
  <c r="F378" i="29"/>
  <c r="F377" i="29"/>
  <c r="F376" i="29"/>
  <c r="F375" i="29"/>
  <c r="F374" i="29"/>
  <c r="F373" i="29"/>
  <c r="F372" i="29"/>
  <c r="F371" i="29"/>
  <c r="F370" i="29"/>
  <c r="F369" i="29"/>
  <c r="F368" i="29"/>
  <c r="F367" i="29"/>
  <c r="F366" i="29"/>
  <c r="F365" i="29"/>
  <c r="F364" i="29"/>
  <c r="F363" i="29"/>
  <c r="F362" i="29"/>
  <c r="F361" i="29"/>
  <c r="F360" i="29"/>
  <c r="F359" i="29"/>
  <c r="F358" i="29"/>
  <c r="F357" i="29"/>
  <c r="F356" i="29"/>
  <c r="F355" i="29"/>
  <c r="F354" i="29"/>
  <c r="F353" i="29"/>
  <c r="F352" i="29"/>
  <c r="F351" i="29"/>
  <c r="F350" i="29"/>
  <c r="F349" i="29"/>
  <c r="F348" i="29"/>
  <c r="F347" i="29"/>
  <c r="F346" i="29"/>
  <c r="F345" i="29"/>
  <c r="F344" i="29"/>
  <c r="F343" i="29"/>
  <c r="F342" i="29"/>
  <c r="F341" i="29"/>
  <c r="F340" i="29"/>
  <c r="F339" i="29"/>
  <c r="F338" i="29"/>
  <c r="F337" i="29"/>
  <c r="F336" i="29"/>
  <c r="F335" i="29"/>
  <c r="F334" i="29"/>
  <c r="F333" i="29"/>
  <c r="F332" i="29"/>
  <c r="F331" i="29"/>
  <c r="F330" i="29"/>
  <c r="F329" i="29"/>
  <c r="F328" i="29"/>
  <c r="F327" i="29"/>
  <c r="F326" i="29"/>
  <c r="F325" i="29"/>
  <c r="F324" i="29"/>
  <c r="F323" i="29"/>
  <c r="F322" i="29"/>
  <c r="F321" i="29"/>
  <c r="F320" i="29"/>
  <c r="F319" i="29"/>
  <c r="F318" i="29"/>
  <c r="F317" i="29"/>
  <c r="F316" i="29"/>
  <c r="F315" i="29"/>
  <c r="F314" i="29"/>
  <c r="F313" i="29"/>
  <c r="F312" i="29"/>
  <c r="F311" i="29"/>
  <c r="F310" i="29"/>
  <c r="F309" i="29"/>
  <c r="F308" i="29"/>
  <c r="F307" i="29"/>
  <c r="F306" i="29"/>
  <c r="F305" i="29"/>
  <c r="F304" i="29"/>
  <c r="F303" i="29"/>
  <c r="F302" i="29"/>
  <c r="F301" i="29"/>
  <c r="F300" i="29"/>
  <c r="F299" i="29"/>
  <c r="F298" i="29"/>
  <c r="F297" i="29"/>
  <c r="F296" i="29"/>
  <c r="F295" i="29"/>
  <c r="F294" i="29"/>
  <c r="F293" i="29"/>
  <c r="F292" i="29"/>
  <c r="F291" i="29"/>
  <c r="F290" i="29"/>
  <c r="F289" i="29"/>
  <c r="F288" i="29"/>
  <c r="F287" i="29"/>
  <c r="F286" i="29"/>
  <c r="F285" i="29"/>
  <c r="F284" i="29"/>
  <c r="F283" i="29"/>
  <c r="F282" i="29"/>
  <c r="F281" i="29"/>
  <c r="F280" i="29"/>
  <c r="F279" i="29"/>
  <c r="F278" i="29"/>
  <c r="F277" i="29"/>
  <c r="F276" i="29"/>
  <c r="F275" i="29"/>
  <c r="F274" i="29"/>
  <c r="F273" i="29"/>
  <c r="F272" i="29"/>
  <c r="F271" i="29"/>
  <c r="F270" i="29"/>
  <c r="F269" i="29"/>
  <c r="F268" i="29"/>
  <c r="F267" i="29"/>
  <c r="F266" i="29"/>
  <c r="F265" i="29"/>
  <c r="F264" i="29"/>
  <c r="F263" i="29"/>
  <c r="F262" i="29"/>
  <c r="F261" i="29"/>
  <c r="F260" i="29"/>
  <c r="F259" i="29"/>
  <c r="F258" i="29"/>
  <c r="F257" i="29"/>
  <c r="F256" i="29"/>
  <c r="F255" i="29"/>
  <c r="F254" i="29"/>
  <c r="F253" i="29"/>
  <c r="F252" i="29"/>
  <c r="F251" i="29"/>
  <c r="F250" i="29"/>
  <c r="F249" i="29"/>
  <c r="F248" i="29"/>
  <c r="F247" i="29"/>
  <c r="F246" i="29"/>
  <c r="F245" i="29"/>
  <c r="F244" i="29"/>
  <c r="F243" i="29"/>
  <c r="F242" i="29"/>
  <c r="F241" i="29"/>
  <c r="F240" i="29"/>
  <c r="F239" i="29"/>
  <c r="F238" i="29"/>
  <c r="F237" i="29"/>
  <c r="F236" i="29"/>
  <c r="F235" i="29"/>
  <c r="F234" i="29"/>
  <c r="F233" i="29"/>
  <c r="F232" i="29"/>
  <c r="F231" i="29"/>
  <c r="F230" i="29"/>
  <c r="F229" i="29"/>
  <c r="F228" i="29"/>
  <c r="F227" i="29"/>
  <c r="F226" i="29"/>
  <c r="F225" i="29"/>
  <c r="F224" i="29"/>
  <c r="F223" i="29"/>
  <c r="F222" i="29"/>
  <c r="F221" i="29"/>
  <c r="F220" i="29"/>
  <c r="F219" i="29"/>
  <c r="F218" i="29"/>
  <c r="F217" i="29"/>
  <c r="F216" i="29"/>
  <c r="F215" i="29"/>
  <c r="F214" i="29"/>
  <c r="F213" i="29"/>
  <c r="F212" i="29"/>
  <c r="F211" i="29"/>
  <c r="F210" i="29"/>
  <c r="F209" i="29"/>
  <c r="F208" i="29"/>
  <c r="F207" i="29"/>
  <c r="F206" i="29"/>
  <c r="F205" i="29"/>
  <c r="F204" i="29"/>
  <c r="F203" i="29"/>
  <c r="F202" i="29"/>
  <c r="F201" i="29"/>
  <c r="F200" i="29"/>
  <c r="F199" i="29"/>
  <c r="F198" i="29"/>
  <c r="F197" i="29"/>
  <c r="F196" i="29"/>
  <c r="F195" i="29"/>
  <c r="F194" i="29"/>
  <c r="F193" i="29"/>
  <c r="F192" i="29"/>
  <c r="F191" i="29"/>
  <c r="F190" i="29"/>
  <c r="F189" i="29"/>
  <c r="F188" i="29"/>
  <c r="F187" i="29"/>
  <c r="F186" i="29"/>
  <c r="F185" i="29"/>
  <c r="F184" i="29"/>
  <c r="F183" i="29"/>
  <c r="F182" i="29"/>
  <c r="F181" i="29"/>
  <c r="F180" i="29"/>
  <c r="F179" i="29"/>
  <c r="F178" i="29"/>
  <c r="F177" i="29"/>
  <c r="F176" i="29"/>
  <c r="F175" i="29"/>
  <c r="F174" i="29"/>
  <c r="F173" i="29"/>
  <c r="F172" i="29"/>
  <c r="F171" i="29"/>
  <c r="F170" i="29"/>
  <c r="F169" i="29"/>
  <c r="F168" i="29"/>
  <c r="F167" i="29"/>
  <c r="F166" i="29"/>
  <c r="F165" i="29"/>
  <c r="F164" i="29"/>
  <c r="F163" i="29"/>
  <c r="F162" i="29"/>
  <c r="F161" i="29"/>
  <c r="F160" i="29"/>
  <c r="F159" i="29"/>
  <c r="F158" i="29"/>
  <c r="F157" i="29"/>
  <c r="F156" i="29"/>
  <c r="F155" i="29"/>
  <c r="F154" i="29"/>
  <c r="F153" i="29"/>
  <c r="F152" i="29"/>
  <c r="F151" i="29"/>
  <c r="F150" i="29"/>
  <c r="F149" i="29"/>
  <c r="F148" i="29"/>
  <c r="F147" i="29"/>
  <c r="F146" i="29"/>
  <c r="F145" i="29"/>
  <c r="F144" i="29"/>
  <c r="F143" i="29"/>
  <c r="F142" i="29"/>
  <c r="F141" i="29"/>
  <c r="F140" i="29"/>
  <c r="F139" i="29"/>
  <c r="F138" i="29"/>
  <c r="F137" i="29"/>
  <c r="F136" i="29"/>
  <c r="F135" i="29"/>
  <c r="F134" i="29"/>
  <c r="F133" i="29"/>
  <c r="F132" i="29"/>
  <c r="F131" i="29"/>
  <c r="F130" i="29"/>
  <c r="F129" i="29"/>
  <c r="F128" i="29"/>
  <c r="F127" i="29"/>
  <c r="F126" i="29"/>
  <c r="F125" i="29"/>
  <c r="F124" i="29"/>
  <c r="F123" i="29"/>
  <c r="F122" i="29"/>
  <c r="F121" i="29"/>
  <c r="F120" i="29"/>
  <c r="F119" i="29"/>
  <c r="F118" i="29"/>
  <c r="F117" i="29"/>
  <c r="F116" i="29"/>
  <c r="F115" i="29"/>
  <c r="F114" i="29"/>
  <c r="F113" i="29"/>
  <c r="F112" i="29"/>
  <c r="F111" i="29"/>
  <c r="F110" i="29"/>
  <c r="F109" i="29"/>
  <c r="F108" i="29"/>
  <c r="F107" i="29"/>
  <c r="F106" i="29"/>
  <c r="F105" i="29"/>
  <c r="F104" i="29"/>
  <c r="F103" i="29"/>
  <c r="F102" i="29"/>
  <c r="F101" i="29"/>
  <c r="F100" i="29"/>
  <c r="F99" i="29"/>
  <c r="F98" i="29"/>
  <c r="F97" i="29"/>
  <c r="F96" i="29"/>
  <c r="F95" i="29"/>
  <c r="F94" i="29"/>
  <c r="F93" i="29"/>
  <c r="F92" i="29"/>
  <c r="F91" i="29"/>
  <c r="F90" i="29"/>
  <c r="F89" i="29"/>
  <c r="F88" i="29"/>
  <c r="F87" i="29"/>
  <c r="F86" i="29"/>
  <c r="F85" i="29"/>
  <c r="F84" i="29"/>
  <c r="F83" i="29"/>
  <c r="F82" i="29"/>
  <c r="F81" i="29"/>
  <c r="F80" i="29"/>
  <c r="F79" i="29"/>
  <c r="F78" i="29"/>
  <c r="F77" i="29"/>
  <c r="F76" i="29"/>
  <c r="F75" i="29"/>
  <c r="F74" i="29"/>
  <c r="F73" i="29"/>
  <c r="F72" i="29"/>
  <c r="F71" i="29"/>
  <c r="F70" i="29"/>
  <c r="F69" i="29"/>
  <c r="F68" i="29"/>
  <c r="F67" i="29"/>
  <c r="F66" i="29"/>
  <c r="F65" i="29"/>
  <c r="F64" i="29"/>
  <c r="F63" i="29"/>
  <c r="F62" i="29"/>
  <c r="F61" i="29"/>
  <c r="F60" i="29"/>
  <c r="F59" i="29"/>
  <c r="F58" i="29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4" i="13"/>
  <c r="F13" i="13"/>
  <c r="F12" i="13"/>
  <c r="F11" i="13"/>
  <c r="AY13" i="6" l="1"/>
  <c r="AX13" i="6"/>
  <c r="AY12" i="6"/>
  <c r="G2" i="35"/>
  <c r="AY11" i="6" s="1"/>
  <c r="AX11" i="6"/>
  <c r="AZ13" i="6" l="1"/>
  <c r="AX12" i="6"/>
  <c r="AZ12" i="6" s="1"/>
  <c r="AZ11" i="6"/>
  <c r="AB11" i="13"/>
  <c r="AB12" i="13"/>
  <c r="AB13" i="13"/>
  <c r="AB14" i="13"/>
  <c r="N499" i="30" l="1"/>
  <c r="N498" i="30"/>
  <c r="N497" i="30"/>
  <c r="N496" i="30"/>
  <c r="N495" i="30"/>
  <c r="N494" i="30"/>
  <c r="N493" i="30"/>
  <c r="N492" i="30"/>
  <c r="N491" i="30"/>
  <c r="N490" i="30"/>
  <c r="N489" i="30"/>
  <c r="N488" i="30"/>
  <c r="N487" i="30"/>
  <c r="N486" i="30"/>
  <c r="N485" i="30"/>
  <c r="N484" i="30"/>
  <c r="N483" i="30"/>
  <c r="N482" i="30"/>
  <c r="N481" i="30"/>
  <c r="N480" i="30"/>
  <c r="N479" i="30"/>
  <c r="N478" i="30"/>
  <c r="N477" i="30"/>
  <c r="N476" i="30"/>
  <c r="N475" i="30"/>
  <c r="N474" i="30"/>
  <c r="N473" i="30"/>
  <c r="N472" i="30"/>
  <c r="N471" i="30"/>
  <c r="N470" i="30"/>
  <c r="N469" i="30"/>
  <c r="N468" i="30"/>
  <c r="N467" i="30"/>
  <c r="N466" i="30"/>
  <c r="N465" i="30"/>
  <c r="N464" i="30"/>
  <c r="N463" i="30"/>
  <c r="N462" i="30"/>
  <c r="N461" i="30"/>
  <c r="N460" i="30"/>
  <c r="N459" i="30"/>
  <c r="N458" i="30"/>
  <c r="N457" i="30"/>
  <c r="N456" i="30"/>
  <c r="N455" i="30"/>
  <c r="N454" i="30"/>
  <c r="N453" i="30"/>
  <c r="N452" i="30"/>
  <c r="N451" i="30"/>
  <c r="N450" i="30"/>
  <c r="N449" i="30"/>
  <c r="N448" i="30"/>
  <c r="N447" i="30"/>
  <c r="N446" i="30"/>
  <c r="N445" i="30"/>
  <c r="N444" i="30"/>
  <c r="N443" i="30"/>
  <c r="N442" i="30"/>
  <c r="N441" i="30"/>
  <c r="N440" i="30"/>
  <c r="N439" i="30"/>
  <c r="N438" i="30"/>
  <c r="N437" i="30"/>
  <c r="N436" i="30"/>
  <c r="N435" i="30"/>
  <c r="N434" i="30"/>
  <c r="N433" i="30"/>
  <c r="N432" i="30"/>
  <c r="N431" i="30"/>
  <c r="N430" i="30"/>
  <c r="N429" i="30"/>
  <c r="N428" i="30"/>
  <c r="N427" i="30"/>
  <c r="N426" i="30"/>
  <c r="N425" i="30"/>
  <c r="N424" i="30"/>
  <c r="N423" i="30"/>
  <c r="N422" i="30"/>
  <c r="N421" i="30"/>
  <c r="N420" i="30"/>
  <c r="N419" i="30"/>
  <c r="N418" i="30"/>
  <c r="N417" i="30"/>
  <c r="N416" i="30"/>
  <c r="N415" i="30"/>
  <c r="N414" i="30"/>
  <c r="N413" i="30"/>
  <c r="N412" i="30"/>
  <c r="N411" i="30"/>
  <c r="N410" i="30"/>
  <c r="N409" i="30"/>
  <c r="N408" i="30"/>
  <c r="N407" i="30"/>
  <c r="N406" i="30"/>
  <c r="N405" i="30"/>
  <c r="N404" i="30"/>
  <c r="N403" i="30"/>
  <c r="N402" i="30"/>
  <c r="N401" i="30"/>
  <c r="N400" i="30"/>
  <c r="N399" i="30"/>
  <c r="N398" i="30"/>
  <c r="N397" i="30"/>
  <c r="N396" i="30"/>
  <c r="N395" i="30"/>
  <c r="N394" i="30"/>
  <c r="N393" i="30"/>
  <c r="N392" i="30"/>
  <c r="N391" i="30"/>
  <c r="N390" i="30"/>
  <c r="N389" i="30"/>
  <c r="N388" i="30"/>
  <c r="N387" i="30"/>
  <c r="N386" i="30"/>
  <c r="N385" i="30"/>
  <c r="N384" i="30"/>
  <c r="N383" i="30"/>
  <c r="N382" i="30"/>
  <c r="N381" i="30"/>
  <c r="N380" i="30"/>
  <c r="N379" i="30"/>
  <c r="N378" i="30"/>
  <c r="N377" i="30"/>
  <c r="N376" i="30"/>
  <c r="N375" i="30"/>
  <c r="N374" i="30"/>
  <c r="N373" i="30"/>
  <c r="N372" i="30"/>
  <c r="N371" i="30"/>
  <c r="N370" i="30"/>
  <c r="N369" i="30"/>
  <c r="N368" i="30"/>
  <c r="N367" i="30"/>
  <c r="N366" i="30"/>
  <c r="N365" i="30"/>
  <c r="N364" i="30"/>
  <c r="N363" i="30"/>
  <c r="N362" i="30"/>
  <c r="N361" i="30"/>
  <c r="N360" i="30"/>
  <c r="N359" i="30"/>
  <c r="N358" i="30"/>
  <c r="N357" i="30"/>
  <c r="N356" i="30"/>
  <c r="N355" i="30"/>
  <c r="N354" i="30"/>
  <c r="N353" i="30"/>
  <c r="N352" i="30"/>
  <c r="N351" i="30"/>
  <c r="N350" i="30"/>
  <c r="N349" i="30"/>
  <c r="N348" i="30"/>
  <c r="N347" i="30"/>
  <c r="N346" i="30"/>
  <c r="N345" i="30"/>
  <c r="N344" i="30"/>
  <c r="N343" i="30"/>
  <c r="N342" i="30"/>
  <c r="N341" i="30"/>
  <c r="N340" i="30"/>
  <c r="N339" i="30"/>
  <c r="N338" i="30"/>
  <c r="N337" i="30"/>
  <c r="N336" i="30"/>
  <c r="N335" i="30"/>
  <c r="N334" i="30"/>
  <c r="N333" i="30"/>
  <c r="N332" i="30"/>
  <c r="N331" i="30"/>
  <c r="N330" i="30"/>
  <c r="N329" i="30"/>
  <c r="N328" i="30"/>
  <c r="N327" i="30"/>
  <c r="N326" i="30"/>
  <c r="N325" i="30"/>
  <c r="N324" i="30"/>
  <c r="N323" i="30"/>
  <c r="N322" i="30"/>
  <c r="N321" i="30"/>
  <c r="N320" i="30"/>
  <c r="N319" i="30"/>
  <c r="N318" i="30"/>
  <c r="N317" i="30"/>
  <c r="N316" i="30"/>
  <c r="N315" i="30"/>
  <c r="N314" i="30"/>
  <c r="N313" i="30"/>
  <c r="N312" i="30"/>
  <c r="N311" i="30"/>
  <c r="N310" i="30"/>
  <c r="N309" i="30"/>
  <c r="N308" i="30"/>
  <c r="N307" i="30"/>
  <c r="N306" i="30"/>
  <c r="N305" i="30"/>
  <c r="N304" i="30"/>
  <c r="N303" i="30"/>
  <c r="N302" i="30"/>
  <c r="N301" i="30"/>
  <c r="N300" i="30"/>
  <c r="N299" i="30"/>
  <c r="N298" i="30"/>
  <c r="N297" i="30"/>
  <c r="N296" i="30"/>
  <c r="N295" i="30"/>
  <c r="N294" i="30"/>
  <c r="N293" i="30"/>
  <c r="N292" i="30"/>
  <c r="N291" i="30"/>
  <c r="N290" i="30"/>
  <c r="N289" i="30"/>
  <c r="N288" i="30"/>
  <c r="N287" i="30"/>
  <c r="N286" i="30"/>
  <c r="N285" i="30"/>
  <c r="N284" i="30"/>
  <c r="N283" i="30"/>
  <c r="N282" i="30"/>
  <c r="N281" i="30"/>
  <c r="N280" i="30"/>
  <c r="N279" i="30"/>
  <c r="N278" i="30"/>
  <c r="N277" i="30"/>
  <c r="N276" i="30"/>
  <c r="N275" i="30"/>
  <c r="N274" i="30"/>
  <c r="N273" i="30"/>
  <c r="N272" i="30"/>
  <c r="N271" i="30"/>
  <c r="N270" i="30"/>
  <c r="N269" i="30"/>
  <c r="N268" i="30"/>
  <c r="N267" i="30"/>
  <c r="N266" i="30"/>
  <c r="N265" i="30"/>
  <c r="N264" i="30"/>
  <c r="N263" i="30"/>
  <c r="N262" i="30"/>
  <c r="N261" i="30"/>
  <c r="N260" i="30"/>
  <c r="N259" i="30"/>
  <c r="N258" i="30"/>
  <c r="N257" i="30"/>
  <c r="N256" i="30"/>
  <c r="N255" i="30"/>
  <c r="N254" i="30"/>
  <c r="N253" i="30"/>
  <c r="N252" i="30"/>
  <c r="N251" i="30"/>
  <c r="N250" i="30"/>
  <c r="N249" i="30"/>
  <c r="N248" i="30"/>
  <c r="N247" i="30"/>
  <c r="N246" i="30"/>
  <c r="N245" i="30"/>
  <c r="N244" i="30"/>
  <c r="N243" i="30"/>
  <c r="N242" i="30"/>
  <c r="N241" i="30"/>
  <c r="N240" i="30"/>
  <c r="N239" i="30"/>
  <c r="N238" i="30"/>
  <c r="N237" i="30"/>
  <c r="N236" i="30"/>
  <c r="N235" i="30"/>
  <c r="N234" i="30"/>
  <c r="N233" i="30"/>
  <c r="N232" i="30"/>
  <c r="N231" i="30"/>
  <c r="N230" i="30"/>
  <c r="N229" i="30"/>
  <c r="N228" i="30"/>
  <c r="N227" i="30"/>
  <c r="N226" i="30"/>
  <c r="N225" i="30"/>
  <c r="N224" i="30"/>
  <c r="N223" i="30"/>
  <c r="N222" i="30"/>
  <c r="N221" i="30"/>
  <c r="N220" i="30"/>
  <c r="N219" i="30"/>
  <c r="N218" i="30"/>
  <c r="N217" i="30"/>
  <c r="N216" i="30"/>
  <c r="N215" i="30"/>
  <c r="N214" i="30"/>
  <c r="N213" i="30"/>
  <c r="N212" i="30"/>
  <c r="N211" i="30"/>
  <c r="N210" i="30"/>
  <c r="N209" i="30"/>
  <c r="N208" i="30"/>
  <c r="N207" i="30"/>
  <c r="N206" i="30"/>
  <c r="N205" i="30"/>
  <c r="N204" i="30"/>
  <c r="N203" i="30"/>
  <c r="N202" i="30"/>
  <c r="N201" i="30"/>
  <c r="N200" i="30"/>
  <c r="N199" i="30"/>
  <c r="N198" i="30"/>
  <c r="N197" i="30"/>
  <c r="N196" i="30"/>
  <c r="N195" i="30"/>
  <c r="N194" i="30"/>
  <c r="N193" i="30"/>
  <c r="N192" i="30"/>
  <c r="N191" i="30"/>
  <c r="N190" i="30"/>
  <c r="N189" i="30"/>
  <c r="N188" i="30"/>
  <c r="N187" i="30"/>
  <c r="N186" i="30"/>
  <c r="N185" i="30"/>
  <c r="N184" i="30"/>
  <c r="N183" i="30"/>
  <c r="N182" i="30"/>
  <c r="N181" i="30"/>
  <c r="N180" i="30"/>
  <c r="N179" i="30"/>
  <c r="N178" i="30"/>
  <c r="N177" i="30"/>
  <c r="N176" i="30"/>
  <c r="N175" i="30"/>
  <c r="N174" i="30"/>
  <c r="N173" i="30"/>
  <c r="N172" i="30"/>
  <c r="N171" i="30"/>
  <c r="N170" i="30"/>
  <c r="N169" i="30"/>
  <c r="N168" i="30"/>
  <c r="N167" i="30"/>
  <c r="N166" i="30"/>
  <c r="N165" i="30"/>
  <c r="N164" i="30"/>
  <c r="N163" i="30"/>
  <c r="N162" i="30"/>
  <c r="N161" i="30"/>
  <c r="N160" i="30"/>
  <c r="N159" i="30"/>
  <c r="N158" i="30"/>
  <c r="N157" i="30"/>
  <c r="N156" i="30"/>
  <c r="N155" i="30"/>
  <c r="N154" i="30"/>
  <c r="N153" i="30"/>
  <c r="N152" i="30"/>
  <c r="N151" i="30"/>
  <c r="N150" i="30"/>
  <c r="N149" i="30"/>
  <c r="N148" i="30"/>
  <c r="N147" i="30"/>
  <c r="N146" i="30"/>
  <c r="N145" i="30"/>
  <c r="N144" i="30"/>
  <c r="N143" i="30"/>
  <c r="N142" i="30"/>
  <c r="N141" i="30"/>
  <c r="N140" i="30"/>
  <c r="N139" i="30"/>
  <c r="N138" i="30"/>
  <c r="N137" i="30"/>
  <c r="N136" i="30"/>
  <c r="N135" i="30"/>
  <c r="N134" i="30"/>
  <c r="N133" i="30"/>
  <c r="N132" i="30"/>
  <c r="N131" i="30"/>
  <c r="N130" i="30"/>
  <c r="N129" i="30"/>
  <c r="N128" i="30"/>
  <c r="N127" i="30"/>
  <c r="N126" i="30"/>
  <c r="N125" i="30"/>
  <c r="N124" i="30"/>
  <c r="N123" i="30"/>
  <c r="N122" i="30"/>
  <c r="N121" i="30"/>
  <c r="N120" i="30"/>
  <c r="N119" i="30"/>
  <c r="N118" i="30"/>
  <c r="N117" i="30"/>
  <c r="N116" i="30"/>
  <c r="N115" i="30"/>
  <c r="N114" i="30"/>
  <c r="N113" i="30"/>
  <c r="N112" i="30"/>
  <c r="N111" i="30"/>
  <c r="N110" i="30"/>
  <c r="N109" i="30"/>
  <c r="N108" i="30"/>
  <c r="N107" i="30"/>
  <c r="N106" i="30"/>
  <c r="N105" i="30"/>
  <c r="N104" i="30"/>
  <c r="N103" i="30"/>
  <c r="N102" i="30"/>
  <c r="N101" i="30"/>
  <c r="N100" i="30"/>
  <c r="N99" i="30"/>
  <c r="N98" i="30"/>
  <c r="N97" i="30"/>
  <c r="N96" i="30"/>
  <c r="N95" i="30"/>
  <c r="N94" i="30"/>
  <c r="N93" i="30"/>
  <c r="N92" i="30"/>
  <c r="N91" i="30"/>
  <c r="N90" i="30"/>
  <c r="N89" i="30"/>
  <c r="N88" i="30"/>
  <c r="N87" i="30"/>
  <c r="N86" i="30"/>
  <c r="N85" i="30"/>
  <c r="N84" i="30"/>
  <c r="N83" i="30"/>
  <c r="N82" i="30"/>
  <c r="N81" i="30"/>
  <c r="N80" i="30"/>
  <c r="N79" i="30"/>
  <c r="N78" i="30"/>
  <c r="N77" i="30"/>
  <c r="N76" i="30"/>
  <c r="N75" i="30"/>
  <c r="N74" i="30"/>
  <c r="N73" i="30"/>
  <c r="N72" i="30"/>
  <c r="N71" i="30"/>
  <c r="N70" i="30"/>
  <c r="N69" i="30"/>
  <c r="N68" i="30"/>
  <c r="N67" i="30"/>
  <c r="N66" i="30"/>
  <c r="N65" i="30"/>
  <c r="N64" i="30"/>
  <c r="N63" i="30"/>
  <c r="N62" i="30"/>
  <c r="N61" i="30"/>
  <c r="N60" i="30"/>
  <c r="N59" i="30"/>
  <c r="N58" i="30"/>
  <c r="N57" i="30"/>
  <c r="N56" i="30"/>
  <c r="N55" i="30"/>
  <c r="N54" i="30"/>
  <c r="N53" i="30"/>
  <c r="N52" i="30"/>
  <c r="N51" i="30"/>
  <c r="N50" i="30"/>
  <c r="N49" i="30"/>
  <c r="N48" i="30"/>
  <c r="N47" i="30"/>
  <c r="N46" i="30"/>
  <c r="N45" i="30"/>
  <c r="N44" i="30"/>
  <c r="N43" i="30"/>
  <c r="N42" i="30"/>
  <c r="N41" i="30"/>
  <c r="N40" i="30"/>
  <c r="N39" i="30"/>
  <c r="N38" i="30"/>
  <c r="N37" i="30"/>
  <c r="N36" i="30"/>
  <c r="N35" i="30"/>
  <c r="N34" i="30"/>
  <c r="N33" i="30"/>
  <c r="N32" i="30"/>
  <c r="N31" i="30"/>
  <c r="N30" i="30"/>
  <c r="N29" i="30"/>
  <c r="N28" i="30"/>
  <c r="N27" i="30"/>
  <c r="N26" i="30"/>
  <c r="N25" i="30"/>
  <c r="N24" i="30"/>
  <c r="N23" i="30"/>
  <c r="N22" i="30"/>
  <c r="N21" i="30"/>
  <c r="N20" i="30"/>
  <c r="N19" i="30"/>
  <c r="N18" i="30"/>
  <c r="N500" i="18"/>
  <c r="N499" i="18"/>
  <c r="N498" i="18"/>
  <c r="N497" i="18"/>
  <c r="N496" i="18"/>
  <c r="N495" i="18"/>
  <c r="N494" i="18"/>
  <c r="N493" i="18"/>
  <c r="N492" i="18"/>
  <c r="N491" i="18"/>
  <c r="N490" i="18"/>
  <c r="N489" i="18"/>
  <c r="N488" i="18"/>
  <c r="N487" i="18"/>
  <c r="N486" i="18"/>
  <c r="N485" i="18"/>
  <c r="N484" i="18"/>
  <c r="N483" i="18"/>
  <c r="N482" i="18"/>
  <c r="N481" i="18"/>
  <c r="N480" i="18"/>
  <c r="N479" i="18"/>
  <c r="N478" i="18"/>
  <c r="N477" i="18"/>
  <c r="N476" i="18"/>
  <c r="N475" i="18"/>
  <c r="N474" i="18"/>
  <c r="N473" i="18"/>
  <c r="N472" i="18"/>
  <c r="N471" i="18"/>
  <c r="N470" i="18"/>
  <c r="N469" i="18"/>
  <c r="N468" i="18"/>
  <c r="N467" i="18"/>
  <c r="N466" i="18"/>
  <c r="N465" i="18"/>
  <c r="N464" i="18"/>
  <c r="N463" i="18"/>
  <c r="N462" i="18"/>
  <c r="N461" i="18"/>
  <c r="N460" i="18"/>
  <c r="N459" i="18"/>
  <c r="N458" i="18"/>
  <c r="N457" i="18"/>
  <c r="N456" i="18"/>
  <c r="N455" i="18"/>
  <c r="N454" i="18"/>
  <c r="N453" i="18"/>
  <c r="N452" i="18"/>
  <c r="N451" i="18"/>
  <c r="N450" i="18"/>
  <c r="N449" i="18"/>
  <c r="N448" i="18"/>
  <c r="N447" i="18"/>
  <c r="N446" i="18"/>
  <c r="N445" i="18"/>
  <c r="N444" i="18"/>
  <c r="N443" i="18"/>
  <c r="N442" i="18"/>
  <c r="N441" i="18"/>
  <c r="N440" i="18"/>
  <c r="N439" i="18"/>
  <c r="N438" i="18"/>
  <c r="N437" i="18"/>
  <c r="N436" i="18"/>
  <c r="N435" i="18"/>
  <c r="N434" i="18"/>
  <c r="N433" i="18"/>
  <c r="N432" i="18"/>
  <c r="N431" i="18"/>
  <c r="N430" i="18"/>
  <c r="N429" i="18"/>
  <c r="N428" i="18"/>
  <c r="N427" i="18"/>
  <c r="N426" i="18"/>
  <c r="N425" i="18"/>
  <c r="N424" i="18"/>
  <c r="N423" i="18"/>
  <c r="N422" i="18"/>
  <c r="N421" i="18"/>
  <c r="N420" i="18"/>
  <c r="N419" i="18"/>
  <c r="N418" i="18"/>
  <c r="N417" i="18"/>
  <c r="N416" i="18"/>
  <c r="N415" i="18"/>
  <c r="N414" i="18"/>
  <c r="N413" i="18"/>
  <c r="N412" i="18"/>
  <c r="N411" i="18"/>
  <c r="N410" i="18"/>
  <c r="N409" i="18"/>
  <c r="N408" i="18"/>
  <c r="N407" i="18"/>
  <c r="N406" i="18"/>
  <c r="N405" i="18"/>
  <c r="N404" i="18"/>
  <c r="N403" i="18"/>
  <c r="N402" i="18"/>
  <c r="N401" i="18"/>
  <c r="N400" i="18"/>
  <c r="N399" i="18"/>
  <c r="N398" i="18"/>
  <c r="N397" i="18"/>
  <c r="N396" i="18"/>
  <c r="N395" i="18"/>
  <c r="N394" i="18"/>
  <c r="N393" i="18"/>
  <c r="N392" i="18"/>
  <c r="N391" i="18"/>
  <c r="N390" i="18"/>
  <c r="N389" i="18"/>
  <c r="N388" i="18"/>
  <c r="N387" i="18"/>
  <c r="N386" i="18"/>
  <c r="N385" i="18"/>
  <c r="N384" i="18"/>
  <c r="N383" i="18"/>
  <c r="N382" i="18"/>
  <c r="N381" i="18"/>
  <c r="N380" i="18"/>
  <c r="N379" i="18"/>
  <c r="N378" i="18"/>
  <c r="N377" i="18"/>
  <c r="N376" i="18"/>
  <c r="N375" i="18"/>
  <c r="N374" i="18"/>
  <c r="N373" i="18"/>
  <c r="N372" i="18"/>
  <c r="N371" i="18"/>
  <c r="N370" i="18"/>
  <c r="N369" i="18"/>
  <c r="N368" i="18"/>
  <c r="N367" i="18"/>
  <c r="N366" i="18"/>
  <c r="N365" i="18"/>
  <c r="N364" i="18"/>
  <c r="N363" i="18"/>
  <c r="N362" i="18"/>
  <c r="N361" i="18"/>
  <c r="N360" i="18"/>
  <c r="N359" i="18"/>
  <c r="N358" i="18"/>
  <c r="N357" i="18"/>
  <c r="N356" i="18"/>
  <c r="N355" i="18"/>
  <c r="N354" i="18"/>
  <c r="N353" i="18"/>
  <c r="N352" i="18"/>
  <c r="N351" i="18"/>
  <c r="N350" i="18"/>
  <c r="N349" i="18"/>
  <c r="N348" i="18"/>
  <c r="N347" i="18"/>
  <c r="N346" i="18"/>
  <c r="N345" i="18"/>
  <c r="N344" i="18"/>
  <c r="N343" i="18"/>
  <c r="N342" i="18"/>
  <c r="N341" i="18"/>
  <c r="N340" i="18"/>
  <c r="N339" i="18"/>
  <c r="N338" i="18"/>
  <c r="N337" i="18"/>
  <c r="N336" i="18"/>
  <c r="N335" i="18"/>
  <c r="N334" i="18"/>
  <c r="N333" i="18"/>
  <c r="N332" i="18"/>
  <c r="N331" i="18"/>
  <c r="N330" i="18"/>
  <c r="N329" i="18"/>
  <c r="N328" i="18"/>
  <c r="N327" i="18"/>
  <c r="N326" i="18"/>
  <c r="N325" i="18"/>
  <c r="N324" i="18"/>
  <c r="N323" i="18"/>
  <c r="N322" i="18"/>
  <c r="N321" i="18"/>
  <c r="N320" i="18"/>
  <c r="N319" i="18"/>
  <c r="N318" i="18"/>
  <c r="N317" i="18"/>
  <c r="N316" i="18"/>
  <c r="N315" i="18"/>
  <c r="N314" i="18"/>
  <c r="N313" i="18"/>
  <c r="N312" i="18"/>
  <c r="N311" i="18"/>
  <c r="N310" i="18"/>
  <c r="N309" i="18"/>
  <c r="N308" i="18"/>
  <c r="N307" i="18"/>
  <c r="N306" i="18"/>
  <c r="N305" i="18"/>
  <c r="N304" i="18"/>
  <c r="N303" i="18"/>
  <c r="N302" i="18"/>
  <c r="N301" i="18"/>
  <c r="N300" i="18"/>
  <c r="N299" i="18"/>
  <c r="N298" i="18"/>
  <c r="N297" i="18"/>
  <c r="N296" i="18"/>
  <c r="N295" i="18"/>
  <c r="N294" i="18"/>
  <c r="N293" i="18"/>
  <c r="N292" i="18"/>
  <c r="N291" i="18"/>
  <c r="N290" i="18"/>
  <c r="N289" i="18"/>
  <c r="N288" i="18"/>
  <c r="N287" i="18"/>
  <c r="N286" i="18"/>
  <c r="N285" i="18"/>
  <c r="N284" i="18"/>
  <c r="N283" i="18"/>
  <c r="N282" i="18"/>
  <c r="N281" i="18"/>
  <c r="N280" i="18"/>
  <c r="N279" i="18"/>
  <c r="N278" i="18"/>
  <c r="N277" i="18"/>
  <c r="N276" i="18"/>
  <c r="N275" i="18"/>
  <c r="N274" i="18"/>
  <c r="N273" i="18"/>
  <c r="N272" i="18"/>
  <c r="N271" i="18"/>
  <c r="N270" i="18"/>
  <c r="N269" i="18"/>
  <c r="N268" i="18"/>
  <c r="N267" i="18"/>
  <c r="N266" i="18"/>
  <c r="N265" i="18"/>
  <c r="N264" i="18"/>
  <c r="N263" i="18"/>
  <c r="N262" i="18"/>
  <c r="N261" i="18"/>
  <c r="N260" i="18"/>
  <c r="N259" i="18"/>
  <c r="N258" i="18"/>
  <c r="N257" i="18"/>
  <c r="N256" i="18"/>
  <c r="N255" i="18"/>
  <c r="N254" i="18"/>
  <c r="N253" i="18"/>
  <c r="N252" i="18"/>
  <c r="N251" i="18"/>
  <c r="N250" i="18"/>
  <c r="N249" i="18"/>
  <c r="N248" i="18"/>
  <c r="N247" i="18"/>
  <c r="N246" i="18"/>
  <c r="N245" i="18"/>
  <c r="N244" i="18"/>
  <c r="N243" i="18"/>
  <c r="N242" i="18"/>
  <c r="N241" i="18"/>
  <c r="N240" i="18"/>
  <c r="N239" i="18"/>
  <c r="N238" i="18"/>
  <c r="N237" i="18"/>
  <c r="N236" i="18"/>
  <c r="N235" i="18"/>
  <c r="N234" i="18"/>
  <c r="N233" i="18"/>
  <c r="N232" i="18"/>
  <c r="N231" i="18"/>
  <c r="N230" i="18"/>
  <c r="N229" i="18"/>
  <c r="N228" i="18"/>
  <c r="N227" i="18"/>
  <c r="N226" i="18"/>
  <c r="N225" i="18"/>
  <c r="N224" i="18"/>
  <c r="N223" i="18"/>
  <c r="N222" i="18"/>
  <c r="N221" i="18"/>
  <c r="N220" i="18"/>
  <c r="N219" i="18"/>
  <c r="N218" i="18"/>
  <c r="N217" i="18"/>
  <c r="N216" i="18"/>
  <c r="N215" i="18"/>
  <c r="N214" i="18"/>
  <c r="N213" i="18"/>
  <c r="N212" i="18"/>
  <c r="N211" i="18"/>
  <c r="N210" i="18"/>
  <c r="N209" i="18"/>
  <c r="N208" i="18"/>
  <c r="N207" i="18"/>
  <c r="N206" i="18"/>
  <c r="N205" i="18"/>
  <c r="N204" i="18"/>
  <c r="N203" i="18"/>
  <c r="N202" i="18"/>
  <c r="N201" i="18"/>
  <c r="N200" i="18"/>
  <c r="N199" i="18"/>
  <c r="N198" i="18"/>
  <c r="N197" i="18"/>
  <c r="N196" i="18"/>
  <c r="N195" i="18"/>
  <c r="N194" i="18"/>
  <c r="N193" i="18"/>
  <c r="N192" i="18"/>
  <c r="N191" i="18"/>
  <c r="N190" i="18"/>
  <c r="N189" i="18"/>
  <c r="N188" i="18"/>
  <c r="N187" i="18"/>
  <c r="N186" i="18"/>
  <c r="N185" i="18"/>
  <c r="N184" i="18"/>
  <c r="N183" i="18"/>
  <c r="N182" i="18"/>
  <c r="N181" i="18"/>
  <c r="N180" i="18"/>
  <c r="N179" i="18"/>
  <c r="N178" i="18"/>
  <c r="N177" i="18"/>
  <c r="N176" i="18"/>
  <c r="N175" i="18"/>
  <c r="N174" i="18"/>
  <c r="N173" i="18"/>
  <c r="N172" i="18"/>
  <c r="N171" i="18"/>
  <c r="N170" i="18"/>
  <c r="N169" i="18"/>
  <c r="N168" i="18"/>
  <c r="N167" i="18"/>
  <c r="N166" i="18"/>
  <c r="N165" i="18"/>
  <c r="N164" i="18"/>
  <c r="N163" i="18"/>
  <c r="N162" i="18"/>
  <c r="N161" i="18"/>
  <c r="N160" i="18"/>
  <c r="N159" i="18"/>
  <c r="N158" i="18"/>
  <c r="N157" i="18"/>
  <c r="N156" i="18"/>
  <c r="N155" i="18"/>
  <c r="N154" i="18"/>
  <c r="N153" i="18"/>
  <c r="N152" i="18"/>
  <c r="N151" i="18"/>
  <c r="N150" i="18"/>
  <c r="N149" i="18"/>
  <c r="N148" i="18"/>
  <c r="N147" i="18"/>
  <c r="N146" i="18"/>
  <c r="N145" i="18"/>
  <c r="N144" i="18"/>
  <c r="N143" i="18"/>
  <c r="N142" i="18"/>
  <c r="N141" i="18"/>
  <c r="N140" i="18"/>
  <c r="N139" i="18"/>
  <c r="N138" i="18"/>
  <c r="N137" i="18"/>
  <c r="N136" i="18"/>
  <c r="N135" i="18"/>
  <c r="N134" i="18"/>
  <c r="N133" i="18"/>
  <c r="N132" i="18"/>
  <c r="N131" i="18"/>
  <c r="N130" i="18"/>
  <c r="N129" i="18"/>
  <c r="N128" i="18"/>
  <c r="N127" i="18"/>
  <c r="N126" i="18"/>
  <c r="N125" i="18"/>
  <c r="N124" i="18"/>
  <c r="N123" i="18"/>
  <c r="N122" i="18"/>
  <c r="N121" i="18"/>
  <c r="N120" i="18"/>
  <c r="N119" i="18"/>
  <c r="N118" i="18"/>
  <c r="N117" i="18"/>
  <c r="N116" i="18"/>
  <c r="N115" i="18"/>
  <c r="N114" i="18"/>
  <c r="N113" i="18"/>
  <c r="N112" i="18"/>
  <c r="N111" i="18"/>
  <c r="N110" i="18"/>
  <c r="N109" i="18"/>
  <c r="N108" i="18"/>
  <c r="N107" i="18"/>
  <c r="N106" i="18"/>
  <c r="N105" i="18"/>
  <c r="N104" i="18"/>
  <c r="N103" i="18"/>
  <c r="N102" i="18"/>
  <c r="N101" i="18"/>
  <c r="N100" i="18"/>
  <c r="N99" i="18"/>
  <c r="N98" i="18"/>
  <c r="N97" i="18"/>
  <c r="N96" i="18"/>
  <c r="N95" i="18"/>
  <c r="N94" i="18"/>
  <c r="N93" i="18"/>
  <c r="N92" i="18"/>
  <c r="N91" i="18"/>
  <c r="N90" i="18"/>
  <c r="N89" i="18"/>
  <c r="N88" i="18"/>
  <c r="N87" i="18"/>
  <c r="N86" i="18"/>
  <c r="N85" i="18"/>
  <c r="N84" i="18"/>
  <c r="N83" i="18"/>
  <c r="N82" i="18"/>
  <c r="N81" i="18"/>
  <c r="N80" i="18"/>
  <c r="N79" i="18"/>
  <c r="N78" i="18"/>
  <c r="N77" i="18"/>
  <c r="N76" i="18"/>
  <c r="N75" i="18"/>
  <c r="N74" i="18"/>
  <c r="N73" i="18"/>
  <c r="N72" i="18"/>
  <c r="N71" i="18"/>
  <c r="N70" i="18"/>
  <c r="N69" i="18"/>
  <c r="N68" i="18"/>
  <c r="N67" i="18"/>
  <c r="N66" i="18"/>
  <c r="N65" i="18"/>
  <c r="N64" i="18"/>
  <c r="N63" i="18"/>
  <c r="N62" i="18"/>
  <c r="N61" i="18"/>
  <c r="N60" i="18"/>
  <c r="N59" i="18"/>
  <c r="N58" i="18"/>
  <c r="N57" i="18"/>
  <c r="N56" i="18"/>
  <c r="N55" i="18"/>
  <c r="N54" i="18"/>
  <c r="N53" i="18"/>
  <c r="N52" i="18"/>
  <c r="N51" i="18"/>
  <c r="N50" i="18"/>
  <c r="N49" i="18"/>
  <c r="N48" i="18"/>
  <c r="N47" i="18"/>
  <c r="N46" i="18"/>
  <c r="N45" i="18"/>
  <c r="N44" i="18"/>
  <c r="N43" i="18"/>
  <c r="N42" i="18"/>
  <c r="N41" i="18"/>
  <c r="N40" i="18"/>
  <c r="N39" i="18"/>
  <c r="N38" i="18"/>
  <c r="N37" i="18"/>
  <c r="N36" i="18"/>
  <c r="N35" i="18"/>
  <c r="N34" i="18"/>
  <c r="N33" i="18"/>
  <c r="N32" i="18"/>
  <c r="N31" i="18"/>
  <c r="N30" i="18"/>
  <c r="N29" i="18"/>
  <c r="N28" i="18"/>
  <c r="N27" i="18"/>
  <c r="N26" i="18"/>
  <c r="N25" i="18"/>
  <c r="N24" i="18"/>
  <c r="N23" i="18"/>
  <c r="N22" i="18"/>
  <c r="N21" i="18"/>
  <c r="N20" i="18"/>
  <c r="N19" i="18"/>
  <c r="N18" i="18"/>
  <c r="AB500" i="29"/>
  <c r="AB499" i="29"/>
  <c r="AB498" i="29"/>
  <c r="AB497" i="29"/>
  <c r="AB496" i="29"/>
  <c r="AB495" i="29"/>
  <c r="AB494" i="29"/>
  <c r="AB493" i="29"/>
  <c r="AB492" i="29"/>
  <c r="AB491" i="29"/>
  <c r="AB490" i="29"/>
  <c r="AB489" i="29"/>
  <c r="AB488" i="29"/>
  <c r="AB487" i="29"/>
  <c r="AB486" i="29"/>
  <c r="AB485" i="29"/>
  <c r="AB484" i="29"/>
  <c r="AB483" i="29"/>
  <c r="AB482" i="29"/>
  <c r="AB481" i="29"/>
  <c r="AB480" i="29"/>
  <c r="AB479" i="29"/>
  <c r="AB478" i="29"/>
  <c r="AB477" i="29"/>
  <c r="AB476" i="29"/>
  <c r="AB475" i="29"/>
  <c r="AB474" i="29"/>
  <c r="AB473" i="29"/>
  <c r="AB472" i="29"/>
  <c r="AB471" i="29"/>
  <c r="AB470" i="29"/>
  <c r="AB469" i="29"/>
  <c r="AB468" i="29"/>
  <c r="AB467" i="29"/>
  <c r="AB466" i="29"/>
  <c r="AB465" i="29"/>
  <c r="AB464" i="29"/>
  <c r="AB463" i="29"/>
  <c r="AB462" i="29"/>
  <c r="AB461" i="29"/>
  <c r="AB460" i="29"/>
  <c r="AB459" i="29"/>
  <c r="AB458" i="29"/>
  <c r="AB457" i="29"/>
  <c r="AB456" i="29"/>
  <c r="AB455" i="29"/>
  <c r="AB454" i="29"/>
  <c r="AB453" i="29"/>
  <c r="AB452" i="29"/>
  <c r="AB451" i="29"/>
  <c r="AB450" i="29"/>
  <c r="AB449" i="29"/>
  <c r="AB448" i="29"/>
  <c r="AB447" i="29"/>
  <c r="AB446" i="29"/>
  <c r="AB445" i="29"/>
  <c r="AB444" i="29"/>
  <c r="AB443" i="29"/>
  <c r="AB442" i="29"/>
  <c r="AB441" i="29"/>
  <c r="AB440" i="29"/>
  <c r="AB439" i="29"/>
  <c r="AB438" i="29"/>
  <c r="AB437" i="29"/>
  <c r="AB436" i="29"/>
  <c r="AB435" i="29"/>
  <c r="AB434" i="29"/>
  <c r="AB433" i="29"/>
  <c r="AB432" i="29"/>
  <c r="AB431" i="29"/>
  <c r="AB430" i="29"/>
  <c r="AB429" i="29"/>
  <c r="AB428" i="29"/>
  <c r="AB427" i="29"/>
  <c r="AB426" i="29"/>
  <c r="AB425" i="29"/>
  <c r="AB424" i="29"/>
  <c r="AB423" i="29"/>
  <c r="AB422" i="29"/>
  <c r="AB421" i="29"/>
  <c r="AB420" i="29"/>
  <c r="AB419" i="29"/>
  <c r="AB418" i="29"/>
  <c r="AB417" i="29"/>
  <c r="AB416" i="29"/>
  <c r="AB415" i="29"/>
  <c r="AB414" i="29"/>
  <c r="AB413" i="29"/>
  <c r="AB412" i="29"/>
  <c r="AB411" i="29"/>
  <c r="AB410" i="29"/>
  <c r="AB409" i="29"/>
  <c r="AB408" i="29"/>
  <c r="AB407" i="29"/>
  <c r="AB406" i="29"/>
  <c r="AB405" i="29"/>
  <c r="AB404" i="29"/>
  <c r="AB403" i="29"/>
  <c r="AB402" i="29"/>
  <c r="AB401" i="29"/>
  <c r="AB400" i="29"/>
  <c r="AB399" i="29"/>
  <c r="AB398" i="29"/>
  <c r="AB397" i="29"/>
  <c r="AB396" i="29"/>
  <c r="AB395" i="29"/>
  <c r="AB394" i="29"/>
  <c r="AB393" i="29"/>
  <c r="AB392" i="29"/>
  <c r="AB391" i="29"/>
  <c r="AB390" i="29"/>
  <c r="AB389" i="29"/>
  <c r="AB388" i="29"/>
  <c r="AB387" i="29"/>
  <c r="AB386" i="29"/>
  <c r="AB385" i="29"/>
  <c r="AB384" i="29"/>
  <c r="AB383" i="29"/>
  <c r="AB382" i="29"/>
  <c r="AB381" i="29"/>
  <c r="AB380" i="29"/>
  <c r="AB379" i="29"/>
  <c r="AB378" i="29"/>
  <c r="AB377" i="29"/>
  <c r="AB376" i="29"/>
  <c r="AB375" i="29"/>
  <c r="AB374" i="29"/>
  <c r="AB373" i="29"/>
  <c r="AB372" i="29"/>
  <c r="AB371" i="29"/>
  <c r="AB370" i="29"/>
  <c r="AB369" i="29"/>
  <c r="AB368" i="29"/>
  <c r="AB367" i="29"/>
  <c r="AB366" i="29"/>
  <c r="AB365" i="29"/>
  <c r="AB364" i="29"/>
  <c r="AB363" i="29"/>
  <c r="AB362" i="29"/>
  <c r="AB361" i="29"/>
  <c r="AB360" i="29"/>
  <c r="AB359" i="29"/>
  <c r="AB358" i="29"/>
  <c r="AB357" i="29"/>
  <c r="AB356" i="29"/>
  <c r="AB355" i="29"/>
  <c r="AB354" i="29"/>
  <c r="AB353" i="29"/>
  <c r="AB352" i="29"/>
  <c r="AB351" i="29"/>
  <c r="AB350" i="29"/>
  <c r="AB349" i="29"/>
  <c r="AB348" i="29"/>
  <c r="AB347" i="29"/>
  <c r="AB346" i="29"/>
  <c r="AB345" i="29"/>
  <c r="AB344" i="29"/>
  <c r="AB343" i="29"/>
  <c r="AB342" i="29"/>
  <c r="AB341" i="29"/>
  <c r="AB340" i="29"/>
  <c r="AB339" i="29"/>
  <c r="AB338" i="29"/>
  <c r="AB337" i="29"/>
  <c r="AB336" i="29"/>
  <c r="AB335" i="29"/>
  <c r="AB334" i="29"/>
  <c r="AB333" i="29"/>
  <c r="AB332" i="29"/>
  <c r="AB331" i="29"/>
  <c r="AB330" i="29"/>
  <c r="AB329" i="29"/>
  <c r="AB328" i="29"/>
  <c r="AB327" i="29"/>
  <c r="AB326" i="29"/>
  <c r="AB325" i="29"/>
  <c r="AB324" i="29"/>
  <c r="AB323" i="29"/>
  <c r="AB322" i="29"/>
  <c r="AB321" i="29"/>
  <c r="AB320" i="29"/>
  <c r="AB319" i="29"/>
  <c r="AB318" i="29"/>
  <c r="AB317" i="29"/>
  <c r="AB316" i="29"/>
  <c r="AB315" i="29"/>
  <c r="AB314" i="29"/>
  <c r="AB313" i="29"/>
  <c r="AB312" i="29"/>
  <c r="AB311" i="29"/>
  <c r="AB310" i="29"/>
  <c r="AB309" i="29"/>
  <c r="AB308" i="29"/>
  <c r="AB307" i="29"/>
  <c r="AB306" i="29"/>
  <c r="AB305" i="29"/>
  <c r="AB304" i="29"/>
  <c r="AB303" i="29"/>
  <c r="AB302" i="29"/>
  <c r="AB301" i="29"/>
  <c r="AB300" i="29"/>
  <c r="AB299" i="29"/>
  <c r="AB298" i="29"/>
  <c r="AB297" i="29"/>
  <c r="AB296" i="29"/>
  <c r="AB295" i="29"/>
  <c r="AB294" i="29"/>
  <c r="AB293" i="29"/>
  <c r="AB292" i="29"/>
  <c r="AB291" i="29"/>
  <c r="AB290" i="29"/>
  <c r="AB289" i="29"/>
  <c r="AB288" i="29"/>
  <c r="AB287" i="29"/>
  <c r="AB286" i="29"/>
  <c r="AB285" i="29"/>
  <c r="AB284" i="29"/>
  <c r="AB283" i="29"/>
  <c r="AB282" i="29"/>
  <c r="AB281" i="29"/>
  <c r="AB280" i="29"/>
  <c r="AB279" i="29"/>
  <c r="AB278" i="29"/>
  <c r="AB277" i="29"/>
  <c r="AB276" i="29"/>
  <c r="AB275" i="29"/>
  <c r="AB274" i="29"/>
  <c r="AB273" i="29"/>
  <c r="AB272" i="29"/>
  <c r="AB271" i="29"/>
  <c r="AB270" i="29"/>
  <c r="AB269" i="29"/>
  <c r="AB268" i="29"/>
  <c r="AB267" i="29"/>
  <c r="AB266" i="29"/>
  <c r="AB265" i="29"/>
  <c r="AB264" i="29"/>
  <c r="AB263" i="29"/>
  <c r="AB262" i="29"/>
  <c r="AB261" i="29"/>
  <c r="AB260" i="29"/>
  <c r="AB259" i="29"/>
  <c r="AB258" i="29"/>
  <c r="AB257" i="29"/>
  <c r="AB256" i="29"/>
  <c r="AB255" i="29"/>
  <c r="AB254" i="29"/>
  <c r="AB253" i="29"/>
  <c r="AB252" i="29"/>
  <c r="AB251" i="29"/>
  <c r="AB250" i="29"/>
  <c r="AB249" i="29"/>
  <c r="AB248" i="29"/>
  <c r="AB247" i="29"/>
  <c r="AB246" i="29"/>
  <c r="AB245" i="29"/>
  <c r="AB244" i="29"/>
  <c r="AB243" i="29"/>
  <c r="AB242" i="29"/>
  <c r="AB241" i="29"/>
  <c r="AB240" i="29"/>
  <c r="AB239" i="29"/>
  <c r="AB238" i="29"/>
  <c r="AB237" i="29"/>
  <c r="AB236" i="29"/>
  <c r="AB235" i="29"/>
  <c r="AB234" i="29"/>
  <c r="AB233" i="29"/>
  <c r="AB232" i="29"/>
  <c r="AB231" i="29"/>
  <c r="AB230" i="29"/>
  <c r="AB229" i="29"/>
  <c r="AB228" i="29"/>
  <c r="AB227" i="29"/>
  <c r="AB226" i="29"/>
  <c r="AB225" i="29"/>
  <c r="AB224" i="29"/>
  <c r="AB223" i="29"/>
  <c r="AB222" i="29"/>
  <c r="AB221" i="29"/>
  <c r="AB220" i="29"/>
  <c r="AB219" i="29"/>
  <c r="AB218" i="29"/>
  <c r="AB217" i="29"/>
  <c r="AB216" i="29"/>
  <c r="AB215" i="29"/>
  <c r="AB214" i="29"/>
  <c r="AB213" i="29"/>
  <c r="AB212" i="29"/>
  <c r="AB211" i="29"/>
  <c r="AB210" i="29"/>
  <c r="AB209" i="29"/>
  <c r="AB208" i="29"/>
  <c r="AB207" i="29"/>
  <c r="AB206" i="29"/>
  <c r="AB205" i="29"/>
  <c r="AB204" i="29"/>
  <c r="AB203" i="29"/>
  <c r="AB202" i="29"/>
  <c r="AB201" i="29"/>
  <c r="AB200" i="29"/>
  <c r="AB199" i="29"/>
  <c r="AB198" i="29"/>
  <c r="AB197" i="29"/>
  <c r="AB196" i="29"/>
  <c r="AB195" i="29"/>
  <c r="AB194" i="29"/>
  <c r="AB193" i="29"/>
  <c r="AB192" i="29"/>
  <c r="AB191" i="29"/>
  <c r="AB190" i="29"/>
  <c r="AB189" i="29"/>
  <c r="AB188" i="29"/>
  <c r="AB187" i="29"/>
  <c r="AB186" i="29"/>
  <c r="AB185" i="29"/>
  <c r="AB184" i="29"/>
  <c r="AB183" i="29"/>
  <c r="AB182" i="29"/>
  <c r="AB181" i="29"/>
  <c r="AB180" i="29"/>
  <c r="AB179" i="29"/>
  <c r="AB178" i="29"/>
  <c r="AB177" i="29"/>
  <c r="AB176" i="29"/>
  <c r="AB175" i="29"/>
  <c r="AB174" i="29"/>
  <c r="AB173" i="29"/>
  <c r="AB172" i="29"/>
  <c r="AB171" i="29"/>
  <c r="AB170" i="29"/>
  <c r="AB169" i="29"/>
  <c r="AB168" i="29"/>
  <c r="AB167" i="29"/>
  <c r="AB166" i="29"/>
  <c r="AB165" i="29"/>
  <c r="AB164" i="29"/>
  <c r="AB163" i="29"/>
  <c r="AB162" i="29"/>
  <c r="AB161" i="29"/>
  <c r="AB160" i="29"/>
  <c r="AB159" i="29"/>
  <c r="AB158" i="29"/>
  <c r="AB157" i="29"/>
  <c r="AB156" i="29"/>
  <c r="AB155" i="29"/>
  <c r="AB154" i="29"/>
  <c r="AB153" i="29"/>
  <c r="AB152" i="29"/>
  <c r="AB151" i="29"/>
  <c r="AB150" i="29"/>
  <c r="AB149" i="29"/>
  <c r="AB148" i="29"/>
  <c r="AB147" i="29"/>
  <c r="AB146" i="29"/>
  <c r="AB145" i="29"/>
  <c r="AB144" i="29"/>
  <c r="AB143" i="29"/>
  <c r="AB142" i="29"/>
  <c r="AB141" i="29"/>
  <c r="AB140" i="29"/>
  <c r="AB139" i="29"/>
  <c r="AB138" i="29"/>
  <c r="AB137" i="29"/>
  <c r="AB136" i="29"/>
  <c r="AB135" i="29"/>
  <c r="AB134" i="29"/>
  <c r="AB133" i="29"/>
  <c r="AB132" i="29"/>
  <c r="AB131" i="29"/>
  <c r="AB130" i="29"/>
  <c r="AB129" i="29"/>
  <c r="AB128" i="29"/>
  <c r="AB127" i="29"/>
  <c r="AB126" i="29"/>
  <c r="AB125" i="29"/>
  <c r="AB124" i="29"/>
  <c r="AB123" i="29"/>
  <c r="AB122" i="29"/>
  <c r="AB121" i="29"/>
  <c r="AB120" i="29"/>
  <c r="AB119" i="29"/>
  <c r="AB118" i="29"/>
  <c r="AB117" i="29"/>
  <c r="AB116" i="29"/>
  <c r="AB115" i="29"/>
  <c r="AB114" i="29"/>
  <c r="AB113" i="29"/>
  <c r="AB112" i="29"/>
  <c r="AB111" i="29"/>
  <c r="AB110" i="29"/>
  <c r="AB109" i="29"/>
  <c r="AB108" i="29"/>
  <c r="AB107" i="29"/>
  <c r="AB106" i="29"/>
  <c r="AB105" i="29"/>
  <c r="AB104" i="29"/>
  <c r="AB103" i="29"/>
  <c r="AB102" i="29"/>
  <c r="AB101" i="29"/>
  <c r="AB100" i="29"/>
  <c r="AB99" i="29"/>
  <c r="AB98" i="29"/>
  <c r="AB97" i="29"/>
  <c r="AB96" i="29"/>
  <c r="AB95" i="29"/>
  <c r="AB94" i="29"/>
  <c r="AB93" i="29"/>
  <c r="AB92" i="29"/>
  <c r="AB91" i="29"/>
  <c r="AB90" i="29"/>
  <c r="AB89" i="29"/>
  <c r="AB88" i="29"/>
  <c r="AB87" i="29"/>
  <c r="AB86" i="29"/>
  <c r="AB85" i="29"/>
  <c r="AB84" i="29"/>
  <c r="AB83" i="29"/>
  <c r="AB82" i="29"/>
  <c r="AB81" i="29"/>
  <c r="AB80" i="29"/>
  <c r="AB79" i="29"/>
  <c r="AB78" i="29"/>
  <c r="AB77" i="29"/>
  <c r="AB76" i="29"/>
  <c r="AB75" i="29"/>
  <c r="AB74" i="29"/>
  <c r="AB73" i="29"/>
  <c r="AB72" i="29"/>
  <c r="AB71" i="29"/>
  <c r="AB70" i="29"/>
  <c r="AB69" i="29"/>
  <c r="AB68" i="29"/>
  <c r="AB67" i="29"/>
  <c r="AB66" i="29"/>
  <c r="AB65" i="29"/>
  <c r="AB64" i="29"/>
  <c r="AB63" i="29"/>
  <c r="AB62" i="29"/>
  <c r="AB61" i="29"/>
  <c r="AB60" i="29"/>
  <c r="AB59" i="29"/>
  <c r="AB58" i="29"/>
  <c r="AB57" i="29"/>
  <c r="AB56" i="29"/>
  <c r="AB55" i="29"/>
  <c r="AB54" i="29"/>
  <c r="AB53" i="29"/>
  <c r="AB52" i="29"/>
  <c r="AB51" i="29"/>
  <c r="AB50" i="29"/>
  <c r="AB49" i="29"/>
  <c r="AB48" i="29"/>
  <c r="AB47" i="29"/>
  <c r="AB46" i="29"/>
  <c r="AB45" i="29"/>
  <c r="AB44" i="29"/>
  <c r="AB43" i="29"/>
  <c r="AB42" i="29"/>
  <c r="AB41" i="29"/>
  <c r="AB40" i="29"/>
  <c r="AB39" i="29"/>
  <c r="AB38" i="29"/>
  <c r="AB37" i="29"/>
  <c r="AB36" i="29"/>
  <c r="AB35" i="29"/>
  <c r="AB34" i="29"/>
  <c r="AB33" i="29"/>
  <c r="AB32" i="29"/>
  <c r="AB31" i="29"/>
  <c r="AB30" i="29"/>
  <c r="AB29" i="29"/>
  <c r="AB28" i="29"/>
  <c r="AB27" i="29"/>
  <c r="AB26" i="29"/>
  <c r="AB25" i="29"/>
  <c r="AB24" i="29"/>
  <c r="AB23" i="29"/>
  <c r="AB22" i="29"/>
  <c r="AB21" i="29"/>
  <c r="AB20" i="29"/>
  <c r="AB19" i="29"/>
  <c r="AB18" i="29"/>
  <c r="AB17" i="29"/>
  <c r="AB16" i="29"/>
  <c r="AB15" i="29"/>
  <c r="AB14" i="29"/>
  <c r="AB13" i="29"/>
  <c r="AB12" i="29"/>
  <c r="U1000" i="9"/>
  <c r="U999" i="9"/>
  <c r="U998" i="9"/>
  <c r="U997" i="9"/>
  <c r="U996" i="9"/>
  <c r="U995" i="9"/>
  <c r="U994" i="9"/>
  <c r="U993" i="9"/>
  <c r="U992" i="9"/>
  <c r="U991" i="9"/>
  <c r="U990" i="9"/>
  <c r="U989" i="9"/>
  <c r="U988" i="9"/>
  <c r="U987" i="9"/>
  <c r="U986" i="9"/>
  <c r="U985" i="9"/>
  <c r="U984" i="9"/>
  <c r="U983" i="9"/>
  <c r="U982" i="9"/>
  <c r="U981" i="9"/>
  <c r="U980" i="9"/>
  <c r="U979" i="9"/>
  <c r="U978" i="9"/>
  <c r="U977" i="9"/>
  <c r="U976" i="9"/>
  <c r="U975" i="9"/>
  <c r="U974" i="9"/>
  <c r="U973" i="9"/>
  <c r="U972" i="9"/>
  <c r="U971" i="9"/>
  <c r="U970" i="9"/>
  <c r="U969" i="9"/>
  <c r="U968" i="9"/>
  <c r="U967" i="9"/>
  <c r="U966" i="9"/>
  <c r="U965" i="9"/>
  <c r="U964" i="9"/>
  <c r="U963" i="9"/>
  <c r="U962" i="9"/>
  <c r="U961" i="9"/>
  <c r="U960" i="9"/>
  <c r="U959" i="9"/>
  <c r="U958" i="9"/>
  <c r="U957" i="9"/>
  <c r="U956" i="9"/>
  <c r="U955" i="9"/>
  <c r="U954" i="9"/>
  <c r="U953" i="9"/>
  <c r="U952" i="9"/>
  <c r="U951" i="9"/>
  <c r="U950" i="9"/>
  <c r="U949" i="9"/>
  <c r="U948" i="9"/>
  <c r="U947" i="9"/>
  <c r="U946" i="9"/>
  <c r="U945" i="9"/>
  <c r="U944" i="9"/>
  <c r="U943" i="9"/>
  <c r="U942" i="9"/>
  <c r="U941" i="9"/>
  <c r="U940" i="9"/>
  <c r="U939" i="9"/>
  <c r="U938" i="9"/>
  <c r="U937" i="9"/>
  <c r="U936" i="9"/>
  <c r="U935" i="9"/>
  <c r="U934" i="9"/>
  <c r="U933" i="9"/>
  <c r="U932" i="9"/>
  <c r="U931" i="9"/>
  <c r="U930" i="9"/>
  <c r="U929" i="9"/>
  <c r="U928" i="9"/>
  <c r="U927" i="9"/>
  <c r="U926" i="9"/>
  <c r="U925" i="9"/>
  <c r="U924" i="9"/>
  <c r="U923" i="9"/>
  <c r="U922" i="9"/>
  <c r="U921" i="9"/>
  <c r="U920" i="9"/>
  <c r="U919" i="9"/>
  <c r="U918" i="9"/>
  <c r="U917" i="9"/>
  <c r="U916" i="9"/>
  <c r="U915" i="9"/>
  <c r="U914" i="9"/>
  <c r="U913" i="9"/>
  <c r="U912" i="9"/>
  <c r="U911" i="9"/>
  <c r="U910" i="9"/>
  <c r="U909" i="9"/>
  <c r="U908" i="9"/>
  <c r="U907" i="9"/>
  <c r="U906" i="9"/>
  <c r="U905" i="9"/>
  <c r="U904" i="9"/>
  <c r="U903" i="9"/>
  <c r="U902" i="9"/>
  <c r="U901" i="9"/>
  <c r="U900" i="9"/>
  <c r="U899" i="9"/>
  <c r="U898" i="9"/>
  <c r="U897" i="9"/>
  <c r="U896" i="9"/>
  <c r="U895" i="9"/>
  <c r="U894" i="9"/>
  <c r="U893" i="9"/>
  <c r="U892" i="9"/>
  <c r="U891" i="9"/>
  <c r="U890" i="9"/>
  <c r="U889" i="9"/>
  <c r="U888" i="9"/>
  <c r="U887" i="9"/>
  <c r="U886" i="9"/>
  <c r="U885" i="9"/>
  <c r="U884" i="9"/>
  <c r="U883" i="9"/>
  <c r="U882" i="9"/>
  <c r="U881" i="9"/>
  <c r="U880" i="9"/>
  <c r="U879" i="9"/>
  <c r="U878" i="9"/>
  <c r="U877" i="9"/>
  <c r="U876" i="9"/>
  <c r="U875" i="9"/>
  <c r="U874" i="9"/>
  <c r="U873" i="9"/>
  <c r="U872" i="9"/>
  <c r="U871" i="9"/>
  <c r="U870" i="9"/>
  <c r="U869" i="9"/>
  <c r="U868" i="9"/>
  <c r="U867" i="9"/>
  <c r="U866" i="9"/>
  <c r="U865" i="9"/>
  <c r="U864" i="9"/>
  <c r="U863" i="9"/>
  <c r="U862" i="9"/>
  <c r="U861" i="9"/>
  <c r="U860" i="9"/>
  <c r="U859" i="9"/>
  <c r="U858" i="9"/>
  <c r="U857" i="9"/>
  <c r="U856" i="9"/>
  <c r="U855" i="9"/>
  <c r="U854" i="9"/>
  <c r="U853" i="9"/>
  <c r="U852" i="9"/>
  <c r="U851" i="9"/>
  <c r="U850" i="9"/>
  <c r="U849" i="9"/>
  <c r="U848" i="9"/>
  <c r="U847" i="9"/>
  <c r="U846" i="9"/>
  <c r="U845" i="9"/>
  <c r="U844" i="9"/>
  <c r="U843" i="9"/>
  <c r="U842" i="9"/>
  <c r="U841" i="9"/>
  <c r="U840" i="9"/>
  <c r="U839" i="9"/>
  <c r="U838" i="9"/>
  <c r="U837" i="9"/>
  <c r="U836" i="9"/>
  <c r="U835" i="9"/>
  <c r="U834" i="9"/>
  <c r="U833" i="9"/>
  <c r="U832" i="9"/>
  <c r="U831" i="9"/>
  <c r="U830" i="9"/>
  <c r="U829" i="9"/>
  <c r="U828" i="9"/>
  <c r="U827" i="9"/>
  <c r="U826" i="9"/>
  <c r="U825" i="9"/>
  <c r="U824" i="9"/>
  <c r="U823" i="9"/>
  <c r="U822" i="9"/>
  <c r="U821" i="9"/>
  <c r="U820" i="9"/>
  <c r="U819" i="9"/>
  <c r="U818" i="9"/>
  <c r="U817" i="9"/>
  <c r="U816" i="9"/>
  <c r="U815" i="9"/>
  <c r="U814" i="9"/>
  <c r="U813" i="9"/>
  <c r="U812" i="9"/>
  <c r="U811" i="9"/>
  <c r="U810" i="9"/>
  <c r="U809" i="9"/>
  <c r="U808" i="9"/>
  <c r="U807" i="9"/>
  <c r="U806" i="9"/>
  <c r="U805" i="9"/>
  <c r="U804" i="9"/>
  <c r="U803" i="9"/>
  <c r="U802" i="9"/>
  <c r="U801" i="9"/>
  <c r="U800" i="9"/>
  <c r="U799" i="9"/>
  <c r="U798" i="9"/>
  <c r="U797" i="9"/>
  <c r="U796" i="9"/>
  <c r="U795" i="9"/>
  <c r="U794" i="9"/>
  <c r="U793" i="9"/>
  <c r="U792" i="9"/>
  <c r="U791" i="9"/>
  <c r="U790" i="9"/>
  <c r="U789" i="9"/>
  <c r="U788" i="9"/>
  <c r="U787" i="9"/>
  <c r="U786" i="9"/>
  <c r="U785" i="9"/>
  <c r="U784" i="9"/>
  <c r="U783" i="9"/>
  <c r="U782" i="9"/>
  <c r="U781" i="9"/>
  <c r="U780" i="9"/>
  <c r="U779" i="9"/>
  <c r="U778" i="9"/>
  <c r="U777" i="9"/>
  <c r="U776" i="9"/>
  <c r="U775" i="9"/>
  <c r="U774" i="9"/>
  <c r="U773" i="9"/>
  <c r="U772" i="9"/>
  <c r="U771" i="9"/>
  <c r="U770" i="9"/>
  <c r="U769" i="9"/>
  <c r="U768" i="9"/>
  <c r="U767" i="9"/>
  <c r="U766" i="9"/>
  <c r="U765" i="9"/>
  <c r="U764" i="9"/>
  <c r="U763" i="9"/>
  <c r="U762" i="9"/>
  <c r="U761" i="9"/>
  <c r="U760" i="9"/>
  <c r="U759" i="9"/>
  <c r="U758" i="9"/>
  <c r="U757" i="9"/>
  <c r="U756" i="9"/>
  <c r="U755" i="9"/>
  <c r="U754" i="9"/>
  <c r="U753" i="9"/>
  <c r="U752" i="9"/>
  <c r="U751" i="9"/>
  <c r="U750" i="9"/>
  <c r="U749" i="9"/>
  <c r="U748" i="9"/>
  <c r="U747" i="9"/>
  <c r="U746" i="9"/>
  <c r="U745" i="9"/>
  <c r="U744" i="9"/>
  <c r="U743" i="9"/>
  <c r="U742" i="9"/>
  <c r="U741" i="9"/>
  <c r="U740" i="9"/>
  <c r="U739" i="9"/>
  <c r="U738" i="9"/>
  <c r="U737" i="9"/>
  <c r="U736" i="9"/>
  <c r="U735" i="9"/>
  <c r="U734" i="9"/>
  <c r="U733" i="9"/>
  <c r="U732" i="9"/>
  <c r="U731" i="9"/>
  <c r="U730" i="9"/>
  <c r="U729" i="9"/>
  <c r="U728" i="9"/>
  <c r="U727" i="9"/>
  <c r="U726" i="9"/>
  <c r="U725" i="9"/>
  <c r="U724" i="9"/>
  <c r="U723" i="9"/>
  <c r="U722" i="9"/>
  <c r="U721" i="9"/>
  <c r="U720" i="9"/>
  <c r="U719" i="9"/>
  <c r="U718" i="9"/>
  <c r="U717" i="9"/>
  <c r="U716" i="9"/>
  <c r="U715" i="9"/>
  <c r="U714" i="9"/>
  <c r="U713" i="9"/>
  <c r="U712" i="9"/>
  <c r="U711" i="9"/>
  <c r="U710" i="9"/>
  <c r="U709" i="9"/>
  <c r="U708" i="9"/>
  <c r="U707" i="9"/>
  <c r="U706" i="9"/>
  <c r="U705" i="9"/>
  <c r="U704" i="9"/>
  <c r="U703" i="9"/>
  <c r="U702" i="9"/>
  <c r="U701" i="9"/>
  <c r="U700" i="9"/>
  <c r="U699" i="9"/>
  <c r="U698" i="9"/>
  <c r="U697" i="9"/>
  <c r="U696" i="9"/>
  <c r="U695" i="9"/>
  <c r="U694" i="9"/>
  <c r="U693" i="9"/>
  <c r="U692" i="9"/>
  <c r="U691" i="9"/>
  <c r="U690" i="9"/>
  <c r="U689" i="9"/>
  <c r="U688" i="9"/>
  <c r="U687" i="9"/>
  <c r="U686" i="9"/>
  <c r="U685" i="9"/>
  <c r="U684" i="9"/>
  <c r="U683" i="9"/>
  <c r="U682" i="9"/>
  <c r="U681" i="9"/>
  <c r="U680" i="9"/>
  <c r="U679" i="9"/>
  <c r="U678" i="9"/>
  <c r="U677" i="9"/>
  <c r="U676" i="9"/>
  <c r="U675" i="9"/>
  <c r="U674" i="9"/>
  <c r="U673" i="9"/>
  <c r="U672" i="9"/>
  <c r="U671" i="9"/>
  <c r="U670" i="9"/>
  <c r="U669" i="9"/>
  <c r="U668" i="9"/>
  <c r="U667" i="9"/>
  <c r="U666" i="9"/>
  <c r="U665" i="9"/>
  <c r="U664" i="9"/>
  <c r="U663" i="9"/>
  <c r="U662" i="9"/>
  <c r="U661" i="9"/>
  <c r="U660" i="9"/>
  <c r="U659" i="9"/>
  <c r="U658" i="9"/>
  <c r="U657" i="9"/>
  <c r="U656" i="9"/>
  <c r="U655" i="9"/>
  <c r="U654" i="9"/>
  <c r="U653" i="9"/>
  <c r="U652" i="9"/>
  <c r="U651" i="9"/>
  <c r="U650" i="9"/>
  <c r="U649" i="9"/>
  <c r="U648" i="9"/>
  <c r="U647" i="9"/>
  <c r="U646" i="9"/>
  <c r="U645" i="9"/>
  <c r="U644" i="9"/>
  <c r="U643" i="9"/>
  <c r="U642" i="9"/>
  <c r="U641" i="9"/>
  <c r="U640" i="9"/>
  <c r="U639" i="9"/>
  <c r="U638" i="9"/>
  <c r="U637" i="9"/>
  <c r="U636" i="9"/>
  <c r="U635" i="9"/>
  <c r="U634" i="9"/>
  <c r="U633" i="9"/>
  <c r="U632" i="9"/>
  <c r="U631" i="9"/>
  <c r="U630" i="9"/>
  <c r="U629" i="9"/>
  <c r="U628" i="9"/>
  <c r="U627" i="9"/>
  <c r="U626" i="9"/>
  <c r="U625" i="9"/>
  <c r="U624" i="9"/>
  <c r="U623" i="9"/>
  <c r="U622" i="9"/>
  <c r="U621" i="9"/>
  <c r="U620" i="9"/>
  <c r="U619" i="9"/>
  <c r="U618" i="9"/>
  <c r="U617" i="9"/>
  <c r="U616" i="9"/>
  <c r="U615" i="9"/>
  <c r="U614" i="9"/>
  <c r="U613" i="9"/>
  <c r="U612" i="9"/>
  <c r="U611" i="9"/>
  <c r="U610" i="9"/>
  <c r="U609" i="9"/>
  <c r="U608" i="9"/>
  <c r="U607" i="9"/>
  <c r="U606" i="9"/>
  <c r="U605" i="9"/>
  <c r="U604" i="9"/>
  <c r="U603" i="9"/>
  <c r="U602" i="9"/>
  <c r="U601" i="9"/>
  <c r="U600" i="9"/>
  <c r="U599" i="9"/>
  <c r="U598" i="9"/>
  <c r="U597" i="9"/>
  <c r="U596" i="9"/>
  <c r="U595" i="9"/>
  <c r="U594" i="9"/>
  <c r="U593" i="9"/>
  <c r="U592" i="9"/>
  <c r="U591" i="9"/>
  <c r="U590" i="9"/>
  <c r="U589" i="9"/>
  <c r="U588" i="9"/>
  <c r="U587" i="9"/>
  <c r="U586" i="9"/>
  <c r="U585" i="9"/>
  <c r="U584" i="9"/>
  <c r="U583" i="9"/>
  <c r="U582" i="9"/>
  <c r="U581" i="9"/>
  <c r="U580" i="9"/>
  <c r="U579" i="9"/>
  <c r="U578" i="9"/>
  <c r="U577" i="9"/>
  <c r="U576" i="9"/>
  <c r="U575" i="9"/>
  <c r="U574" i="9"/>
  <c r="U573" i="9"/>
  <c r="U572" i="9"/>
  <c r="U571" i="9"/>
  <c r="U570" i="9"/>
  <c r="U569" i="9"/>
  <c r="U568" i="9"/>
  <c r="U567" i="9"/>
  <c r="U566" i="9"/>
  <c r="U565" i="9"/>
  <c r="U564" i="9"/>
  <c r="U563" i="9"/>
  <c r="U562" i="9"/>
  <c r="U561" i="9"/>
  <c r="U560" i="9"/>
  <c r="U559" i="9"/>
  <c r="U558" i="9"/>
  <c r="U557" i="9"/>
  <c r="U556" i="9"/>
  <c r="U555" i="9"/>
  <c r="U554" i="9"/>
  <c r="U553" i="9"/>
  <c r="U552" i="9"/>
  <c r="U551" i="9"/>
  <c r="U550" i="9"/>
  <c r="U549" i="9"/>
  <c r="U548" i="9"/>
  <c r="U547" i="9"/>
  <c r="U546" i="9"/>
  <c r="U545" i="9"/>
  <c r="U544" i="9"/>
  <c r="U543" i="9"/>
  <c r="U542" i="9"/>
  <c r="U541" i="9"/>
  <c r="U540" i="9"/>
  <c r="U539" i="9"/>
  <c r="U538" i="9"/>
  <c r="U537" i="9"/>
  <c r="U536" i="9"/>
  <c r="U535" i="9"/>
  <c r="U534" i="9"/>
  <c r="U533" i="9"/>
  <c r="U532" i="9"/>
  <c r="U531" i="9"/>
  <c r="U530" i="9"/>
  <c r="U529" i="9"/>
  <c r="U528" i="9"/>
  <c r="U527" i="9"/>
  <c r="U526" i="9"/>
  <c r="U525" i="9"/>
  <c r="U524" i="9"/>
  <c r="U523" i="9"/>
  <c r="U522" i="9"/>
  <c r="U521" i="9"/>
  <c r="U520" i="9"/>
  <c r="U519" i="9"/>
  <c r="U518" i="9"/>
  <c r="U517" i="9"/>
  <c r="U516" i="9"/>
  <c r="U515" i="9"/>
  <c r="U514" i="9"/>
  <c r="U513" i="9"/>
  <c r="U512" i="9"/>
  <c r="U511" i="9"/>
  <c r="U510" i="9"/>
  <c r="U509" i="9"/>
  <c r="U508" i="9"/>
  <c r="U507" i="9"/>
  <c r="U506" i="9"/>
  <c r="U505" i="9"/>
  <c r="U504" i="9"/>
  <c r="U503" i="9"/>
  <c r="U502" i="9"/>
  <c r="U501" i="9"/>
  <c r="U500" i="9"/>
  <c r="U499" i="9"/>
  <c r="U498" i="9"/>
  <c r="U497" i="9"/>
  <c r="U496" i="9"/>
  <c r="U495" i="9"/>
  <c r="U494" i="9"/>
  <c r="U493" i="9"/>
  <c r="U492" i="9"/>
  <c r="U491" i="9"/>
  <c r="U490" i="9"/>
  <c r="U489" i="9"/>
  <c r="U488" i="9"/>
  <c r="U487" i="9"/>
  <c r="U486" i="9"/>
  <c r="U485" i="9"/>
  <c r="U484" i="9"/>
  <c r="U483" i="9"/>
  <c r="U482" i="9"/>
  <c r="U481" i="9"/>
  <c r="U480" i="9"/>
  <c r="U479" i="9"/>
  <c r="U478" i="9"/>
  <c r="U477" i="9"/>
  <c r="U476" i="9"/>
  <c r="U475" i="9"/>
  <c r="U474" i="9"/>
  <c r="U473" i="9"/>
  <c r="U472" i="9"/>
  <c r="U471" i="9"/>
  <c r="U470" i="9"/>
  <c r="U469" i="9"/>
  <c r="U468" i="9"/>
  <c r="U467" i="9"/>
  <c r="U466" i="9"/>
  <c r="U465" i="9"/>
  <c r="U464" i="9"/>
  <c r="U463" i="9"/>
  <c r="U462" i="9"/>
  <c r="U461" i="9"/>
  <c r="U460" i="9"/>
  <c r="U459" i="9"/>
  <c r="U458" i="9"/>
  <c r="U457" i="9"/>
  <c r="U456" i="9"/>
  <c r="U455" i="9"/>
  <c r="U454" i="9"/>
  <c r="U453" i="9"/>
  <c r="U452" i="9"/>
  <c r="U451" i="9"/>
  <c r="U450" i="9"/>
  <c r="U449" i="9"/>
  <c r="U448" i="9"/>
  <c r="U447" i="9"/>
  <c r="U446" i="9"/>
  <c r="U445" i="9"/>
  <c r="U444" i="9"/>
  <c r="U443" i="9"/>
  <c r="U442" i="9"/>
  <c r="U441" i="9"/>
  <c r="U440" i="9"/>
  <c r="U439" i="9"/>
  <c r="U438" i="9"/>
  <c r="U437" i="9"/>
  <c r="U436" i="9"/>
  <c r="U435" i="9"/>
  <c r="U434" i="9"/>
  <c r="U433" i="9"/>
  <c r="U432" i="9"/>
  <c r="U431" i="9"/>
  <c r="U430" i="9"/>
  <c r="U429" i="9"/>
  <c r="U428" i="9"/>
  <c r="U427" i="9"/>
  <c r="U426" i="9"/>
  <c r="U425" i="9"/>
  <c r="U424" i="9"/>
  <c r="U423" i="9"/>
  <c r="U422" i="9"/>
  <c r="U421" i="9"/>
  <c r="U420" i="9"/>
  <c r="U419" i="9"/>
  <c r="U418" i="9"/>
  <c r="U417" i="9"/>
  <c r="U416" i="9"/>
  <c r="U415" i="9"/>
  <c r="U414" i="9"/>
  <c r="U413" i="9"/>
  <c r="U412" i="9"/>
  <c r="U411" i="9"/>
  <c r="U410" i="9"/>
  <c r="U409" i="9"/>
  <c r="U408" i="9"/>
  <c r="U407" i="9"/>
  <c r="U406" i="9"/>
  <c r="U405" i="9"/>
  <c r="U404" i="9"/>
  <c r="U403" i="9"/>
  <c r="U402" i="9"/>
  <c r="U401" i="9"/>
  <c r="U400" i="9"/>
  <c r="U399" i="9"/>
  <c r="U398" i="9"/>
  <c r="U397" i="9"/>
  <c r="U396" i="9"/>
  <c r="U395" i="9"/>
  <c r="U394" i="9"/>
  <c r="U393" i="9"/>
  <c r="U392" i="9"/>
  <c r="U391" i="9"/>
  <c r="U390" i="9"/>
  <c r="U389" i="9"/>
  <c r="U388" i="9"/>
  <c r="U387" i="9"/>
  <c r="U386" i="9"/>
  <c r="U385" i="9"/>
  <c r="U384" i="9"/>
  <c r="U383" i="9"/>
  <c r="U382" i="9"/>
  <c r="U381" i="9"/>
  <c r="U380" i="9"/>
  <c r="U379" i="9"/>
  <c r="U378" i="9"/>
  <c r="U377" i="9"/>
  <c r="U376" i="9"/>
  <c r="U375" i="9"/>
  <c r="U374" i="9"/>
  <c r="U373" i="9"/>
  <c r="U372" i="9"/>
  <c r="U371" i="9"/>
  <c r="U370" i="9"/>
  <c r="U369" i="9"/>
  <c r="U368" i="9"/>
  <c r="U367" i="9"/>
  <c r="U366" i="9"/>
  <c r="U365" i="9"/>
  <c r="U364" i="9"/>
  <c r="U363" i="9"/>
  <c r="U362" i="9"/>
  <c r="U361" i="9"/>
  <c r="U360" i="9"/>
  <c r="U359" i="9"/>
  <c r="U358" i="9"/>
  <c r="U357" i="9"/>
  <c r="U356" i="9"/>
  <c r="U355" i="9"/>
  <c r="U354" i="9"/>
  <c r="U353" i="9"/>
  <c r="U352" i="9"/>
  <c r="U351" i="9"/>
  <c r="U350" i="9"/>
  <c r="U349" i="9"/>
  <c r="U348" i="9"/>
  <c r="U347" i="9"/>
  <c r="U346" i="9"/>
  <c r="U345" i="9"/>
  <c r="U344" i="9"/>
  <c r="U343" i="9"/>
  <c r="U342" i="9"/>
  <c r="U341" i="9"/>
  <c r="U340" i="9"/>
  <c r="U339" i="9"/>
  <c r="U338" i="9"/>
  <c r="U337" i="9"/>
  <c r="U336" i="9"/>
  <c r="U335" i="9"/>
  <c r="U334" i="9"/>
  <c r="U333" i="9"/>
  <c r="U332" i="9"/>
  <c r="U331" i="9"/>
  <c r="U330" i="9"/>
  <c r="U329" i="9"/>
  <c r="U328" i="9"/>
  <c r="U327" i="9"/>
  <c r="U326" i="9"/>
  <c r="U325" i="9"/>
  <c r="U324" i="9"/>
  <c r="U323" i="9"/>
  <c r="U322" i="9"/>
  <c r="U321" i="9"/>
  <c r="U320" i="9"/>
  <c r="U319" i="9"/>
  <c r="U318" i="9"/>
  <c r="U317" i="9"/>
  <c r="U316" i="9"/>
  <c r="U315" i="9"/>
  <c r="U314" i="9"/>
  <c r="U313" i="9"/>
  <c r="U312" i="9"/>
  <c r="U311" i="9"/>
  <c r="U310" i="9"/>
  <c r="U309" i="9"/>
  <c r="U308" i="9"/>
  <c r="U307" i="9"/>
  <c r="U306" i="9"/>
  <c r="U305" i="9"/>
  <c r="U304" i="9"/>
  <c r="U303" i="9"/>
  <c r="U302" i="9"/>
  <c r="U301" i="9"/>
  <c r="U300" i="9"/>
  <c r="U299" i="9"/>
  <c r="U298" i="9"/>
  <c r="U297" i="9"/>
  <c r="U296" i="9"/>
  <c r="U295" i="9"/>
  <c r="U294" i="9"/>
  <c r="U293" i="9"/>
  <c r="U292" i="9"/>
  <c r="U291" i="9"/>
  <c r="U290" i="9"/>
  <c r="U289" i="9"/>
  <c r="U288" i="9"/>
  <c r="U287" i="9"/>
  <c r="U286" i="9"/>
  <c r="U285" i="9"/>
  <c r="U284" i="9"/>
  <c r="U283" i="9"/>
  <c r="U282" i="9"/>
  <c r="U281" i="9"/>
  <c r="U280" i="9"/>
  <c r="U279" i="9"/>
  <c r="U278" i="9"/>
  <c r="U277" i="9"/>
  <c r="U276" i="9"/>
  <c r="U275" i="9"/>
  <c r="U274" i="9"/>
  <c r="U273" i="9"/>
  <c r="U272" i="9"/>
  <c r="U271" i="9"/>
  <c r="U270" i="9"/>
  <c r="U269" i="9"/>
  <c r="U268" i="9"/>
  <c r="U267" i="9"/>
  <c r="U266" i="9"/>
  <c r="U265" i="9"/>
  <c r="U264" i="9"/>
  <c r="U263" i="9"/>
  <c r="U262" i="9"/>
  <c r="U261" i="9"/>
  <c r="U260" i="9"/>
  <c r="U259" i="9"/>
  <c r="U258" i="9"/>
  <c r="U257" i="9"/>
  <c r="U256" i="9"/>
  <c r="U255" i="9"/>
  <c r="U254" i="9"/>
  <c r="U253" i="9"/>
  <c r="U252" i="9"/>
  <c r="U251" i="9"/>
  <c r="U250" i="9"/>
  <c r="U249" i="9"/>
  <c r="U248" i="9"/>
  <c r="U247" i="9"/>
  <c r="U246" i="9"/>
  <c r="U245" i="9"/>
  <c r="U244" i="9"/>
  <c r="U243" i="9"/>
  <c r="U242" i="9"/>
  <c r="U241" i="9"/>
  <c r="U240" i="9"/>
  <c r="U239" i="9"/>
  <c r="U238" i="9"/>
  <c r="U237" i="9"/>
  <c r="U236" i="9"/>
  <c r="U235" i="9"/>
  <c r="U234" i="9"/>
  <c r="U233" i="9"/>
  <c r="U232" i="9"/>
  <c r="U231" i="9"/>
  <c r="U230" i="9"/>
  <c r="U229" i="9"/>
  <c r="U228" i="9"/>
  <c r="U227" i="9"/>
  <c r="U226" i="9"/>
  <c r="U225" i="9"/>
  <c r="U224" i="9"/>
  <c r="U223" i="9"/>
  <c r="U222" i="9"/>
  <c r="U221" i="9"/>
  <c r="U220" i="9"/>
  <c r="U219" i="9"/>
  <c r="U218" i="9"/>
  <c r="U217" i="9"/>
  <c r="U216" i="9"/>
  <c r="U215" i="9"/>
  <c r="U214" i="9"/>
  <c r="U213" i="9"/>
  <c r="U212" i="9"/>
  <c r="U211" i="9"/>
  <c r="U210" i="9"/>
  <c r="U209" i="9"/>
  <c r="U208" i="9"/>
  <c r="U207" i="9"/>
  <c r="U206" i="9"/>
  <c r="U205" i="9"/>
  <c r="U204" i="9"/>
  <c r="U203" i="9"/>
  <c r="U202" i="9"/>
  <c r="U201" i="9"/>
  <c r="U200" i="9"/>
  <c r="U199" i="9"/>
  <c r="U198" i="9"/>
  <c r="U197" i="9"/>
  <c r="U196" i="9"/>
  <c r="U195" i="9"/>
  <c r="U194" i="9"/>
  <c r="U193" i="9"/>
  <c r="U192" i="9"/>
  <c r="U191" i="9"/>
  <c r="U190" i="9"/>
  <c r="U189" i="9"/>
  <c r="U188" i="9"/>
  <c r="U187" i="9"/>
  <c r="U186" i="9"/>
  <c r="U185" i="9"/>
  <c r="U184" i="9"/>
  <c r="U183" i="9"/>
  <c r="U182" i="9"/>
  <c r="U181" i="9"/>
  <c r="U180" i="9"/>
  <c r="U179" i="9"/>
  <c r="U178" i="9"/>
  <c r="U177" i="9"/>
  <c r="U176" i="9"/>
  <c r="U175" i="9"/>
  <c r="U174" i="9"/>
  <c r="U173" i="9"/>
  <c r="U172" i="9"/>
  <c r="U171" i="9"/>
  <c r="U170" i="9"/>
  <c r="U169" i="9"/>
  <c r="U168" i="9"/>
  <c r="U167" i="9"/>
  <c r="U166" i="9"/>
  <c r="U165" i="9"/>
  <c r="U164" i="9"/>
  <c r="U163" i="9"/>
  <c r="U162" i="9"/>
  <c r="U161" i="9"/>
  <c r="U160" i="9"/>
  <c r="U159" i="9"/>
  <c r="U158" i="9"/>
  <c r="U157" i="9"/>
  <c r="U156" i="9"/>
  <c r="U155" i="9"/>
  <c r="U154" i="9"/>
  <c r="U153" i="9"/>
  <c r="U152" i="9"/>
  <c r="U151" i="9"/>
  <c r="U150" i="9"/>
  <c r="U149" i="9"/>
  <c r="U148" i="9"/>
  <c r="U147" i="9"/>
  <c r="U146" i="9"/>
  <c r="U145" i="9"/>
  <c r="U144" i="9"/>
  <c r="U143" i="9"/>
  <c r="U142" i="9"/>
  <c r="U141" i="9"/>
  <c r="U140" i="9"/>
  <c r="U139" i="9"/>
  <c r="U138" i="9"/>
  <c r="U137" i="9"/>
  <c r="U136" i="9"/>
  <c r="U135" i="9"/>
  <c r="U134" i="9"/>
  <c r="U133" i="9"/>
  <c r="U132" i="9"/>
  <c r="U131" i="9"/>
  <c r="U130" i="9"/>
  <c r="U129" i="9"/>
  <c r="U128" i="9"/>
  <c r="U127" i="9"/>
  <c r="U126" i="9"/>
  <c r="U125" i="9"/>
  <c r="U124" i="9"/>
  <c r="U123" i="9"/>
  <c r="U122" i="9"/>
  <c r="U121" i="9"/>
  <c r="U120" i="9"/>
  <c r="U119" i="9"/>
  <c r="U118" i="9"/>
  <c r="U117" i="9"/>
  <c r="U116" i="9"/>
  <c r="U115" i="9"/>
  <c r="U114" i="9"/>
  <c r="U113" i="9"/>
  <c r="U112" i="9"/>
  <c r="U111" i="9"/>
  <c r="U110" i="9"/>
  <c r="U109" i="9"/>
  <c r="U108" i="9"/>
  <c r="U107" i="9"/>
  <c r="U106" i="9"/>
  <c r="U105" i="9"/>
  <c r="U104" i="9"/>
  <c r="U103" i="9"/>
  <c r="U102" i="9"/>
  <c r="U101" i="9"/>
  <c r="U100" i="9"/>
  <c r="U99" i="9"/>
  <c r="U98" i="9"/>
  <c r="U97" i="9"/>
  <c r="U96" i="9"/>
  <c r="U95" i="9"/>
  <c r="U94" i="9"/>
  <c r="U93" i="9"/>
  <c r="U92" i="9"/>
  <c r="U91" i="9"/>
  <c r="U90" i="9"/>
  <c r="U89" i="9"/>
  <c r="U88" i="9"/>
  <c r="U87" i="9"/>
  <c r="U86" i="9"/>
  <c r="U85" i="9"/>
  <c r="U84" i="9"/>
  <c r="U83" i="9"/>
  <c r="U82" i="9"/>
  <c r="U81" i="9"/>
  <c r="U80" i="9"/>
  <c r="U79" i="9"/>
  <c r="U78" i="9"/>
  <c r="U77" i="9"/>
  <c r="U76" i="9"/>
  <c r="U75" i="9"/>
  <c r="U74" i="9"/>
  <c r="U73" i="9"/>
  <c r="U72" i="9"/>
  <c r="U71" i="9"/>
  <c r="U70" i="9"/>
  <c r="U69" i="9"/>
  <c r="U68" i="9"/>
  <c r="U67" i="9"/>
  <c r="U66" i="9"/>
  <c r="U65" i="9"/>
  <c r="U64" i="9"/>
  <c r="U63" i="9"/>
  <c r="U62" i="9"/>
  <c r="U61" i="9"/>
  <c r="U60" i="9"/>
  <c r="U59" i="9"/>
  <c r="U58" i="9"/>
  <c r="U57" i="9"/>
  <c r="U56" i="9"/>
  <c r="U55" i="9"/>
  <c r="U54" i="9"/>
  <c r="U53" i="9"/>
  <c r="U52" i="9"/>
  <c r="U51" i="9"/>
  <c r="U50" i="9"/>
  <c r="U49" i="9"/>
  <c r="U48" i="9"/>
  <c r="U47" i="9"/>
  <c r="U46" i="9"/>
  <c r="U45" i="9"/>
  <c r="U44" i="9"/>
  <c r="U43" i="9"/>
  <c r="U42" i="9"/>
  <c r="U41" i="9"/>
  <c r="U40" i="9"/>
  <c r="U39" i="9"/>
  <c r="U38" i="9"/>
  <c r="U37" i="9"/>
  <c r="U36" i="9"/>
  <c r="U35" i="9"/>
  <c r="U34" i="9"/>
  <c r="U33" i="9"/>
  <c r="U32" i="9"/>
  <c r="U31" i="9"/>
  <c r="U30" i="9"/>
  <c r="U29" i="9"/>
  <c r="U28" i="9"/>
  <c r="U27" i="9"/>
  <c r="U26" i="9"/>
  <c r="U25" i="9"/>
  <c r="U24" i="9"/>
  <c r="U23" i="9"/>
  <c r="U22" i="9"/>
  <c r="U21" i="9"/>
  <c r="U18" i="9"/>
  <c r="U17" i="9"/>
  <c r="U16" i="9"/>
  <c r="U15" i="9"/>
  <c r="U14" i="9"/>
  <c r="U13" i="9"/>
  <c r="U12" i="9"/>
  <c r="F1000" i="9"/>
  <c r="F999" i="9"/>
  <c r="F998" i="9"/>
  <c r="F997" i="9"/>
  <c r="F996" i="9"/>
  <c r="F995" i="9"/>
  <c r="F994" i="9"/>
  <c r="F993" i="9"/>
  <c r="F992" i="9"/>
  <c r="F991" i="9"/>
  <c r="F990" i="9"/>
  <c r="F989" i="9"/>
  <c r="F988" i="9"/>
  <c r="F987" i="9"/>
  <c r="F986" i="9"/>
  <c r="F985" i="9"/>
  <c r="F984" i="9"/>
  <c r="F983" i="9"/>
  <c r="F982" i="9"/>
  <c r="F981" i="9"/>
  <c r="F980" i="9"/>
  <c r="F979" i="9"/>
  <c r="F978" i="9"/>
  <c r="F977" i="9"/>
  <c r="F976" i="9"/>
  <c r="F975" i="9"/>
  <c r="F974" i="9"/>
  <c r="F973" i="9"/>
  <c r="F972" i="9"/>
  <c r="F971" i="9"/>
  <c r="F970" i="9"/>
  <c r="F969" i="9"/>
  <c r="F968" i="9"/>
  <c r="F967" i="9"/>
  <c r="F966" i="9"/>
  <c r="F965" i="9"/>
  <c r="F964" i="9"/>
  <c r="F963" i="9"/>
  <c r="F962" i="9"/>
  <c r="F961" i="9"/>
  <c r="F960" i="9"/>
  <c r="F959" i="9"/>
  <c r="F958" i="9"/>
  <c r="F957" i="9"/>
  <c r="F956" i="9"/>
  <c r="F955" i="9"/>
  <c r="F954" i="9"/>
  <c r="F953" i="9"/>
  <c r="F952" i="9"/>
  <c r="F951" i="9"/>
  <c r="F950" i="9"/>
  <c r="F949" i="9"/>
  <c r="F948" i="9"/>
  <c r="F947" i="9"/>
  <c r="F946" i="9"/>
  <c r="F945" i="9"/>
  <c r="F944" i="9"/>
  <c r="F943" i="9"/>
  <c r="F942" i="9"/>
  <c r="F941" i="9"/>
  <c r="F940" i="9"/>
  <c r="F939" i="9"/>
  <c r="F938" i="9"/>
  <c r="F937" i="9"/>
  <c r="F936" i="9"/>
  <c r="F935" i="9"/>
  <c r="F934" i="9"/>
  <c r="F933" i="9"/>
  <c r="F932" i="9"/>
  <c r="F931" i="9"/>
  <c r="F930" i="9"/>
  <c r="F929" i="9"/>
  <c r="F928" i="9"/>
  <c r="F927" i="9"/>
  <c r="F926" i="9"/>
  <c r="F925" i="9"/>
  <c r="F924" i="9"/>
  <c r="F923" i="9"/>
  <c r="F922" i="9"/>
  <c r="F921" i="9"/>
  <c r="F920" i="9"/>
  <c r="F919" i="9"/>
  <c r="F918" i="9"/>
  <c r="F917" i="9"/>
  <c r="F916" i="9"/>
  <c r="F915" i="9"/>
  <c r="F914" i="9"/>
  <c r="F913" i="9"/>
  <c r="F912" i="9"/>
  <c r="F911" i="9"/>
  <c r="F910" i="9"/>
  <c r="F909" i="9"/>
  <c r="F908" i="9"/>
  <c r="F907" i="9"/>
  <c r="F906" i="9"/>
  <c r="F905" i="9"/>
  <c r="F904" i="9"/>
  <c r="F903" i="9"/>
  <c r="F902" i="9"/>
  <c r="F901" i="9"/>
  <c r="F900" i="9"/>
  <c r="F899" i="9"/>
  <c r="F898" i="9"/>
  <c r="F897" i="9"/>
  <c r="F896" i="9"/>
  <c r="F895" i="9"/>
  <c r="F894" i="9"/>
  <c r="F893" i="9"/>
  <c r="F892" i="9"/>
  <c r="F891" i="9"/>
  <c r="F890" i="9"/>
  <c r="F889" i="9"/>
  <c r="F888" i="9"/>
  <c r="F887" i="9"/>
  <c r="F886" i="9"/>
  <c r="F885" i="9"/>
  <c r="F884" i="9"/>
  <c r="F883" i="9"/>
  <c r="F882" i="9"/>
  <c r="F881" i="9"/>
  <c r="F880" i="9"/>
  <c r="F879" i="9"/>
  <c r="F878" i="9"/>
  <c r="F877" i="9"/>
  <c r="F876" i="9"/>
  <c r="F875" i="9"/>
  <c r="F874" i="9"/>
  <c r="F873" i="9"/>
  <c r="F872" i="9"/>
  <c r="F871" i="9"/>
  <c r="F870" i="9"/>
  <c r="F869" i="9"/>
  <c r="F868" i="9"/>
  <c r="F867" i="9"/>
  <c r="F866" i="9"/>
  <c r="F865" i="9"/>
  <c r="F864" i="9"/>
  <c r="F863" i="9"/>
  <c r="F862" i="9"/>
  <c r="F861" i="9"/>
  <c r="F860" i="9"/>
  <c r="F859" i="9"/>
  <c r="F858" i="9"/>
  <c r="F857" i="9"/>
  <c r="F856" i="9"/>
  <c r="F855" i="9"/>
  <c r="F854" i="9"/>
  <c r="F853" i="9"/>
  <c r="F852" i="9"/>
  <c r="F851" i="9"/>
  <c r="F850" i="9"/>
  <c r="F849" i="9"/>
  <c r="F848" i="9"/>
  <c r="F847" i="9"/>
  <c r="F846" i="9"/>
  <c r="F845" i="9"/>
  <c r="F844" i="9"/>
  <c r="F843" i="9"/>
  <c r="F842" i="9"/>
  <c r="F841" i="9"/>
  <c r="F840" i="9"/>
  <c r="F839" i="9"/>
  <c r="F838" i="9"/>
  <c r="F837" i="9"/>
  <c r="F836" i="9"/>
  <c r="F835" i="9"/>
  <c r="F834" i="9"/>
  <c r="F833" i="9"/>
  <c r="F832" i="9"/>
  <c r="F831" i="9"/>
  <c r="F830" i="9"/>
  <c r="F829" i="9"/>
  <c r="F828" i="9"/>
  <c r="F827" i="9"/>
  <c r="F826" i="9"/>
  <c r="F825" i="9"/>
  <c r="F824" i="9"/>
  <c r="F823" i="9"/>
  <c r="F822" i="9"/>
  <c r="F821" i="9"/>
  <c r="F820" i="9"/>
  <c r="F819" i="9"/>
  <c r="F818" i="9"/>
  <c r="F817" i="9"/>
  <c r="F816" i="9"/>
  <c r="F815" i="9"/>
  <c r="F814" i="9"/>
  <c r="F813" i="9"/>
  <c r="F812" i="9"/>
  <c r="F811" i="9"/>
  <c r="F810" i="9"/>
  <c r="F809" i="9"/>
  <c r="F808" i="9"/>
  <c r="F807" i="9"/>
  <c r="F806" i="9"/>
  <c r="F805" i="9"/>
  <c r="F804" i="9"/>
  <c r="F803" i="9"/>
  <c r="F802" i="9"/>
  <c r="F801" i="9"/>
  <c r="F800" i="9"/>
  <c r="F799" i="9"/>
  <c r="F798" i="9"/>
  <c r="F797" i="9"/>
  <c r="F796" i="9"/>
  <c r="F795" i="9"/>
  <c r="F794" i="9"/>
  <c r="F793" i="9"/>
  <c r="F792" i="9"/>
  <c r="F791" i="9"/>
  <c r="F790" i="9"/>
  <c r="F789" i="9"/>
  <c r="F788" i="9"/>
  <c r="F787" i="9"/>
  <c r="F786" i="9"/>
  <c r="F785" i="9"/>
  <c r="F784" i="9"/>
  <c r="F783" i="9"/>
  <c r="F782" i="9"/>
  <c r="F781" i="9"/>
  <c r="F780" i="9"/>
  <c r="F779" i="9"/>
  <c r="F778" i="9"/>
  <c r="F777" i="9"/>
  <c r="F776" i="9"/>
  <c r="F775" i="9"/>
  <c r="F774" i="9"/>
  <c r="F773" i="9"/>
  <c r="F772" i="9"/>
  <c r="F771" i="9"/>
  <c r="F770" i="9"/>
  <c r="F769" i="9"/>
  <c r="F768" i="9"/>
  <c r="F767" i="9"/>
  <c r="F766" i="9"/>
  <c r="F765" i="9"/>
  <c r="F764" i="9"/>
  <c r="F763" i="9"/>
  <c r="F762" i="9"/>
  <c r="F761" i="9"/>
  <c r="F760" i="9"/>
  <c r="F759" i="9"/>
  <c r="F758" i="9"/>
  <c r="F757" i="9"/>
  <c r="F756" i="9"/>
  <c r="F755" i="9"/>
  <c r="F754" i="9"/>
  <c r="F753" i="9"/>
  <c r="F752" i="9"/>
  <c r="F751" i="9"/>
  <c r="F750" i="9"/>
  <c r="F749" i="9"/>
  <c r="F748" i="9"/>
  <c r="F747" i="9"/>
  <c r="F746" i="9"/>
  <c r="F745" i="9"/>
  <c r="F744" i="9"/>
  <c r="F743" i="9"/>
  <c r="F742" i="9"/>
  <c r="F741" i="9"/>
  <c r="F740" i="9"/>
  <c r="F739" i="9"/>
  <c r="F738" i="9"/>
  <c r="F737" i="9"/>
  <c r="F736" i="9"/>
  <c r="F735" i="9"/>
  <c r="F734" i="9"/>
  <c r="F733" i="9"/>
  <c r="F732" i="9"/>
  <c r="F731" i="9"/>
  <c r="F730" i="9"/>
  <c r="F729" i="9"/>
  <c r="F728" i="9"/>
  <c r="F727" i="9"/>
  <c r="F726" i="9"/>
  <c r="F725" i="9"/>
  <c r="F724" i="9"/>
  <c r="F723" i="9"/>
  <c r="F722" i="9"/>
  <c r="F721" i="9"/>
  <c r="F720" i="9"/>
  <c r="F719" i="9"/>
  <c r="F718" i="9"/>
  <c r="F717" i="9"/>
  <c r="F716" i="9"/>
  <c r="F715" i="9"/>
  <c r="F714" i="9"/>
  <c r="F713" i="9"/>
  <c r="F712" i="9"/>
  <c r="F711" i="9"/>
  <c r="F710" i="9"/>
  <c r="F709" i="9"/>
  <c r="F708" i="9"/>
  <c r="F707" i="9"/>
  <c r="F706" i="9"/>
  <c r="F705" i="9"/>
  <c r="F704" i="9"/>
  <c r="F703" i="9"/>
  <c r="F702" i="9"/>
  <c r="F701" i="9"/>
  <c r="F700" i="9"/>
  <c r="F699" i="9"/>
  <c r="F698" i="9"/>
  <c r="F697" i="9"/>
  <c r="F696" i="9"/>
  <c r="F695" i="9"/>
  <c r="F694" i="9"/>
  <c r="F693" i="9"/>
  <c r="F692" i="9"/>
  <c r="F691" i="9"/>
  <c r="F690" i="9"/>
  <c r="F689" i="9"/>
  <c r="F688" i="9"/>
  <c r="F687" i="9"/>
  <c r="F686" i="9"/>
  <c r="F685" i="9"/>
  <c r="F684" i="9"/>
  <c r="F683" i="9"/>
  <c r="F682" i="9"/>
  <c r="F681" i="9"/>
  <c r="F680" i="9"/>
  <c r="F679" i="9"/>
  <c r="F678" i="9"/>
  <c r="F677" i="9"/>
  <c r="F676" i="9"/>
  <c r="F675" i="9"/>
  <c r="F674" i="9"/>
  <c r="F673" i="9"/>
  <c r="F672" i="9"/>
  <c r="F671" i="9"/>
  <c r="F670" i="9"/>
  <c r="F669" i="9"/>
  <c r="F668" i="9"/>
  <c r="F667" i="9"/>
  <c r="F666" i="9"/>
  <c r="F665" i="9"/>
  <c r="F664" i="9"/>
  <c r="F663" i="9"/>
  <c r="F662" i="9"/>
  <c r="F661" i="9"/>
  <c r="F660" i="9"/>
  <c r="F659" i="9"/>
  <c r="F658" i="9"/>
  <c r="F657" i="9"/>
  <c r="F656" i="9"/>
  <c r="F655" i="9"/>
  <c r="F654" i="9"/>
  <c r="F653" i="9"/>
  <c r="F652" i="9"/>
  <c r="F651" i="9"/>
  <c r="F650" i="9"/>
  <c r="F649" i="9"/>
  <c r="F648" i="9"/>
  <c r="F647" i="9"/>
  <c r="F646" i="9"/>
  <c r="F645" i="9"/>
  <c r="F644" i="9"/>
  <c r="F643" i="9"/>
  <c r="F642" i="9"/>
  <c r="F641" i="9"/>
  <c r="F640" i="9"/>
  <c r="F639" i="9"/>
  <c r="F638" i="9"/>
  <c r="F637" i="9"/>
  <c r="F636" i="9"/>
  <c r="F635" i="9"/>
  <c r="F634" i="9"/>
  <c r="F633" i="9"/>
  <c r="F632" i="9"/>
  <c r="F631" i="9"/>
  <c r="F630" i="9"/>
  <c r="F629" i="9"/>
  <c r="F628" i="9"/>
  <c r="F627" i="9"/>
  <c r="F626" i="9"/>
  <c r="F625" i="9"/>
  <c r="F624" i="9"/>
  <c r="F623" i="9"/>
  <c r="F622" i="9"/>
  <c r="F621" i="9"/>
  <c r="F620" i="9"/>
  <c r="F619" i="9"/>
  <c r="F618" i="9"/>
  <c r="F617" i="9"/>
  <c r="F616" i="9"/>
  <c r="F615" i="9"/>
  <c r="F614" i="9"/>
  <c r="F613" i="9"/>
  <c r="F612" i="9"/>
  <c r="F611" i="9"/>
  <c r="F610" i="9"/>
  <c r="F609" i="9"/>
  <c r="F608" i="9"/>
  <c r="F607" i="9"/>
  <c r="F606" i="9"/>
  <c r="F605" i="9"/>
  <c r="F604" i="9"/>
  <c r="F603" i="9"/>
  <c r="F602" i="9"/>
  <c r="F601" i="9"/>
  <c r="F600" i="9"/>
  <c r="F599" i="9"/>
  <c r="F598" i="9"/>
  <c r="F597" i="9"/>
  <c r="F596" i="9"/>
  <c r="F595" i="9"/>
  <c r="F594" i="9"/>
  <c r="F593" i="9"/>
  <c r="F592" i="9"/>
  <c r="F591" i="9"/>
  <c r="F590" i="9"/>
  <c r="F589" i="9"/>
  <c r="F588" i="9"/>
  <c r="F587" i="9"/>
  <c r="F586" i="9"/>
  <c r="F585" i="9"/>
  <c r="F584" i="9"/>
  <c r="F583" i="9"/>
  <c r="F582" i="9"/>
  <c r="F581" i="9"/>
  <c r="F580" i="9"/>
  <c r="F579" i="9"/>
  <c r="F578" i="9"/>
  <c r="F577" i="9"/>
  <c r="F576" i="9"/>
  <c r="F575" i="9"/>
  <c r="F574" i="9"/>
  <c r="F573" i="9"/>
  <c r="F572" i="9"/>
  <c r="F571" i="9"/>
  <c r="F570" i="9"/>
  <c r="F569" i="9"/>
  <c r="F568" i="9"/>
  <c r="F567" i="9"/>
  <c r="F566" i="9"/>
  <c r="F565" i="9"/>
  <c r="F564" i="9"/>
  <c r="F563" i="9"/>
  <c r="F562" i="9"/>
  <c r="F561" i="9"/>
  <c r="F560" i="9"/>
  <c r="F559" i="9"/>
  <c r="F558" i="9"/>
  <c r="F557" i="9"/>
  <c r="F556" i="9"/>
  <c r="F555" i="9"/>
  <c r="F554" i="9"/>
  <c r="F553" i="9"/>
  <c r="F552" i="9"/>
  <c r="F551" i="9"/>
  <c r="F550" i="9"/>
  <c r="F549" i="9"/>
  <c r="F548" i="9"/>
  <c r="F547" i="9"/>
  <c r="F546" i="9"/>
  <c r="F545" i="9"/>
  <c r="F544" i="9"/>
  <c r="F543" i="9"/>
  <c r="F542" i="9"/>
  <c r="F541" i="9"/>
  <c r="F540" i="9"/>
  <c r="F539" i="9"/>
  <c r="F538" i="9"/>
  <c r="F537" i="9"/>
  <c r="F536" i="9"/>
  <c r="F535" i="9"/>
  <c r="F534" i="9"/>
  <c r="F533" i="9"/>
  <c r="F532" i="9"/>
  <c r="F531" i="9"/>
  <c r="F530" i="9"/>
  <c r="F529" i="9"/>
  <c r="F528" i="9"/>
  <c r="F527" i="9"/>
  <c r="F526" i="9"/>
  <c r="F525" i="9"/>
  <c r="F524" i="9"/>
  <c r="F523" i="9"/>
  <c r="F522" i="9"/>
  <c r="F521" i="9"/>
  <c r="F520" i="9"/>
  <c r="F519" i="9"/>
  <c r="F518" i="9"/>
  <c r="F517" i="9"/>
  <c r="F516" i="9"/>
  <c r="F515" i="9"/>
  <c r="F514" i="9"/>
  <c r="F513" i="9"/>
  <c r="F512" i="9"/>
  <c r="F511" i="9"/>
  <c r="F510" i="9"/>
  <c r="F509" i="9"/>
  <c r="F508" i="9"/>
  <c r="F507" i="9"/>
  <c r="F506" i="9"/>
  <c r="F505" i="9"/>
  <c r="F504" i="9"/>
  <c r="F503" i="9"/>
  <c r="F502" i="9"/>
  <c r="F501" i="9"/>
  <c r="F500" i="9"/>
  <c r="F499" i="9"/>
  <c r="F498" i="9"/>
  <c r="F497" i="9"/>
  <c r="F496" i="9"/>
  <c r="F495" i="9"/>
  <c r="F494" i="9"/>
  <c r="F493" i="9"/>
  <c r="F492" i="9"/>
  <c r="F491" i="9"/>
  <c r="F490" i="9"/>
  <c r="F489" i="9"/>
  <c r="F488" i="9"/>
  <c r="F487" i="9"/>
  <c r="F486" i="9"/>
  <c r="F485" i="9"/>
  <c r="F484" i="9"/>
  <c r="F483" i="9"/>
  <c r="F482" i="9"/>
  <c r="F481" i="9"/>
  <c r="F480" i="9"/>
  <c r="F479" i="9"/>
  <c r="F478" i="9"/>
  <c r="F477" i="9"/>
  <c r="F476" i="9"/>
  <c r="F475" i="9"/>
  <c r="F474" i="9"/>
  <c r="F473" i="9"/>
  <c r="F472" i="9"/>
  <c r="F471" i="9"/>
  <c r="F470" i="9"/>
  <c r="F469" i="9"/>
  <c r="F468" i="9"/>
  <c r="F467" i="9"/>
  <c r="F466" i="9"/>
  <c r="F465" i="9"/>
  <c r="F464" i="9"/>
  <c r="F463" i="9"/>
  <c r="F462" i="9"/>
  <c r="F461" i="9"/>
  <c r="F460" i="9"/>
  <c r="F459" i="9"/>
  <c r="F458" i="9"/>
  <c r="F457" i="9"/>
  <c r="F456" i="9"/>
  <c r="F455" i="9"/>
  <c r="F454" i="9"/>
  <c r="F453" i="9"/>
  <c r="F452" i="9"/>
  <c r="F451" i="9"/>
  <c r="F450" i="9"/>
  <c r="F449" i="9"/>
  <c r="F448" i="9"/>
  <c r="F447" i="9"/>
  <c r="F446" i="9"/>
  <c r="F445" i="9"/>
  <c r="F444" i="9"/>
  <c r="F443" i="9"/>
  <c r="F442" i="9"/>
  <c r="F441" i="9"/>
  <c r="F440" i="9"/>
  <c r="F439" i="9"/>
  <c r="F438" i="9"/>
  <c r="F437" i="9"/>
  <c r="F436" i="9"/>
  <c r="F435" i="9"/>
  <c r="F434" i="9"/>
  <c r="F433" i="9"/>
  <c r="F432" i="9"/>
  <c r="F431" i="9"/>
  <c r="F430" i="9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8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8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18" i="9"/>
  <c r="F17" i="9"/>
  <c r="F16" i="9"/>
  <c r="F15" i="9"/>
  <c r="F14" i="9"/>
  <c r="F13" i="9"/>
  <c r="F12" i="9"/>
  <c r="AJ200" i="6"/>
  <c r="AJ199" i="6"/>
  <c r="AJ198" i="6"/>
  <c r="AJ197" i="6"/>
  <c r="AJ196" i="6"/>
  <c r="AJ195" i="6"/>
  <c r="AJ194" i="6"/>
  <c r="AJ193" i="6"/>
  <c r="AJ192" i="6"/>
  <c r="AJ191" i="6"/>
  <c r="AJ190" i="6"/>
  <c r="AJ189" i="6"/>
  <c r="AJ188" i="6"/>
  <c r="AJ187" i="6"/>
  <c r="AJ186" i="6"/>
  <c r="AJ185" i="6"/>
  <c r="AJ184" i="6"/>
  <c r="AJ183" i="6"/>
  <c r="AJ182" i="6"/>
  <c r="AJ181" i="6"/>
  <c r="AJ180" i="6"/>
  <c r="AJ179" i="6"/>
  <c r="AJ178" i="6"/>
  <c r="AJ177" i="6"/>
  <c r="AJ176" i="6"/>
  <c r="AJ175" i="6"/>
  <c r="AJ174" i="6"/>
  <c r="AJ173" i="6"/>
  <c r="AJ172" i="6"/>
  <c r="AJ171" i="6"/>
  <c r="AJ170" i="6"/>
  <c r="AJ169" i="6"/>
  <c r="AJ168" i="6"/>
  <c r="AJ167" i="6"/>
  <c r="AJ166" i="6"/>
  <c r="AJ165" i="6"/>
  <c r="AJ164" i="6"/>
  <c r="AJ163" i="6"/>
  <c r="AJ162" i="6"/>
  <c r="AJ161" i="6"/>
  <c r="AJ160" i="6"/>
  <c r="AJ159" i="6"/>
  <c r="AJ158" i="6"/>
  <c r="AJ157" i="6"/>
  <c r="AJ156" i="6"/>
  <c r="AJ155" i="6"/>
  <c r="AJ154" i="6"/>
  <c r="AJ153" i="6"/>
  <c r="AJ152" i="6"/>
  <c r="AJ151" i="6"/>
  <c r="AJ150" i="6"/>
  <c r="AJ149" i="6"/>
  <c r="AJ148" i="6"/>
  <c r="AJ147" i="6"/>
  <c r="AJ146" i="6"/>
  <c r="AJ145" i="6"/>
  <c r="AJ144" i="6"/>
  <c r="AJ143" i="6"/>
  <c r="AJ142" i="6"/>
  <c r="AJ141" i="6"/>
  <c r="AJ140" i="6"/>
  <c r="AJ139" i="6"/>
  <c r="AJ138" i="6"/>
  <c r="AJ137" i="6"/>
  <c r="AJ136" i="6"/>
  <c r="AJ135" i="6"/>
  <c r="AJ134" i="6"/>
  <c r="AJ133" i="6"/>
  <c r="AJ132" i="6"/>
  <c r="AJ131" i="6"/>
  <c r="AJ130" i="6"/>
  <c r="AJ129" i="6"/>
  <c r="AJ128" i="6"/>
  <c r="AJ127" i="6"/>
  <c r="AJ126" i="6"/>
  <c r="AJ125" i="6"/>
  <c r="AJ124" i="6"/>
  <c r="AJ123" i="6"/>
  <c r="AJ122" i="6"/>
  <c r="AJ121" i="6"/>
  <c r="AJ120" i="6"/>
  <c r="AJ119" i="6"/>
  <c r="AJ118" i="6"/>
  <c r="AJ117" i="6"/>
  <c r="AJ116" i="6"/>
  <c r="AJ115" i="6"/>
  <c r="AJ114" i="6"/>
  <c r="AJ113" i="6"/>
  <c r="AJ112" i="6"/>
  <c r="AJ111" i="6"/>
  <c r="AJ110" i="6"/>
  <c r="AJ109" i="6"/>
  <c r="AJ108" i="6"/>
  <c r="AJ107" i="6"/>
  <c r="AJ106" i="6"/>
  <c r="AJ105" i="6"/>
  <c r="AJ104" i="6"/>
  <c r="AJ103" i="6"/>
  <c r="AJ102" i="6"/>
  <c r="AJ101" i="6"/>
  <c r="AJ100" i="6"/>
  <c r="AJ99" i="6"/>
  <c r="AJ98" i="6"/>
  <c r="AJ97" i="6"/>
  <c r="AJ96" i="6"/>
  <c r="AJ95" i="6"/>
  <c r="AJ94" i="6"/>
  <c r="AJ93" i="6"/>
  <c r="AJ92" i="6"/>
  <c r="AJ91" i="6"/>
  <c r="AJ90" i="6"/>
  <c r="AJ89" i="6"/>
  <c r="AJ88" i="6"/>
  <c r="AJ87" i="6"/>
  <c r="AJ86" i="6"/>
  <c r="AJ85" i="6"/>
  <c r="AJ84" i="6"/>
  <c r="AJ83" i="6"/>
  <c r="AJ82" i="6"/>
  <c r="AJ81" i="6"/>
  <c r="AJ80" i="6"/>
  <c r="AJ79" i="6"/>
  <c r="AJ78" i="6"/>
  <c r="AJ77" i="6"/>
  <c r="AJ76" i="6"/>
  <c r="AJ75" i="6"/>
  <c r="AJ74" i="6"/>
  <c r="AJ73" i="6"/>
  <c r="AJ72" i="6"/>
  <c r="AJ71" i="6"/>
  <c r="AJ70" i="6"/>
  <c r="AJ69" i="6"/>
  <c r="AJ68" i="6"/>
  <c r="AJ67" i="6"/>
  <c r="AJ66" i="6"/>
  <c r="AJ65" i="6"/>
  <c r="AJ64" i="6"/>
  <c r="AJ63" i="6"/>
  <c r="AJ62" i="6"/>
  <c r="AJ61" i="6"/>
  <c r="AJ60" i="6"/>
  <c r="AJ59" i="6"/>
  <c r="AJ58" i="6"/>
  <c r="AJ57" i="6"/>
  <c r="AJ56" i="6"/>
  <c r="AJ55" i="6"/>
  <c r="AJ54" i="6"/>
  <c r="AJ53" i="6"/>
  <c r="AJ52" i="6"/>
  <c r="AJ51" i="6"/>
  <c r="AJ50" i="6"/>
  <c r="AJ49" i="6"/>
  <c r="AJ48" i="6"/>
  <c r="AJ47" i="6"/>
  <c r="AJ46" i="6"/>
  <c r="AJ45" i="6"/>
  <c r="AJ44" i="6"/>
  <c r="AJ43" i="6"/>
  <c r="AJ42" i="6"/>
  <c r="AJ41" i="6"/>
  <c r="AJ40" i="6"/>
  <c r="AJ39" i="6"/>
  <c r="AJ38" i="6"/>
  <c r="AJ37" i="6"/>
  <c r="AJ36" i="6"/>
  <c r="AJ35" i="6"/>
  <c r="AJ34" i="6"/>
  <c r="AJ33" i="6"/>
  <c r="AJ32" i="6"/>
  <c r="AJ31" i="6"/>
  <c r="AJ30" i="6"/>
  <c r="AJ29" i="6"/>
  <c r="AJ28" i="6"/>
  <c r="AJ27" i="6"/>
  <c r="AJ26" i="6"/>
  <c r="AJ25" i="6"/>
  <c r="AJ24" i="6"/>
  <c r="AJ23" i="6"/>
  <c r="AJ22" i="6"/>
  <c r="AJ21" i="6"/>
  <c r="AJ20" i="6"/>
  <c r="AJ19" i="6"/>
  <c r="AJ18" i="6"/>
  <c r="AJ17" i="6"/>
  <c r="AJ16" i="6"/>
  <c r="AJ15" i="6"/>
  <c r="AJ14" i="6"/>
  <c r="AJ13" i="6"/>
  <c r="C17" i="28" s="1"/>
  <c r="AJ12" i="6"/>
  <c r="C16" i="28" s="1"/>
  <c r="S200" i="6"/>
  <c r="S199" i="6"/>
  <c r="S198" i="6"/>
  <c r="S197" i="6"/>
  <c r="S196" i="6"/>
  <c r="S195" i="6"/>
  <c r="S194" i="6"/>
  <c r="S193" i="6"/>
  <c r="S192" i="6"/>
  <c r="S191" i="6"/>
  <c r="S190" i="6"/>
  <c r="S189" i="6"/>
  <c r="S188" i="6"/>
  <c r="S187" i="6"/>
  <c r="S186" i="6"/>
  <c r="S185" i="6"/>
  <c r="S184" i="6"/>
  <c r="S183" i="6"/>
  <c r="S182" i="6"/>
  <c r="S181" i="6"/>
  <c r="S180" i="6"/>
  <c r="S179" i="6"/>
  <c r="S178" i="6"/>
  <c r="S177" i="6"/>
  <c r="S176" i="6"/>
  <c r="S175" i="6"/>
  <c r="S174" i="6"/>
  <c r="S173" i="6"/>
  <c r="S172" i="6"/>
  <c r="S171" i="6"/>
  <c r="S170" i="6"/>
  <c r="S169" i="6"/>
  <c r="S168" i="6"/>
  <c r="S167" i="6"/>
  <c r="S166" i="6"/>
  <c r="S165" i="6"/>
  <c r="S164" i="6"/>
  <c r="S163" i="6"/>
  <c r="S162" i="6"/>
  <c r="S161" i="6"/>
  <c r="S160" i="6"/>
  <c r="S159" i="6"/>
  <c r="S158" i="6"/>
  <c r="S157" i="6"/>
  <c r="S156" i="6"/>
  <c r="S155" i="6"/>
  <c r="S154" i="6"/>
  <c r="S153" i="6"/>
  <c r="S152" i="6"/>
  <c r="S151" i="6"/>
  <c r="S150" i="6"/>
  <c r="S149" i="6"/>
  <c r="S148" i="6"/>
  <c r="S147" i="6"/>
  <c r="S146" i="6"/>
  <c r="S145" i="6"/>
  <c r="S144" i="6"/>
  <c r="S143" i="6"/>
  <c r="S142" i="6"/>
  <c r="S141" i="6"/>
  <c r="S140" i="6"/>
  <c r="S139" i="6"/>
  <c r="S138" i="6"/>
  <c r="S137" i="6"/>
  <c r="S136" i="6"/>
  <c r="S135" i="6"/>
  <c r="S134" i="6"/>
  <c r="S133" i="6"/>
  <c r="S132" i="6"/>
  <c r="S131" i="6"/>
  <c r="S130" i="6"/>
  <c r="S129" i="6"/>
  <c r="S128" i="6"/>
  <c r="S127" i="6"/>
  <c r="S126" i="6"/>
  <c r="S125" i="6"/>
  <c r="S124" i="6"/>
  <c r="S123" i="6"/>
  <c r="S122" i="6"/>
  <c r="S121" i="6"/>
  <c r="S120" i="6"/>
  <c r="S119" i="6"/>
  <c r="S118" i="6"/>
  <c r="S117" i="6"/>
  <c r="S116" i="6"/>
  <c r="S115" i="6"/>
  <c r="S114" i="6"/>
  <c r="S113" i="6"/>
  <c r="S112" i="6"/>
  <c r="S111" i="6"/>
  <c r="S110" i="6"/>
  <c r="S109" i="6"/>
  <c r="S108" i="6"/>
  <c r="S107" i="6"/>
  <c r="S106" i="6"/>
  <c r="S105" i="6"/>
  <c r="S104" i="6"/>
  <c r="S103" i="6"/>
  <c r="S102" i="6"/>
  <c r="S101" i="6"/>
  <c r="S100" i="6"/>
  <c r="S99" i="6"/>
  <c r="S98" i="6"/>
  <c r="S97" i="6"/>
  <c r="S96" i="6"/>
  <c r="S95" i="6"/>
  <c r="S94" i="6"/>
  <c r="S93" i="6"/>
  <c r="S92" i="6"/>
  <c r="S91" i="6"/>
  <c r="S90" i="6"/>
  <c r="S89" i="6"/>
  <c r="S88" i="6"/>
  <c r="S87" i="6"/>
  <c r="S86" i="6"/>
  <c r="S85" i="6"/>
  <c r="S84" i="6"/>
  <c r="S83" i="6"/>
  <c r="S82" i="6"/>
  <c r="S81" i="6"/>
  <c r="S80" i="6"/>
  <c r="S79" i="6"/>
  <c r="S78" i="6"/>
  <c r="S77" i="6"/>
  <c r="S76" i="6"/>
  <c r="S75" i="6"/>
  <c r="S74" i="6"/>
  <c r="S73" i="6"/>
  <c r="S72" i="6"/>
  <c r="S71" i="6"/>
  <c r="S70" i="6"/>
  <c r="S69" i="6"/>
  <c r="S68" i="6"/>
  <c r="S67" i="6"/>
  <c r="S66" i="6"/>
  <c r="S65" i="6"/>
  <c r="S64" i="6"/>
  <c r="S63" i="6"/>
  <c r="S62" i="6"/>
  <c r="S61" i="6"/>
  <c r="S60" i="6"/>
  <c r="S59" i="6"/>
  <c r="S58" i="6"/>
  <c r="S57" i="6"/>
  <c r="S56" i="6"/>
  <c r="S55" i="6"/>
  <c r="S54" i="6"/>
  <c r="S53" i="6"/>
  <c r="S52" i="6"/>
  <c r="S51" i="6"/>
  <c r="S50" i="6"/>
  <c r="S49" i="6"/>
  <c r="S48" i="6"/>
  <c r="S47" i="6"/>
  <c r="S46" i="6"/>
  <c r="S45" i="6"/>
  <c r="S44" i="6"/>
  <c r="S43" i="6"/>
  <c r="S42" i="6"/>
  <c r="S41" i="6"/>
  <c r="S40" i="6"/>
  <c r="S39" i="6"/>
  <c r="S38" i="6"/>
  <c r="S37" i="6"/>
  <c r="S36" i="6"/>
  <c r="S35" i="6"/>
  <c r="S34" i="6"/>
  <c r="S33" i="6"/>
  <c r="S32" i="6"/>
  <c r="S31" i="6"/>
  <c r="S30" i="6"/>
  <c r="S29" i="6"/>
  <c r="S28" i="6"/>
  <c r="S27" i="6"/>
  <c r="S26" i="6"/>
  <c r="S25" i="6"/>
  <c r="S24" i="6"/>
  <c r="S23" i="6"/>
  <c r="S22" i="6"/>
  <c r="S21" i="6"/>
  <c r="S20" i="6"/>
  <c r="S19" i="6"/>
  <c r="S18" i="6"/>
  <c r="S17" i="6"/>
  <c r="S16" i="6"/>
  <c r="S15" i="6"/>
  <c r="S14" i="6"/>
  <c r="S13" i="6"/>
  <c r="S12" i="6"/>
  <c r="R11" i="11" l="1"/>
  <c r="R12" i="11"/>
  <c r="R15" i="11"/>
  <c r="N500" i="30"/>
  <c r="R14" i="11" s="1"/>
  <c r="R13" i="11" l="1"/>
  <c r="S11" i="6"/>
  <c r="Y11" i="6"/>
  <c r="AJ11" i="6" l="1"/>
  <c r="S16" i="2" l="1"/>
  <c r="C15" i="28"/>
  <c r="AE13" i="6"/>
  <c r="AE12" i="6"/>
  <c r="AB11" i="29"/>
  <c r="AD13" i="6" l="1"/>
  <c r="X13" i="6" s="1"/>
  <c r="AE14" i="6"/>
  <c r="AD14" i="6"/>
  <c r="X14" i="6" s="1"/>
  <c r="AD12" i="6"/>
  <c r="X12" i="6" s="1"/>
  <c r="N13" i="15"/>
  <c r="O13" i="15"/>
  <c r="P13" i="15"/>
  <c r="Q13" i="15"/>
  <c r="R13" i="15"/>
  <c r="F11" i="9" l="1"/>
  <c r="U11" i="9"/>
  <c r="AD11" i="6" l="1"/>
  <c r="AE11" i="6"/>
  <c r="R16" i="2" l="1"/>
  <c r="I16" i="2"/>
  <c r="Q16" i="2"/>
  <c r="H16" i="2"/>
  <c r="X11" i="6"/>
  <c r="K16" i="2" l="1"/>
  <c r="G38" i="23"/>
  <c r="I38" i="23" l="1"/>
  <c r="D17" i="28" l="1"/>
  <c r="W14" i="6" s="1"/>
  <c r="W12" i="6" l="1"/>
  <c r="W13" i="6"/>
  <c r="W11" i="6"/>
  <c r="J1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성장금융</author>
    <author>user</author>
  </authors>
  <commentList>
    <comment ref="AI3" authorId="0" shapeId="0" xr:uid="{0402FFD7-48B7-4ED0-8887-B25467CE4047}">
      <text>
        <r>
          <rPr>
            <b/>
            <sz val="9"/>
            <color indexed="81"/>
            <rFont val="돋움"/>
            <family val="3"/>
            <charset val="129"/>
          </rPr>
          <t>공고문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</text>
    </comment>
    <comment ref="Y4" authorId="1" shapeId="0" xr:uid="{00000000-0006-0000-06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비시장성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감사보고서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가결산보고서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장부가치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가치평가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함께첨부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<sst xmlns="http://schemas.openxmlformats.org/spreadsheetml/2006/main" count="1956" uniqueCount="1227">
  <si>
    <t>부서명</t>
  </si>
  <si>
    <t>우편번호</t>
  </si>
  <si>
    <t>비고</t>
  </si>
  <si>
    <t>운용사ID</t>
  </si>
  <si>
    <t>유동자산</t>
  </si>
  <si>
    <t>영업비용</t>
  </si>
  <si>
    <t>당기순이익</t>
  </si>
  <si>
    <t>펀드명</t>
  </si>
  <si>
    <t>법인등록번호</t>
  </si>
  <si>
    <t>사업자등록번호</t>
  </si>
  <si>
    <t>대표자명</t>
  </si>
  <si>
    <t>설립일</t>
  </si>
  <si>
    <t>주소</t>
  </si>
  <si>
    <t>주소상세</t>
  </si>
  <si>
    <t>직위</t>
  </si>
  <si>
    <t>모집단위ID</t>
  </si>
  <si>
    <t>유동비율</t>
  </si>
  <si>
    <t>부채비율</t>
  </si>
  <si>
    <t>영업수지율</t>
  </si>
  <si>
    <t>담당업무</t>
  </si>
  <si>
    <t>학과(전공)명</t>
  </si>
  <si>
    <t>학위명</t>
  </si>
  <si>
    <t>취득국명</t>
  </si>
  <si>
    <t>제안펀드</t>
    <phoneticPr fontId="3" type="noConversion"/>
  </si>
  <si>
    <t>제안펀드ID</t>
  </si>
  <si>
    <t>성과보수제안</t>
  </si>
  <si>
    <t>출자자유형</t>
  </si>
  <si>
    <t>출자자명</t>
  </si>
  <si>
    <t>제안사1_ID</t>
    <phoneticPr fontId="24" type="noConversion"/>
  </si>
  <si>
    <t>제안사2_ID</t>
    <phoneticPr fontId="24" type="noConversion"/>
  </si>
  <si>
    <t>제안사3_ID</t>
    <phoneticPr fontId="24" type="noConversion"/>
  </si>
  <si>
    <t>운용사</t>
  </si>
  <si>
    <t>연기금</t>
  </si>
  <si>
    <t>공제회</t>
  </si>
  <si>
    <t>LOC</t>
  </si>
  <si>
    <t>LOI</t>
  </si>
  <si>
    <t>일반기업</t>
  </si>
  <si>
    <t>청산료</t>
  </si>
  <si>
    <t>기타</t>
  </si>
  <si>
    <t>운용중</t>
  </si>
  <si>
    <t>한국벤처투자조합</t>
  </si>
  <si>
    <t>보통주</t>
  </si>
  <si>
    <t>NO</t>
  </si>
  <si>
    <t>CB</t>
  </si>
  <si>
    <t>우선주</t>
  </si>
  <si>
    <t>YES</t>
  </si>
  <si>
    <t>BW</t>
  </si>
  <si>
    <t>현물분배</t>
  </si>
  <si>
    <t>투자일</t>
    <phoneticPr fontId="3" type="noConversion"/>
  </si>
  <si>
    <t>투자금액</t>
    <phoneticPr fontId="3" type="noConversion"/>
  </si>
  <si>
    <t>회수총액</t>
    <phoneticPr fontId="3" type="noConversion"/>
  </si>
  <si>
    <t>투자원금</t>
    <phoneticPr fontId="3" type="noConversion"/>
  </si>
  <si>
    <t>회수방법</t>
    <phoneticPr fontId="3" type="noConversion"/>
  </si>
  <si>
    <t>시장성유무</t>
    <phoneticPr fontId="3" type="noConversion"/>
  </si>
  <si>
    <t>가치</t>
    <phoneticPr fontId="3" type="noConversion"/>
  </si>
  <si>
    <t>가치산출근거</t>
    <phoneticPr fontId="3" type="noConversion"/>
  </si>
  <si>
    <t>미회수투자자산</t>
    <phoneticPr fontId="3" type="noConversion"/>
  </si>
  <si>
    <t>성명</t>
    <phoneticPr fontId="4" type="noConversion"/>
  </si>
  <si>
    <t>회사명</t>
    <phoneticPr fontId="4" type="noConversion"/>
  </si>
  <si>
    <t>시작일</t>
    <phoneticPr fontId="4" type="noConversion"/>
  </si>
  <si>
    <t>종료일</t>
    <phoneticPr fontId="4" type="noConversion"/>
  </si>
  <si>
    <t>기간(년수)</t>
    <phoneticPr fontId="4" type="noConversion"/>
  </si>
  <si>
    <t>투자</t>
    <phoneticPr fontId="3" type="noConversion"/>
  </si>
  <si>
    <t>타운용사 펀드</t>
  </si>
  <si>
    <t>제안펀드 담당자</t>
    <phoneticPr fontId="3" type="noConversion"/>
  </si>
  <si>
    <t>성명</t>
    <phoneticPr fontId="24" type="noConversion"/>
  </si>
  <si>
    <t>연락처</t>
    <phoneticPr fontId="24" type="noConversion"/>
  </si>
  <si>
    <t>존속기간</t>
    <phoneticPr fontId="3" type="noConversion"/>
  </si>
  <si>
    <t>투자기간</t>
    <phoneticPr fontId="3" type="noConversion"/>
  </si>
  <si>
    <t>제안사1</t>
    <phoneticPr fontId="24" type="noConversion"/>
  </si>
  <si>
    <t>회사명</t>
    <phoneticPr fontId="24" type="noConversion"/>
  </si>
  <si>
    <t>제안사2</t>
    <phoneticPr fontId="24" type="noConversion"/>
  </si>
  <si>
    <t>제안사3</t>
    <phoneticPr fontId="24" type="noConversion"/>
  </si>
  <si>
    <t>출자확정구분</t>
    <phoneticPr fontId="24" type="noConversion"/>
  </si>
  <si>
    <t>기본정보</t>
    <phoneticPr fontId="3" type="noConversion"/>
  </si>
  <si>
    <t>주소</t>
    <phoneticPr fontId="3" type="noConversion"/>
  </si>
  <si>
    <t>업력</t>
    <phoneticPr fontId="3" type="noConversion"/>
  </si>
  <si>
    <t>동반투자자</t>
    <phoneticPr fontId="3" type="noConversion"/>
  </si>
  <si>
    <t>회수구분</t>
    <phoneticPr fontId="3" type="noConversion"/>
  </si>
  <si>
    <t>영업수익</t>
    <phoneticPr fontId="3" type="noConversion"/>
  </si>
  <si>
    <t>자기자본순이익률</t>
    <phoneticPr fontId="3" type="noConversion"/>
  </si>
  <si>
    <t>블라인드펀드</t>
  </si>
  <si>
    <t>납입</t>
  </si>
  <si>
    <t>현금분배</t>
  </si>
  <si>
    <t>담당기간</t>
    <phoneticPr fontId="4" type="noConversion"/>
  </si>
  <si>
    <t>펀드상태</t>
  </si>
  <si>
    <t>신기술사업투자조합</t>
  </si>
  <si>
    <t>운용사유형</t>
  </si>
  <si>
    <t>신기술사업금융회사</t>
  </si>
  <si>
    <t>자산운용사</t>
  </si>
  <si>
    <t>은행</t>
  </si>
  <si>
    <t>증권사</t>
  </si>
  <si>
    <t>금융계열 PEF 운용사</t>
  </si>
  <si>
    <t>독립 PEF 운용사</t>
  </si>
  <si>
    <t>투자유형</t>
  </si>
  <si>
    <t>동반투자자유형</t>
  </si>
  <si>
    <t>펀드+운용사</t>
  </si>
  <si>
    <t>거래소</t>
  </si>
  <si>
    <t>코스닥</t>
  </si>
  <si>
    <t>장외매각</t>
  </si>
  <si>
    <t>펀드법적유형</t>
  </si>
  <si>
    <t xml:space="preserve">  1) 담당기간 및 역할 : 해당 투자건에서 담당한 역할을 목록에서 선택</t>
    <phoneticPr fontId="24" type="noConversion"/>
  </si>
  <si>
    <t xml:space="preserve">  2) 투자, 회수투자자산, 미회수투자자산 : 운용인력 입장이 아닌 재직회사 입장에서 투자일과 최종회수일을 기재</t>
    <phoneticPr fontId="24" type="noConversion"/>
  </si>
  <si>
    <t>유동부채</t>
    <phoneticPr fontId="3" type="noConversion"/>
  </si>
  <si>
    <t>총자산</t>
    <phoneticPr fontId="3" type="noConversion"/>
  </si>
  <si>
    <t>총부채</t>
    <phoneticPr fontId="3" type="noConversion"/>
  </si>
  <si>
    <t>소속</t>
    <phoneticPr fontId="24" type="noConversion"/>
  </si>
  <si>
    <t>기준
수익률</t>
    <phoneticPr fontId="3" type="noConversion"/>
  </si>
  <si>
    <t>보수</t>
    <phoneticPr fontId="24" type="noConversion"/>
  </si>
  <si>
    <t>납입방식</t>
    <phoneticPr fontId="3" type="noConversion"/>
  </si>
  <si>
    <t>투자기구</t>
    <phoneticPr fontId="3" type="noConversion"/>
  </si>
  <si>
    <t>회수총액</t>
  </si>
  <si>
    <t>펀드수</t>
  </si>
  <si>
    <t>약정총액</t>
  </si>
  <si>
    <t>투자계정
구분</t>
    <phoneticPr fontId="3" type="noConversion"/>
  </si>
  <si>
    <t>펀드사업자
등록번호</t>
    <phoneticPr fontId="3" type="noConversion"/>
  </si>
  <si>
    <t>현재
담당자
성명</t>
    <phoneticPr fontId="3" type="noConversion"/>
  </si>
  <si>
    <t>피투자기업
주요산업분야</t>
    <phoneticPr fontId="3" type="noConversion"/>
  </si>
  <si>
    <t>인원</t>
    <phoneticPr fontId="3" type="noConversion"/>
  </si>
  <si>
    <t>담당자</t>
    <phoneticPr fontId="3" type="noConversion"/>
  </si>
  <si>
    <t>제안사명</t>
    <phoneticPr fontId="3" type="noConversion"/>
  </si>
  <si>
    <t>펀드운용업무
시작일</t>
    <phoneticPr fontId="3" type="noConversion"/>
  </si>
  <si>
    <t>제안사유형</t>
    <phoneticPr fontId="3" type="noConversion"/>
  </si>
  <si>
    <t>전체
인원수</t>
    <phoneticPr fontId="3" type="noConversion"/>
  </si>
  <si>
    <t>펀드운용
담당
인력수</t>
    <phoneticPr fontId="3" type="noConversion"/>
  </si>
  <si>
    <t>성명</t>
    <phoneticPr fontId="3" type="noConversion"/>
  </si>
  <si>
    <t>부서</t>
    <phoneticPr fontId="3" type="noConversion"/>
  </si>
  <si>
    <t>직위</t>
    <phoneticPr fontId="3" type="noConversion"/>
  </si>
  <si>
    <t>전화</t>
    <phoneticPr fontId="3" type="noConversion"/>
  </si>
  <si>
    <t>팩스</t>
    <phoneticPr fontId="3" type="noConversion"/>
  </si>
  <si>
    <t>휴대전화번호</t>
    <phoneticPr fontId="3" type="noConversion"/>
  </si>
  <si>
    <t>Email</t>
    <phoneticPr fontId="3" type="noConversion"/>
  </si>
  <si>
    <t>법인등록번호</t>
    <phoneticPr fontId="3" type="noConversion"/>
  </si>
  <si>
    <t>순번</t>
    <phoneticPr fontId="24" type="noConversion"/>
  </si>
  <si>
    <t>일련번호</t>
    <phoneticPr fontId="3" type="noConversion"/>
  </si>
  <si>
    <t>운용사ID</t>
    <phoneticPr fontId="3" type="noConversion"/>
  </si>
  <si>
    <t>운용인력ID</t>
    <phoneticPr fontId="3" type="noConversion"/>
  </si>
  <si>
    <t>모집단위ID</t>
    <phoneticPr fontId="3" type="noConversion"/>
  </si>
  <si>
    <t>순번</t>
    <phoneticPr fontId="3" type="noConversion"/>
  </si>
  <si>
    <t>모집단위ID</t>
    <phoneticPr fontId="4" type="noConversion"/>
  </si>
  <si>
    <t>운용사ID</t>
    <phoneticPr fontId="4" type="noConversion"/>
  </si>
  <si>
    <t>운용인력ID</t>
    <phoneticPr fontId="4" type="noConversion"/>
  </si>
  <si>
    <t>순번</t>
    <phoneticPr fontId="4" type="noConversion"/>
  </si>
  <si>
    <t>PayInMethodSelect</t>
  </si>
  <si>
    <t>RFPID</t>
  </si>
  <si>
    <t>PropFundID</t>
  </si>
  <si>
    <t>PropGPID1</t>
  </si>
  <si>
    <t>PropGPID2</t>
  </si>
  <si>
    <t>PropGPID3</t>
  </si>
  <si>
    <t>FundName</t>
  </si>
  <si>
    <t>QualificationSelect</t>
  </si>
  <si>
    <t>InvestAreaSelect</t>
  </si>
  <si>
    <t>FundPlanContractAmt</t>
  </si>
  <si>
    <t>MLPReqContractAmt</t>
  </si>
  <si>
    <t>PropFundUsefulYears</t>
  </si>
  <si>
    <t>PropFundInvestYears</t>
  </si>
  <si>
    <t>TargetIRR</t>
  </si>
  <si>
    <t>HurdleRate</t>
  </si>
  <si>
    <t>PlanContingentFeeDesc</t>
  </si>
  <si>
    <t>PlanManagingFeeDesc</t>
  </si>
  <si>
    <t>PropGPName1</t>
  </si>
  <si>
    <t>PropGPNo1</t>
  </si>
  <si>
    <t>PropGPPlanContractAmt1</t>
  </si>
  <si>
    <t>PropGPCoreFundMgrHC1</t>
  </si>
  <si>
    <t>PropGPOrdiFundMgrHC1</t>
  </si>
  <si>
    <t>PropGPName2</t>
  </si>
  <si>
    <t>PropGPNo2</t>
  </si>
  <si>
    <t>PropGPPlanContractAmt2</t>
  </si>
  <si>
    <t>PropGPCoreFundMgrHC2</t>
  </si>
  <si>
    <t>PropGPOrdiFundMgrHC2</t>
  </si>
  <si>
    <t>PropGPName3</t>
  </si>
  <si>
    <t>PropGPNo3</t>
  </si>
  <si>
    <t>PropGPPlanContractAmt3</t>
  </si>
  <si>
    <t>PropGPCoreFundMgrHC3</t>
  </si>
  <si>
    <t>PropGPOrdiFundMgrHC3</t>
  </si>
  <si>
    <t>PropFundMgrName</t>
  </si>
  <si>
    <t>PropFundMgrCompany</t>
  </si>
  <si>
    <t>PropFundMgrTelNo</t>
    <phoneticPr fontId="3" type="noConversion"/>
  </si>
  <si>
    <t>LineNum</t>
  </si>
  <si>
    <t>FundMemberType</t>
  </si>
  <si>
    <t>FundMemberName</t>
  </si>
  <si>
    <t>Remark</t>
  </si>
  <si>
    <t>FundingAmt</t>
  </si>
  <si>
    <t>CommitStatus</t>
  </si>
  <si>
    <t>GPID</t>
  </si>
  <si>
    <t>CompanyNo</t>
  </si>
  <si>
    <t>CompanySSN</t>
  </si>
  <si>
    <t>CEO</t>
  </si>
  <si>
    <t>GPType</t>
  </si>
  <si>
    <t>FoundationYMD</t>
  </si>
  <si>
    <t>FundMngBegYMD</t>
  </si>
  <si>
    <t>FundBegRegisterYMD</t>
  </si>
  <si>
    <t>ZipCode</t>
  </si>
  <si>
    <t>Addr</t>
  </si>
  <si>
    <t>Addr2</t>
  </si>
  <si>
    <t>HeadCount</t>
  </si>
  <si>
    <t>FundFundMgrHC</t>
  </si>
  <si>
    <t>ComFundMgrHC</t>
  </si>
  <si>
    <t>ContactPersonName</t>
  </si>
  <si>
    <t>ContactPersonBuName</t>
  </si>
  <si>
    <t>ContactPersonJobTitle</t>
  </si>
  <si>
    <t>ContactPersonTelNo</t>
  </si>
  <si>
    <t>ContactPersonFaxNo</t>
  </si>
  <si>
    <t>ContactPersonMBTLTelNo</t>
  </si>
  <si>
    <t>ContactPersonEmail</t>
  </si>
  <si>
    <t>GPNAME</t>
    <phoneticPr fontId="3" type="noConversion"/>
  </si>
  <si>
    <t>FYearEndYMD</t>
  </si>
  <si>
    <t>Assets</t>
  </si>
  <si>
    <t>CurrentAssets</t>
  </si>
  <si>
    <t>Liabilities</t>
  </si>
  <si>
    <t>CurrentLiabilities</t>
  </si>
  <si>
    <t>Equity</t>
  </si>
  <si>
    <t>CapitalStock</t>
  </si>
  <si>
    <t>Sales</t>
  </si>
  <si>
    <t>COS</t>
  </si>
  <si>
    <t>NetIncome</t>
  </si>
  <si>
    <t>CurrentRatio</t>
  </si>
  <si>
    <t>DebtRatio</t>
  </si>
  <si>
    <t>CapitalDeficitRatio</t>
  </si>
  <si>
    <t>OperatingProfitRatio</t>
  </si>
  <si>
    <t>ReturnOnEquity</t>
  </si>
  <si>
    <t>Seq</t>
  </si>
  <si>
    <t>FundCompanySSN</t>
  </si>
  <si>
    <t>FundStatusDesc</t>
  </si>
  <si>
    <t>FundTypeDesc</t>
  </si>
  <si>
    <t>IsInvtComFixedDesc</t>
  </si>
  <si>
    <t>RegisterYMD</t>
  </si>
  <si>
    <t>InvestEndYMD</t>
  </si>
  <si>
    <t>PropFundSettleYMD</t>
  </si>
  <si>
    <t>RFPContingentFeeDesc</t>
  </si>
  <si>
    <t>RFPManagingFeeDesc</t>
  </si>
  <si>
    <t>FundIRR</t>
  </si>
  <si>
    <t>FundMultiple</t>
  </si>
  <si>
    <t>InvtComCount</t>
  </si>
  <si>
    <t>InvestAmt</t>
  </si>
  <si>
    <t>CollectAmt</t>
  </si>
  <si>
    <t>InvestBalEvalAmt</t>
  </si>
  <si>
    <t>InvestBalBV</t>
  </si>
  <si>
    <t>PayOutAmt</t>
  </si>
  <si>
    <t>ContingentFeeAmt</t>
  </si>
  <si>
    <t>PropManagingFeeAmt</t>
  </si>
  <si>
    <t>OtherExpenseAmt</t>
  </si>
  <si>
    <t>OtherAssetAmt</t>
  </si>
  <si>
    <t>OtherDebtAmt</t>
  </si>
  <si>
    <t>AddInvestPlanAmt</t>
  </si>
  <si>
    <t>CoreFundMgrName1</t>
  </si>
  <si>
    <t>CoreFundMgrEndYMD1</t>
  </si>
  <si>
    <t>IsCoreFundMgrWorking1</t>
  </si>
  <si>
    <t>CoreFundMgrName2</t>
  </si>
  <si>
    <t>CoreFundMgrBegYMD2</t>
  </si>
  <si>
    <t>CoreFundMgrEndYMD2</t>
  </si>
  <si>
    <t>IsCoreFundMgrWorking2</t>
  </si>
  <si>
    <t>CoreFundMgrName3</t>
  </si>
  <si>
    <t>CoreFundMgrBegYMD3</t>
  </si>
  <si>
    <t>CoreFundMgrEndYMD3</t>
  </si>
  <si>
    <t>IsCoreFundMgrWorking3</t>
  </si>
  <si>
    <t>CoreFundMgrChangeNo</t>
  </si>
  <si>
    <t>GPName</t>
  </si>
  <si>
    <t>GPContractAmt</t>
  </si>
  <si>
    <t>PropGPLossCoverAmt</t>
  </si>
  <si>
    <t>JointGPName1</t>
  </si>
  <si>
    <t>JointGPPayInAmt1</t>
  </si>
  <si>
    <t>JointGPLossCoverAmt1</t>
  </si>
  <si>
    <t>JointGPName2</t>
  </si>
  <si>
    <t>JointGPPayInAmt2</t>
  </si>
  <si>
    <t>JointGPLossCoverAmt2</t>
  </si>
  <si>
    <t>LPName1</t>
  </si>
  <si>
    <t>LPPayInAmt1</t>
  </si>
  <si>
    <t>LPName2</t>
  </si>
  <si>
    <t>LPPayInAmt2</t>
  </si>
  <si>
    <t>LPName3</t>
  </si>
  <si>
    <t>LPPayInAmt3</t>
  </si>
  <si>
    <t>OtherLPPayInAmt</t>
  </si>
  <si>
    <t>FinancialResource</t>
  </si>
  <si>
    <t>InvtComName</t>
  </si>
  <si>
    <t>MainIndustryDesc</t>
  </si>
  <si>
    <t>InvestYMD</t>
  </si>
  <si>
    <t>TujaTypeDesc</t>
  </si>
  <si>
    <t>IsCollectedDesc</t>
  </si>
  <si>
    <t>PropFundInvtComIRR</t>
  </si>
  <si>
    <t>JointInvestor</t>
  </si>
  <si>
    <t>CollectYMD</t>
  </si>
  <si>
    <t>CollectBV</t>
  </si>
  <si>
    <t>CollectMethodDesc</t>
  </si>
  <si>
    <t>IsMarketableDesc</t>
  </si>
  <si>
    <t>AmtBal</t>
  </si>
  <si>
    <t>AmtBalValue</t>
  </si>
  <si>
    <t>AmtBalValueDesc</t>
  </si>
  <si>
    <t>OtherRemark</t>
  </si>
  <si>
    <t>FundMgrID</t>
  </si>
  <si>
    <t>FundMgrName</t>
  </si>
  <si>
    <t>BirthYMDS</t>
  </si>
  <si>
    <t>NationalityDesc</t>
  </si>
  <si>
    <t>CurrentCompany</t>
  </si>
  <si>
    <t>BuName</t>
  </si>
  <si>
    <t>JobTitleName</t>
  </si>
  <si>
    <t>FundMgrRoleDesc</t>
  </si>
  <si>
    <t>TelNo</t>
  </si>
  <si>
    <t>MBTLTelNo</t>
  </si>
  <si>
    <t>Email</t>
  </si>
  <si>
    <t>FundMgrGradeDesc</t>
  </si>
  <si>
    <t>IsSanctionDesc</t>
  </si>
  <si>
    <t>SanctionDesc</t>
  </si>
  <si>
    <t>RoleInPropFund</t>
  </si>
  <si>
    <t>CareerYears</t>
  </si>
  <si>
    <t>AllInvtComCount</t>
  </si>
  <si>
    <t>AllExitInvtComCount</t>
  </si>
  <si>
    <t>AllInvestAmt</t>
  </si>
  <si>
    <t>AllCollectAmt</t>
  </si>
  <si>
    <t>AllInvestBalEvalAmt</t>
  </si>
  <si>
    <t>AllInvestBalBV</t>
  </si>
  <si>
    <t>AllWAROI</t>
  </si>
  <si>
    <t>AllExitWAROI</t>
  </si>
  <si>
    <t>AllCurInvestBalBV</t>
  </si>
  <si>
    <t>AllCurNoExitInvtComCount</t>
  </si>
  <si>
    <t>AllCurInvestBalEvalAmt</t>
  </si>
  <si>
    <t>CompanyName</t>
  </si>
  <si>
    <t>WorkBegYMD</t>
  </si>
  <si>
    <t>WorkEndYMD</t>
  </si>
  <si>
    <t>JobTypeDesc</t>
  </si>
  <si>
    <t>IsFinder</t>
  </si>
  <si>
    <t>IsPostInvestMgr</t>
  </si>
  <si>
    <t>IsExitMgr</t>
  </si>
  <si>
    <t>PropInvtComIRR</t>
  </si>
  <si>
    <t>CurrentFundMgrName</t>
  </si>
  <si>
    <t>CurrentFundMgrBuName</t>
  </si>
  <si>
    <t>CurrentFundMgrTelNo</t>
  </si>
  <si>
    <t>GraduationYMD</t>
  </si>
  <si>
    <t>SchoolName</t>
  </si>
  <si>
    <t>SchoolMajor</t>
  </si>
  <si>
    <t>SchoolDegree</t>
  </si>
  <si>
    <t>SchoolCountry</t>
  </si>
  <si>
    <t>JobDesc</t>
  </si>
  <si>
    <t>WorkYears</t>
  </si>
  <si>
    <t>IsInvestCareer</t>
  </si>
  <si>
    <t>참여
핵심
운용
인력수</t>
    <phoneticPr fontId="24" type="noConversion"/>
  </si>
  <si>
    <t>참여
일반
운용
인력수</t>
    <phoneticPr fontId="24" type="noConversion"/>
  </si>
  <si>
    <t>LossCoverRate</t>
    <phoneticPr fontId="24" type="noConversion"/>
  </si>
  <si>
    <t>PropGPLossCoverRate1</t>
    <phoneticPr fontId="3" type="noConversion"/>
  </si>
  <si>
    <t>PropGPLossCoverRate2</t>
    <phoneticPr fontId="3" type="noConversion"/>
  </si>
  <si>
    <t>PropGPLossCoverRate3</t>
    <phoneticPr fontId="3" type="noConversion"/>
  </si>
  <si>
    <t>PropGPReportYMD</t>
    <phoneticPr fontId="3" type="noConversion"/>
  </si>
  <si>
    <t>펀드계정 투자 (전체투자건)</t>
    <phoneticPr fontId="3" type="noConversion"/>
  </si>
  <si>
    <t>운용(결성)예정/운용중/청산중 펀드 (전체펀드건)</t>
    <phoneticPr fontId="3" type="noConversion"/>
  </si>
  <si>
    <t>약정총액</t>
    <phoneticPr fontId="3" type="noConversion"/>
  </si>
  <si>
    <t>납입총액</t>
    <phoneticPr fontId="3" type="noConversion"/>
  </si>
  <si>
    <t>투자총액</t>
    <phoneticPr fontId="3" type="noConversion"/>
  </si>
  <si>
    <t>출자자앞
분배총액</t>
    <phoneticPr fontId="3" type="noConversion"/>
  </si>
  <si>
    <t>성과보수
지급총액</t>
    <phoneticPr fontId="3" type="noConversion"/>
  </si>
  <si>
    <t>납입총액
가중평균
펀드
수익률
(IRR)</t>
    <phoneticPr fontId="3" type="noConversion"/>
  </si>
  <si>
    <t>펀드수</t>
    <phoneticPr fontId="3" type="noConversion"/>
  </si>
  <si>
    <t>출자자앞분배총액</t>
    <phoneticPr fontId="3" type="noConversion"/>
  </si>
  <si>
    <t>펀드
순자산</t>
    <phoneticPr fontId="3" type="noConversion"/>
  </si>
  <si>
    <t>추가투자
예상금액</t>
    <phoneticPr fontId="3" type="noConversion"/>
  </si>
  <si>
    <t>투자건수</t>
    <phoneticPr fontId="3" type="noConversion"/>
  </si>
  <si>
    <t>투자건수
(회수료)</t>
    <phoneticPr fontId="3" type="noConversion"/>
  </si>
  <si>
    <t xml:space="preserve">3. 항목별 작성요령 </t>
    <phoneticPr fontId="24" type="noConversion"/>
  </si>
  <si>
    <t>결성예정</t>
  </si>
  <si>
    <t>운용예정</t>
  </si>
  <si>
    <t>청산중</t>
  </si>
  <si>
    <t>해산 후 청산절차를 진행중인 경우</t>
  </si>
  <si>
    <t>청산 절차를 완료한 경우</t>
  </si>
  <si>
    <t>투자대상이 확정되지 않은 펀드</t>
  </si>
  <si>
    <t>프로젝트펀드</t>
  </si>
  <si>
    <t>투자대상이 확정되어 있는 펀드</t>
  </si>
  <si>
    <t>출자자가 납입한 출자금</t>
  </si>
  <si>
    <t>펀드 청산시 출자자에게 현물로 분배한 경우 그 가치</t>
  </si>
  <si>
    <t>성과보수</t>
  </si>
  <si>
    <t>펀드 운용중 또는 청산시 운용사에게 지급한 성과보수</t>
  </si>
  <si>
    <t>가상분배</t>
  </si>
  <si>
    <t>펀드결성(예정)일</t>
  </si>
  <si>
    <t>펀드해산(예정)일</t>
  </si>
  <si>
    <t>펀드 순자산</t>
  </si>
  <si>
    <t>※ M&amp;A 또는 회사분할 등이 있었던 경우 변경전의 펀드운용업무시작일을 기재</t>
  </si>
  <si>
    <t>청산완료 펀드 (전체펀드건)</t>
    <phoneticPr fontId="3" type="noConversion"/>
  </si>
  <si>
    <t>미회수
투자자산투자원금
총액</t>
    <phoneticPr fontId="3" type="noConversion"/>
  </si>
  <si>
    <t>미회수
투자자산
가치총액</t>
    <phoneticPr fontId="3" type="noConversion"/>
  </si>
  <si>
    <t>미회수
투자자산가치총액</t>
    <phoneticPr fontId="3" type="noConversion"/>
  </si>
  <si>
    <t xml:space="preserve">     - 핵심운용인력의 변경이 있었던 경우 핵심운용인력으로서 담당기간이 가장 긴 순으로 작성</t>
  </si>
  <si>
    <t>핵심운용인력</t>
  </si>
  <si>
    <t>일반운용인력</t>
  </si>
  <si>
    <t>운용펀드
최초결성일</t>
    <phoneticPr fontId="3" type="noConversion"/>
  </si>
  <si>
    <t>자본충실률</t>
    <phoneticPr fontId="3" type="noConversion"/>
  </si>
  <si>
    <t>MainInvestTargetDesc</t>
    <phoneticPr fontId="3" type="noConversion"/>
  </si>
  <si>
    <t>FundContractAmt</t>
    <phoneticPr fontId="3" type="noConversion"/>
  </si>
  <si>
    <t>FundPayInAmt</t>
    <phoneticPr fontId="3" type="noConversion"/>
  </si>
  <si>
    <t>CoreFundMgrBegYMD1</t>
    <phoneticPr fontId="3" type="noConversion"/>
  </si>
  <si>
    <t>펀드명칭</t>
    <phoneticPr fontId="3" type="noConversion"/>
  </si>
  <si>
    <t>펀드규모</t>
    <phoneticPr fontId="3" type="noConversion"/>
  </si>
  <si>
    <t>펀드 존속기간</t>
    <phoneticPr fontId="3" type="noConversion"/>
  </si>
  <si>
    <t>보수</t>
    <phoneticPr fontId="3" type="noConversion"/>
  </si>
  <si>
    <t>투자 및 회수</t>
    <phoneticPr fontId="3" type="noConversion"/>
  </si>
  <si>
    <t>미회수투자자산</t>
    <phoneticPr fontId="3" type="noConversion"/>
  </si>
  <si>
    <t>분배 및 비용</t>
    <phoneticPr fontId="3" type="noConversion"/>
  </si>
  <si>
    <t>제안사출자</t>
    <phoneticPr fontId="24" type="noConversion"/>
  </si>
  <si>
    <t>공동운용사1출자</t>
    <phoneticPr fontId="24" type="noConversion"/>
  </si>
  <si>
    <t>공동운용사2출자</t>
    <phoneticPr fontId="24" type="noConversion"/>
  </si>
  <si>
    <t>투자자1 출자</t>
    <phoneticPr fontId="24" type="noConversion"/>
  </si>
  <si>
    <t>투자자2 출자</t>
    <phoneticPr fontId="24" type="noConversion"/>
  </si>
  <si>
    <t>투자자3 출자</t>
    <phoneticPr fontId="24" type="noConversion"/>
  </si>
  <si>
    <t>일련번호</t>
    <phoneticPr fontId="3" type="noConversion"/>
  </si>
  <si>
    <t>펀드
사업자
등록번호</t>
    <phoneticPr fontId="3" type="noConversion"/>
  </si>
  <si>
    <t>펀드
상태</t>
    <phoneticPr fontId="3" type="noConversion"/>
  </si>
  <si>
    <t>펀드법적유형</t>
    <phoneticPr fontId="3" type="noConversion"/>
  </si>
  <si>
    <t>펀드유형(투자대상확정여부)</t>
    <phoneticPr fontId="3" type="noConversion"/>
  </si>
  <si>
    <t>약정
총액</t>
    <phoneticPr fontId="3" type="noConversion"/>
  </si>
  <si>
    <t>납입
총액</t>
    <phoneticPr fontId="3" type="noConversion"/>
  </si>
  <si>
    <t>결성(예정)일</t>
    <phoneticPr fontId="3" type="noConversion"/>
  </si>
  <si>
    <t>투자기간
종료(예정)일</t>
    <phoneticPr fontId="3" type="noConversion"/>
  </si>
  <si>
    <t>해산(예정)일</t>
    <phoneticPr fontId="3" type="noConversion"/>
  </si>
  <si>
    <t>기준
수익률</t>
    <phoneticPr fontId="3" type="noConversion"/>
  </si>
  <si>
    <t>성과보수</t>
    <phoneticPr fontId="3" type="noConversion"/>
  </si>
  <si>
    <t>관리보수</t>
    <phoneticPr fontId="3" type="noConversion"/>
  </si>
  <si>
    <t>IRR</t>
    <phoneticPr fontId="3" type="noConversion"/>
  </si>
  <si>
    <t>Multiple</t>
    <phoneticPr fontId="3" type="noConversion"/>
  </si>
  <si>
    <t>투자건수</t>
    <phoneticPr fontId="3" type="noConversion"/>
  </si>
  <si>
    <t>투자
총액</t>
    <phoneticPr fontId="3" type="noConversion"/>
  </si>
  <si>
    <t>회수
총액</t>
    <phoneticPr fontId="3" type="noConversion"/>
  </si>
  <si>
    <t>투자
원금
총액</t>
    <phoneticPr fontId="3" type="noConversion"/>
  </si>
  <si>
    <t>가치
총액</t>
    <phoneticPr fontId="3" type="noConversion"/>
  </si>
  <si>
    <t>출자자앞
분배총액</t>
    <phoneticPr fontId="3" type="noConversion"/>
  </si>
  <si>
    <t>성과보수지급총액</t>
    <phoneticPr fontId="3" type="noConversion"/>
  </si>
  <si>
    <t>관리보수
지급총액</t>
    <phoneticPr fontId="3" type="noConversion"/>
  </si>
  <si>
    <t>성명</t>
    <phoneticPr fontId="24" type="noConversion"/>
  </si>
  <si>
    <t>시작일</t>
    <phoneticPr fontId="24" type="noConversion"/>
  </si>
  <si>
    <t>종료일</t>
    <phoneticPr fontId="24" type="noConversion"/>
  </si>
  <si>
    <t>재직여부</t>
    <phoneticPr fontId="24" type="noConversion"/>
  </si>
  <si>
    <t>제안사명</t>
    <phoneticPr fontId="24" type="noConversion"/>
  </si>
  <si>
    <t>약정액</t>
    <phoneticPr fontId="3" type="noConversion"/>
  </si>
  <si>
    <t>우선손실
충당액</t>
    <phoneticPr fontId="3" type="noConversion"/>
  </si>
  <si>
    <t>운용사명</t>
    <phoneticPr fontId="24" type="noConversion"/>
  </si>
  <si>
    <t>출자자명</t>
    <phoneticPr fontId="24" type="noConversion"/>
  </si>
  <si>
    <t>약정액</t>
    <phoneticPr fontId="24" type="noConversion"/>
  </si>
  <si>
    <t>참여인력</t>
    <phoneticPr fontId="4" type="noConversion"/>
  </si>
  <si>
    <t>현재 재직회사</t>
    <phoneticPr fontId="3" type="noConversion"/>
  </si>
  <si>
    <t>제재</t>
    <phoneticPr fontId="3" type="noConversion"/>
  </si>
  <si>
    <t>모집단위ID</t>
    <phoneticPr fontId="3" type="noConversion"/>
  </si>
  <si>
    <t>운용사ID</t>
    <phoneticPr fontId="3" type="noConversion"/>
  </si>
  <si>
    <t>운용인력ID</t>
    <phoneticPr fontId="3" type="noConversion"/>
  </si>
  <si>
    <t>성명</t>
    <phoneticPr fontId="4" type="noConversion"/>
  </si>
  <si>
    <t>국적</t>
    <phoneticPr fontId="3" type="noConversion"/>
  </si>
  <si>
    <t>회사명</t>
    <phoneticPr fontId="3" type="noConversion"/>
  </si>
  <si>
    <t>부서</t>
    <phoneticPr fontId="3" type="noConversion"/>
  </si>
  <si>
    <t>직위</t>
    <phoneticPr fontId="3" type="noConversion"/>
  </si>
  <si>
    <t>주요담당업무</t>
    <phoneticPr fontId="3" type="noConversion"/>
  </si>
  <si>
    <t>전화번호</t>
    <phoneticPr fontId="3" type="noConversion"/>
  </si>
  <si>
    <t>휴대전화번호</t>
    <phoneticPr fontId="3" type="noConversion"/>
  </si>
  <si>
    <t>이메일</t>
    <phoneticPr fontId="3" type="noConversion"/>
  </si>
  <si>
    <t>제재경력여부</t>
    <phoneticPr fontId="3" type="noConversion"/>
  </si>
  <si>
    <t>제재내역</t>
    <phoneticPr fontId="3" type="noConversion"/>
  </si>
  <si>
    <t>투자건수</t>
    <phoneticPr fontId="3" type="noConversion"/>
  </si>
  <si>
    <t>투자건수
(회수료)</t>
    <phoneticPr fontId="3" type="noConversion"/>
  </si>
  <si>
    <t>투자총액</t>
    <phoneticPr fontId="3" type="noConversion"/>
  </si>
  <si>
    <t>회수총액</t>
    <phoneticPr fontId="3" type="noConversion"/>
  </si>
  <si>
    <t>미회수투자자산
투자원금총액</t>
    <phoneticPr fontId="3" type="noConversion"/>
  </si>
  <si>
    <t>미회수투자자산
가치총액</t>
    <phoneticPr fontId="3" type="noConversion"/>
  </si>
  <si>
    <t>미회수
투자건수</t>
    <phoneticPr fontId="24" type="noConversion"/>
  </si>
  <si>
    <t>미회수투자자산
투자원금총액</t>
    <phoneticPr fontId="24" type="noConversion"/>
  </si>
  <si>
    <t>미회수투자자산가치총액</t>
    <phoneticPr fontId="24" type="noConversion"/>
  </si>
  <si>
    <t>담당 기간 및 역할</t>
    <phoneticPr fontId="3" type="noConversion"/>
  </si>
  <si>
    <t>투자</t>
    <phoneticPr fontId="3" type="noConversion"/>
  </si>
  <si>
    <t>회수투자자산</t>
    <phoneticPr fontId="3" type="noConversion"/>
  </si>
  <si>
    <t>미회수투자자산</t>
    <phoneticPr fontId="3" type="noConversion"/>
  </si>
  <si>
    <t>순번</t>
    <phoneticPr fontId="3" type="noConversion"/>
  </si>
  <si>
    <t>성명</t>
    <phoneticPr fontId="3" type="noConversion"/>
  </si>
  <si>
    <t>재직회사명</t>
    <phoneticPr fontId="3" type="noConversion"/>
  </si>
  <si>
    <t>시작일</t>
    <phoneticPr fontId="3" type="noConversion"/>
  </si>
  <si>
    <t>종료일</t>
    <phoneticPr fontId="3" type="noConversion"/>
  </si>
  <si>
    <t>직무구분</t>
    <phoneticPr fontId="3" type="noConversion"/>
  </si>
  <si>
    <t>발굴및 
투자검토</t>
    <phoneticPr fontId="3" type="noConversion"/>
  </si>
  <si>
    <t>사후
관리</t>
    <phoneticPr fontId="3" type="noConversion"/>
  </si>
  <si>
    <t>회수</t>
    <phoneticPr fontId="3" type="noConversion"/>
  </si>
  <si>
    <t>투자계정구분</t>
    <phoneticPr fontId="3" type="noConversion"/>
  </si>
  <si>
    <t>피투자기업명</t>
    <phoneticPr fontId="3" type="noConversion"/>
  </si>
  <si>
    <t>피투자기업
주요산업분야</t>
    <phoneticPr fontId="3" type="noConversion"/>
  </si>
  <si>
    <t>투자일</t>
    <phoneticPr fontId="3" type="noConversion"/>
  </si>
  <si>
    <t>투자형태</t>
    <phoneticPr fontId="3" type="noConversion"/>
  </si>
  <si>
    <t>투자금액</t>
    <phoneticPr fontId="3" type="noConversion"/>
  </si>
  <si>
    <t>회수여부</t>
    <phoneticPr fontId="3" type="noConversion"/>
  </si>
  <si>
    <t>최종회수일</t>
    <phoneticPr fontId="3" type="noConversion"/>
  </si>
  <si>
    <t>투자원금</t>
    <phoneticPr fontId="3" type="noConversion"/>
  </si>
  <si>
    <t>회수방법</t>
    <phoneticPr fontId="3" type="noConversion"/>
  </si>
  <si>
    <t>시장성유무</t>
    <phoneticPr fontId="3" type="noConversion"/>
  </si>
  <si>
    <t>가치</t>
    <phoneticPr fontId="3" type="noConversion"/>
  </si>
  <si>
    <t>가치산출근거</t>
    <phoneticPr fontId="3" type="noConversion"/>
  </si>
  <si>
    <t>연락처</t>
    <phoneticPr fontId="3" type="noConversion"/>
  </si>
  <si>
    <t>학력사항</t>
    <phoneticPr fontId="3" type="noConversion"/>
  </si>
  <si>
    <t>성명</t>
    <phoneticPr fontId="4" type="noConversion"/>
  </si>
  <si>
    <t>졸업일/수료일</t>
    <phoneticPr fontId="4" type="noConversion"/>
  </si>
  <si>
    <t>졸업/수료 학교명</t>
    <phoneticPr fontId="3" type="noConversion"/>
  </si>
  <si>
    <t>FundNetAmt</t>
    <phoneticPr fontId="3" type="noConversion"/>
  </si>
  <si>
    <t>예금 등
투자자산
이외 
자산총액</t>
    <phoneticPr fontId="3" type="noConversion"/>
  </si>
  <si>
    <t>미지급등
부채총액</t>
    <phoneticPr fontId="3" type="noConversion"/>
  </si>
  <si>
    <t>펀드
 순자산</t>
    <phoneticPr fontId="3" type="noConversion"/>
  </si>
  <si>
    <t>추가투자
예상금액</t>
    <phoneticPr fontId="3" type="noConversion"/>
  </si>
  <si>
    <t>기타투자자
출자
약정액</t>
    <phoneticPr fontId="3" type="noConversion"/>
  </si>
  <si>
    <t>기타사항</t>
    <phoneticPr fontId="3" type="noConversion"/>
  </si>
  <si>
    <t>회수투자자산</t>
    <phoneticPr fontId="3" type="noConversion"/>
  </si>
  <si>
    <t>제안펀드에서의
역할</t>
    <phoneticPr fontId="3" type="noConversion"/>
  </si>
  <si>
    <t>계</t>
    <phoneticPr fontId="24" type="noConversion"/>
  </si>
  <si>
    <t>자기자본(자본총계)</t>
    <phoneticPr fontId="3" type="noConversion"/>
  </si>
  <si>
    <t>관리보수제안</t>
    <phoneticPr fontId="3" type="noConversion"/>
  </si>
  <si>
    <t>Ⅱ. 용어의 정의 등</t>
    <phoneticPr fontId="5" type="noConversion"/>
  </si>
  <si>
    <t>6. 펀드명, 회사명 등은 정식명칭을 기입하기 바람</t>
    <phoneticPr fontId="24" type="noConversion"/>
  </si>
  <si>
    <t>9. '열삽입'은 불가능, '행삽입'은 가능</t>
    <phoneticPr fontId="24" type="noConversion"/>
  </si>
  <si>
    <t>10. 입력값이 없는 부분은 행은 '행 숨기기'  또는 '삭제' 기능을 사용하여 인쇄영역을 조정</t>
    <phoneticPr fontId="24" type="noConversion"/>
  </si>
  <si>
    <t>11. 제시 자료는 현장실사시 펀드통장사본, 펀드재무재표, 미회수자산가치평가 내역 등을 통해 증빙가능하여야 함</t>
    <phoneticPr fontId="24" type="noConversion"/>
  </si>
  <si>
    <t>[잦은 기재 오류 내용]</t>
    <phoneticPr fontId="3" type="noConversion"/>
  </si>
  <si>
    <t>[공통사항]</t>
    <phoneticPr fontId="24" type="noConversion"/>
  </si>
  <si>
    <t>펀드운용</t>
  </si>
  <si>
    <t>펀드결성목적
또는
주요투자대상</t>
    <phoneticPr fontId="3" type="noConversion"/>
  </si>
  <si>
    <t>외국법인</t>
  </si>
  <si>
    <t>투자유형</t>
    <phoneticPr fontId="3" type="noConversion"/>
  </si>
  <si>
    <t>피투자기업 법인유형</t>
    <phoneticPr fontId="3" type="noConversion"/>
  </si>
  <si>
    <t>투자기간</t>
    <phoneticPr fontId="3" type="noConversion"/>
  </si>
  <si>
    <t>펀드의 주된 투자유형</t>
    <phoneticPr fontId="3" type="noConversion"/>
  </si>
  <si>
    <t>기간(연)</t>
    <phoneticPr fontId="3" type="noConversion"/>
  </si>
  <si>
    <t>투자기간</t>
    <phoneticPr fontId="3" type="noConversion"/>
  </si>
  <si>
    <t>재직회사 및 담당업무</t>
    <phoneticPr fontId="4" type="noConversion"/>
  </si>
  <si>
    <t>재직회사
법인유형</t>
    <phoneticPr fontId="4" type="noConversion"/>
  </si>
  <si>
    <t>Ⅰ. 작성요령</t>
    <phoneticPr fontId="24" type="noConversion"/>
  </si>
  <si>
    <t>목표
수익률
(IRR)</t>
    <phoneticPr fontId="3" type="noConversion"/>
  </si>
  <si>
    <t>외국집합투자기구</t>
  </si>
  <si>
    <t>기타비용
지급총액</t>
    <phoneticPr fontId="3" type="noConversion"/>
  </si>
  <si>
    <t>핵심운용인력1</t>
    <phoneticPr fontId="25" type="noConversion"/>
  </si>
  <si>
    <t>핵심운용인력2</t>
    <phoneticPr fontId="25" type="noConversion"/>
  </si>
  <si>
    <t>핵심운용인력3</t>
    <phoneticPr fontId="25" type="noConversion"/>
  </si>
  <si>
    <t>결성(예정)일</t>
    <phoneticPr fontId="3" type="noConversion"/>
  </si>
  <si>
    <t>최초결성
운용펀드명</t>
    <phoneticPr fontId="3" type="noConversion"/>
  </si>
  <si>
    <t>최초결성운용펀드개요</t>
    <phoneticPr fontId="3" type="noConversion"/>
  </si>
  <si>
    <t>최초결성운용펀드규모</t>
    <phoneticPr fontId="3" type="noConversion"/>
  </si>
  <si>
    <t>최초결성운용펀드 존속기간</t>
    <phoneticPr fontId="3" type="noConversion"/>
  </si>
  <si>
    <t>최초결성운용펀드명칭</t>
    <phoneticPr fontId="3" type="noConversion"/>
  </si>
  <si>
    <t>펀드유형
(투자대상확정여부)</t>
    <phoneticPr fontId="3" type="noConversion"/>
  </si>
  <si>
    <t>투자기업의
주된 법인유형</t>
    <phoneticPr fontId="3" type="noConversion"/>
  </si>
  <si>
    <t>펀드의
주된 투자유형</t>
    <phoneticPr fontId="3" type="noConversion"/>
  </si>
  <si>
    <t>핵심 운용인력</t>
  </si>
  <si>
    <t>일반 운용인력</t>
    <phoneticPr fontId="24" type="noConversion"/>
  </si>
  <si>
    <t>핵심운용인력</t>
    <phoneticPr fontId="4" type="noConversion"/>
  </si>
  <si>
    <t>일반운용인력</t>
    <phoneticPr fontId="4" type="noConversion"/>
  </si>
  <si>
    <t>제안서
작성
기준일</t>
    <phoneticPr fontId="3" type="noConversion"/>
  </si>
  <si>
    <t>5. 연록색으로 음영처리된 셀은 자동 반영되거나 고정된 값이므로 별도의 입력은 하지 말 것</t>
    <phoneticPr fontId="24" type="noConversion"/>
  </si>
  <si>
    <t>4. 'Alt+Enter'나 연이은 공백은 입력하지 말 것</t>
    <phoneticPr fontId="24" type="noConversion"/>
  </si>
  <si>
    <t>투자및회수실적(전체투자건)</t>
    <phoneticPr fontId="3" type="noConversion"/>
  </si>
  <si>
    <t>현재 관리중인 투자(전체투자건)</t>
    <phoneticPr fontId="24" type="noConversion"/>
  </si>
  <si>
    <t>중소기업창업투자조합</t>
  </si>
  <si>
    <t>미정</t>
  </si>
  <si>
    <t>중소기업창업투자회사</t>
  </si>
  <si>
    <t>서울 영등포구 여의도동</t>
  </si>
  <si>
    <t>부장</t>
  </si>
  <si>
    <t>일반 중소기업</t>
  </si>
  <si>
    <t>국내설립법인 또는 해외현지법인</t>
  </si>
  <si>
    <t>주식 또는 주식연계채권</t>
  </si>
  <si>
    <t>초과수익의 20%</t>
  </si>
  <si>
    <t>펀드계정</t>
  </si>
  <si>
    <t>산업재</t>
  </si>
  <si>
    <t>회수료</t>
  </si>
  <si>
    <t>미회수</t>
  </si>
  <si>
    <t>바이오</t>
  </si>
  <si>
    <t>전자/반도체</t>
  </si>
  <si>
    <t>부분회수</t>
  </si>
  <si>
    <t>대한민국</t>
  </si>
  <si>
    <t>투자1본부</t>
  </si>
  <si>
    <t>펀드매니저</t>
  </si>
  <si>
    <t>관리인력</t>
  </si>
  <si>
    <t>투자실무</t>
  </si>
  <si>
    <t>환매</t>
  </si>
  <si>
    <t>기타 주식연계채권</t>
  </si>
  <si>
    <t>상환</t>
  </si>
  <si>
    <t>의사결정</t>
  </si>
  <si>
    <t>학사</t>
  </si>
  <si>
    <t>경영학</t>
  </si>
  <si>
    <t>국내설립법인</t>
  </si>
  <si>
    <t>팀장</t>
  </si>
  <si>
    <t>※ 펀드 및 고유계정  또는 운용인력이 국내설립법인과 공동 투자하여 해외출자법인이 된 경우 포함</t>
  </si>
  <si>
    <t>고유계정 투자
(별첨 2.4)</t>
  </si>
  <si>
    <t xml:space="preserve">  2) 펀드운용 담당인력수, 고유계정투자 담당인력수</t>
  </si>
  <si>
    <t xml:space="preserve">    - 특정인력이 펀드운용과 고유계정투자를 동시에 담당하는 경우 주된 업무를 기준으로 작성</t>
  </si>
  <si>
    <t xml:space="preserve">  1) 펀드계정 투자를 먼저 작성한 후 고유계정 투자를 작성</t>
  </si>
  <si>
    <t xml:space="preserve">  3) 고유계정 투자 : 투자실행일이 빠른 순서로 작성</t>
  </si>
  <si>
    <t xml:space="preserve">    - 고유계정 투자건이 펀드계정과 동반투자한 경우 그 사유와 이해상충 방지관련 내용을 괄호안에 기입</t>
  </si>
  <si>
    <t xml:space="preserve">       예시) 고유계정(사유 등)</t>
  </si>
  <si>
    <t xml:space="preserve">    - 청산시 현물분배한 경우 또는 운용사 고유계정으로 매각한 경우에는 가격 산출근거 </t>
  </si>
  <si>
    <t xml:space="preserve">  ※ 펀드 청산시 운용사 고유계정으로 매각한 경우는 기투자건에 대한 회수거래이므로 작성대상외</t>
  </si>
  <si>
    <t xml:space="preserve">    - 단, 운용사의 고유계정투자에는 해당</t>
  </si>
  <si>
    <t>펀드청산시고유계정투자</t>
  </si>
  <si>
    <t>운용사고유계정매각</t>
  </si>
  <si>
    <t>고유계정</t>
  </si>
  <si>
    <t>운용사 고유계정</t>
  </si>
  <si>
    <t>고유계정투자담당인력수</t>
  </si>
  <si>
    <t>고유계정 투자 (전체투자건)</t>
  </si>
  <si>
    <t>가인베스트먼트</t>
  </si>
  <si>
    <t>000000-0000000</t>
  </si>
  <si>
    <t>홍길동</t>
  </si>
  <si>
    <t>070-2222-2222</t>
  </si>
  <si>
    <t>000-00-00000</t>
  </si>
  <si>
    <t>000-000</t>
  </si>
  <si>
    <t>관리부</t>
  </si>
  <si>
    <t>000-0000-0000</t>
  </si>
  <si>
    <t>000@0000.oo.oo</t>
  </si>
  <si>
    <t>펀드1호</t>
  </si>
  <si>
    <t>펀드2호</t>
  </si>
  <si>
    <t>000-00-00001</t>
  </si>
  <si>
    <t>기업구조조정조합</t>
  </si>
  <si>
    <t>중소기업의 해외진출 지원</t>
  </si>
  <si>
    <t>펀드3호</t>
  </si>
  <si>
    <t>000-00-00002</t>
  </si>
  <si>
    <t>아시아 지역 투자</t>
  </si>
  <si>
    <t>초기3년 약정액의 3.0%, 잔여기간 투자잔액의 3.0%</t>
  </si>
  <si>
    <t>투자잔액의 3.0%</t>
  </si>
  <si>
    <t>투자잔액의 2.5%</t>
  </si>
  <si>
    <t>ABD㈜</t>
  </si>
  <si>
    <t>ABC Inc.</t>
  </si>
  <si>
    <t>CDE Inc.</t>
  </si>
  <si>
    <t>가나다㈜</t>
  </si>
  <si>
    <t>㈜가나다</t>
  </si>
  <si>
    <t>라마바㈜</t>
  </si>
  <si>
    <t>엔터테인먼트</t>
  </si>
  <si>
    <t>GHI Inc.</t>
  </si>
  <si>
    <t>AAA Inc.</t>
  </si>
  <si>
    <t>이00</t>
  </si>
  <si>
    <t>김00</t>
  </si>
  <si>
    <t>손실처리</t>
  </si>
  <si>
    <t>투자이사</t>
  </si>
  <si>
    <t>02-0000-0000</t>
  </si>
  <si>
    <t>010-0000-0000</t>
  </si>
  <si>
    <t>정00</t>
  </si>
  <si>
    <t>박00</t>
  </si>
  <si>
    <t>최00</t>
  </si>
  <si>
    <t>인00</t>
  </si>
  <si>
    <t>가인베스트먼트㈜</t>
  </si>
  <si>
    <t>A기업</t>
  </si>
  <si>
    <t>다인베스트먼트㈜</t>
  </si>
  <si>
    <t>B기업</t>
  </si>
  <si>
    <t>통신/IT서비스</t>
  </si>
  <si>
    <t>C기업</t>
  </si>
  <si>
    <t>0000-0000</t>
  </si>
  <si>
    <t>000주*@000원=000백만원(10.02.23종가기준)</t>
  </si>
  <si>
    <t>나인베스트먼트㈜</t>
  </si>
  <si>
    <t>마인베스트먼트㈜</t>
  </si>
  <si>
    <t>바인베스트먼트㈜</t>
  </si>
  <si>
    <t>00대학교</t>
  </si>
  <si>
    <t>00고등학교</t>
  </si>
  <si>
    <t>해외현지법인</t>
  </si>
  <si>
    <t>자본금+자본잉여금</t>
    <phoneticPr fontId="3" type="noConversion"/>
  </si>
  <si>
    <t>펀드명</t>
    <phoneticPr fontId="24" type="noConversion"/>
  </si>
  <si>
    <t>기재대상핵심인력 변경구분</t>
    <phoneticPr fontId="24" type="noConversion"/>
  </si>
  <si>
    <t>이름</t>
    <phoneticPr fontId="24" type="noConversion"/>
  </si>
  <si>
    <t>변경일자</t>
    <phoneticPr fontId="24" type="noConversion"/>
  </si>
  <si>
    <t>비고</t>
    <phoneticPr fontId="24" type="noConversion"/>
  </si>
  <si>
    <t>설립</t>
    <phoneticPr fontId="24" type="noConversion"/>
  </si>
  <si>
    <t>유출</t>
    <phoneticPr fontId="24" type="noConversion"/>
  </si>
  <si>
    <t>설립</t>
  </si>
  <si>
    <t>설립시(대표펀드매니저)</t>
  </si>
  <si>
    <t>김영희</t>
  </si>
  <si>
    <t>설립시(핵심운용인력)</t>
  </si>
  <si>
    <t>김영철</t>
  </si>
  <si>
    <t>퇴사</t>
  </si>
  <si>
    <t>유입</t>
  </si>
  <si>
    <t>생년월일</t>
    <phoneticPr fontId="3" type="noConversion"/>
  </si>
  <si>
    <t>생년월일</t>
    <phoneticPr fontId="3" type="noConversion"/>
  </si>
  <si>
    <t>검증사</t>
    <phoneticPr fontId="3" type="noConversion"/>
  </si>
  <si>
    <t>사명</t>
    <phoneticPr fontId="3" type="noConversion"/>
  </si>
  <si>
    <t>투자관련
경력구분</t>
    <phoneticPr fontId="3" type="noConversion"/>
  </si>
  <si>
    <t>투자관련
경력구분</t>
    <phoneticPr fontId="3" type="noConversion"/>
  </si>
  <si>
    <t>펀드</t>
    <phoneticPr fontId="3" type="noConversion"/>
  </si>
  <si>
    <t>국내설립법인</t>
    <phoneticPr fontId="3" type="noConversion"/>
  </si>
  <si>
    <t>외국법인</t>
    <phoneticPr fontId="24" type="noConversion"/>
  </si>
  <si>
    <t>기타</t>
    <phoneticPr fontId="24" type="noConversion"/>
  </si>
  <si>
    <t>ⅱ) 핵심운용인력과 관리인력이 아닌자로서</t>
    <phoneticPr fontId="24" type="noConversion"/>
  </si>
  <si>
    <t>관리인력</t>
    <phoneticPr fontId="5" type="noConversion"/>
  </si>
  <si>
    <t xml:space="preserve">    - '제안서작성기준일' 현재 제안사에 소속되어 있는 인력을 기준으로 작성</t>
    <phoneticPr fontId="24" type="noConversion"/>
  </si>
  <si>
    <t xml:space="preserve">      (단, 기준일 이후 접수일까지 채용이 확정된 인력은 반영 가능)</t>
    <phoneticPr fontId="24" type="noConversion"/>
  </si>
  <si>
    <t>[2.3. 제안사 펀드현황]</t>
    <phoneticPr fontId="24" type="noConversion"/>
  </si>
  <si>
    <t>1. 작성대상 : "Ⅱ.용어의 정의 등 [작성 대상]" 참고</t>
    <phoneticPr fontId="24" type="noConversion"/>
  </si>
  <si>
    <t>Ⅳ. 열제목별 목록값</t>
    <phoneticPr fontId="5" type="noConversion"/>
  </si>
  <si>
    <t>구분</t>
    <phoneticPr fontId="5" type="noConversion"/>
  </si>
  <si>
    <t>목록값</t>
    <phoneticPr fontId="5" type="noConversion"/>
  </si>
  <si>
    <t>참여인력구분</t>
    <phoneticPr fontId="5" type="noConversion"/>
  </si>
  <si>
    <t>여부</t>
    <phoneticPr fontId="5" type="noConversion"/>
  </si>
  <si>
    <t>YES</t>
    <phoneticPr fontId="5" type="noConversion"/>
  </si>
  <si>
    <t>NO</t>
    <phoneticPr fontId="5" type="noConversion"/>
  </si>
  <si>
    <t>운용인력직무구분</t>
    <phoneticPr fontId="5" type="noConversion"/>
  </si>
  <si>
    <t>투자실무</t>
    <phoneticPr fontId="5" type="noConversion"/>
  </si>
  <si>
    <t>의사결정</t>
    <phoneticPr fontId="5" type="noConversion"/>
  </si>
  <si>
    <t>펀드유형
(투자대상확정여부)</t>
    <phoneticPr fontId="5" type="noConversion"/>
  </si>
  <si>
    <t>블라인드펀드</t>
    <phoneticPr fontId="5" type="noConversion"/>
  </si>
  <si>
    <t>출자자유형</t>
    <phoneticPr fontId="5" type="noConversion"/>
  </si>
  <si>
    <t>펀드의 주된
투자유형</t>
    <phoneticPr fontId="24" type="noConversion"/>
  </si>
  <si>
    <t>주식 또는 주식연계채권</t>
    <phoneticPr fontId="24" type="noConversion"/>
  </si>
  <si>
    <t>회수구분</t>
    <phoneticPr fontId="5" type="noConversion"/>
  </si>
  <si>
    <t>회수료</t>
    <phoneticPr fontId="5" type="noConversion"/>
  </si>
  <si>
    <t>부분회수</t>
    <phoneticPr fontId="5" type="noConversion"/>
  </si>
  <si>
    <t>정책금융기관</t>
    <phoneticPr fontId="24" type="noConversion"/>
  </si>
  <si>
    <t>미회수</t>
    <phoneticPr fontId="5" type="noConversion"/>
  </si>
  <si>
    <t>은행</t>
    <phoneticPr fontId="24" type="noConversion"/>
  </si>
  <si>
    <t>회수유형</t>
    <phoneticPr fontId="5" type="noConversion"/>
  </si>
  <si>
    <t>보험사</t>
    <phoneticPr fontId="24" type="noConversion"/>
  </si>
  <si>
    <t>장외매각(M&amp;A)</t>
    <phoneticPr fontId="5" type="noConversion"/>
  </si>
  <si>
    <t>지자체</t>
    <phoneticPr fontId="5" type="noConversion"/>
  </si>
  <si>
    <t>기타</t>
    <phoneticPr fontId="24" type="noConversion"/>
  </si>
  <si>
    <t>해외거래소</t>
    <phoneticPr fontId="5" type="noConversion"/>
  </si>
  <si>
    <t>출자확정구분</t>
    <phoneticPr fontId="5" type="noConversion"/>
  </si>
  <si>
    <t>환매</t>
    <phoneticPr fontId="5" type="noConversion"/>
  </si>
  <si>
    <t>상환</t>
    <phoneticPr fontId="5" type="noConversion"/>
  </si>
  <si>
    <t>미정</t>
    <phoneticPr fontId="5" type="noConversion"/>
  </si>
  <si>
    <t>현물분배</t>
    <phoneticPr fontId="5" type="noConversion"/>
  </si>
  <si>
    <t>중소기업창업투자회사</t>
    <phoneticPr fontId="3" type="noConversion"/>
  </si>
  <si>
    <t>펀드거래유형</t>
    <phoneticPr fontId="5" type="noConversion"/>
  </si>
  <si>
    <t>현금분배</t>
    <phoneticPr fontId="5" type="noConversion"/>
  </si>
  <si>
    <t>성과보수</t>
    <phoneticPr fontId="5" type="noConversion"/>
  </si>
  <si>
    <t>가상분배</t>
    <phoneticPr fontId="5" type="noConversion"/>
  </si>
  <si>
    <t>투자계정구분</t>
    <phoneticPr fontId="5" type="noConversion"/>
  </si>
  <si>
    <t>유한회사형 운용사</t>
    <phoneticPr fontId="5" type="noConversion"/>
  </si>
  <si>
    <t>펀드계정</t>
    <phoneticPr fontId="5" type="noConversion"/>
  </si>
  <si>
    <t>기타</t>
    <phoneticPr fontId="5" type="noConversion"/>
  </si>
  <si>
    <t>국내설립법인 또는 해외현지법인</t>
    <phoneticPr fontId="24" type="noConversion"/>
  </si>
  <si>
    <t>결성예정</t>
    <phoneticPr fontId="5" type="noConversion"/>
  </si>
  <si>
    <t>운용예정</t>
    <phoneticPr fontId="5" type="noConversion"/>
  </si>
  <si>
    <t>운용중</t>
    <phoneticPr fontId="5" type="noConversion"/>
  </si>
  <si>
    <t>청산중</t>
    <phoneticPr fontId="5" type="noConversion"/>
  </si>
  <si>
    <t>청산료</t>
    <phoneticPr fontId="5" type="noConversion"/>
  </si>
  <si>
    <t>운용사내 (타)펀드</t>
    <phoneticPr fontId="5" type="noConversion"/>
  </si>
  <si>
    <t>국내설립법인</t>
    <phoneticPr fontId="5" type="noConversion"/>
  </si>
  <si>
    <t>해외현지법인</t>
    <phoneticPr fontId="5" type="noConversion"/>
  </si>
  <si>
    <t>A</t>
    <phoneticPr fontId="3" type="noConversion"/>
  </si>
  <si>
    <t>B</t>
    <phoneticPr fontId="3" type="noConversion"/>
  </si>
  <si>
    <t>C</t>
    <phoneticPr fontId="3" type="noConversion"/>
  </si>
  <si>
    <t>핵심운용인력 유지율</t>
    <phoneticPr fontId="3" type="noConversion"/>
  </si>
  <si>
    <t>펀드설립시
핵심운용인력수</t>
    <phoneticPr fontId="3" type="noConversion"/>
  </si>
  <si>
    <t>핵심운용인력
유출횟수</t>
    <phoneticPr fontId="3" type="noConversion"/>
  </si>
  <si>
    <t>유지율</t>
    <phoneticPr fontId="3" type="noConversion"/>
  </si>
  <si>
    <t xml:space="preserve">2. 일자는 yyyy-mm-dd, 사업자등록번호는 000-00-00000, 법인등록번호는 000000-0000000 형식으로 입력 </t>
    <phoneticPr fontId="24" type="noConversion"/>
  </si>
  <si>
    <t xml:space="preserve">   - 셀 서식을 수정하지 말것</t>
    <phoneticPr fontId="3" type="noConversion"/>
  </si>
  <si>
    <r>
      <t xml:space="preserve">8. 단위 : </t>
    </r>
    <r>
      <rPr>
        <b/>
        <sz val="10"/>
        <rFont val="맑은 고딕"/>
        <family val="3"/>
        <charset val="129"/>
        <scheme val="major"/>
      </rPr>
      <t>백만원("4.1. 펀드거래"는 단위를 "원"으로 함)</t>
    </r>
    <r>
      <rPr>
        <sz val="10"/>
        <rFont val="맑은 고딕"/>
        <family val="3"/>
        <charset val="129"/>
        <scheme val="major"/>
      </rPr>
      <t>, 천USD, %, 건</t>
    </r>
    <phoneticPr fontId="24" type="noConversion"/>
  </si>
  <si>
    <t xml:space="preserve">   예시) [4.1.펀드 거래] 시트에서 행삽입시 82행 위로만 삽입할것</t>
    <phoneticPr fontId="3" type="noConversion"/>
  </si>
  <si>
    <t xml:space="preserve">       (2행~82행까지 '펀드_거래'라는 이름으로 범위지정되어 있어 이 범위를 벗어나 행삽입시 타시트에서 오류발생)</t>
    <phoneticPr fontId="3" type="noConversion"/>
  </si>
  <si>
    <t>13. 명칭(제안사명, 펀드명, 피투자기업명, 프로젝트명 등) 문자열은 동일건의 경우 동일한 문자열이어야 함</t>
    <phoneticPr fontId="24" type="noConversion"/>
  </si>
  <si>
    <r>
      <t>5. 운용중/청산중 펀드에 대해</t>
    </r>
    <r>
      <rPr>
        <b/>
        <sz val="10"/>
        <color theme="1"/>
        <rFont val="맑은 고딕"/>
        <family val="3"/>
        <charset val="129"/>
        <scheme val="major"/>
      </rPr>
      <t xml:space="preserve"> "4.1.펀드거래" sheet</t>
    </r>
    <r>
      <rPr>
        <sz val="10"/>
        <color theme="1"/>
        <rFont val="맑은 고딕"/>
        <family val="3"/>
        <charset val="129"/>
        <scheme val="major"/>
      </rPr>
      <t>에서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 또는 가상분배 입력 오류</t>
    </r>
    <phoneticPr fontId="24" type="noConversion"/>
  </si>
  <si>
    <r>
      <t>6. "4.1.펀드거래" sheet 작성시</t>
    </r>
    <r>
      <rPr>
        <b/>
        <sz val="10"/>
        <color theme="1"/>
        <rFont val="맑은 고딕"/>
        <family val="3"/>
        <charset val="129"/>
        <scheme val="major"/>
      </rPr>
      <t xml:space="preserve"> '납입' 항목은 앞에 (-)를 붙여야 하나, 붙이지 않아서 수익률 산출에 오류</t>
    </r>
    <r>
      <rPr>
        <sz val="10"/>
        <color theme="1"/>
        <rFont val="맑은 고딕"/>
        <family val="3"/>
        <charset val="129"/>
        <scheme val="major"/>
      </rPr>
      <t>가 나는 경우</t>
    </r>
    <phoneticPr fontId="24" type="noConversion"/>
  </si>
  <si>
    <r>
      <t xml:space="preserve">7. 셀서식을 임의수정하여 </t>
    </r>
    <r>
      <rPr>
        <b/>
        <sz val="10"/>
        <color theme="1"/>
        <rFont val="맑은 고딕"/>
        <family val="3"/>
        <charset val="129"/>
        <scheme val="major"/>
      </rPr>
      <t>엑셀의 일자형식이 아닌 TEXT 형식</t>
    </r>
    <r>
      <rPr>
        <sz val="10"/>
        <color theme="1"/>
        <rFont val="맑은 고딕"/>
        <family val="3"/>
        <charset val="129"/>
        <scheme val="major"/>
      </rPr>
      <t>으로 입력한 경우</t>
    </r>
    <phoneticPr fontId="24" type="noConversion"/>
  </si>
  <si>
    <r>
      <t>8.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3" type="noConversion"/>
  </si>
  <si>
    <r>
      <t>11. "</t>
    </r>
    <r>
      <rPr>
        <b/>
        <sz val="10"/>
        <rFont val="맑은 고딕"/>
        <family val="3"/>
        <charset val="129"/>
        <scheme val="major"/>
      </rPr>
      <t>2.2.제안사 재무현황"</t>
    </r>
    <r>
      <rPr>
        <sz val="10"/>
        <rFont val="맑은 고딕"/>
        <family val="3"/>
        <charset val="129"/>
        <scheme val="major"/>
      </rPr>
      <t xml:space="preserve"> 자료 입력시 소수점 첫째자리에서</t>
    </r>
    <r>
      <rPr>
        <b/>
        <sz val="10"/>
        <rFont val="맑은 고딕"/>
        <family val="3"/>
        <charset val="129"/>
        <scheme val="major"/>
      </rPr>
      <t xml:space="preserve"> 반올림</t>
    </r>
    <r>
      <rPr>
        <sz val="10"/>
        <rFont val="맑은 고딕"/>
        <family val="3"/>
        <charset val="129"/>
        <scheme val="major"/>
      </rPr>
      <t xml:space="preserve">한 값을 입력하여야 하나 </t>
    </r>
    <r>
      <rPr>
        <b/>
        <sz val="10"/>
        <rFont val="맑은 고딕"/>
        <family val="3"/>
        <charset val="129"/>
        <scheme val="major"/>
      </rPr>
      <t>임의로 내림하거나 올림한 값을 입력한 경우</t>
    </r>
    <phoneticPr fontId="24" type="noConversion"/>
  </si>
  <si>
    <t xml:space="preserve">    결산으로 작성한 경우</t>
    <phoneticPr fontId="24" type="noConversion"/>
  </si>
  <si>
    <r>
      <t>13. "</t>
    </r>
    <r>
      <rPr>
        <b/>
        <sz val="10"/>
        <rFont val="맑은 고딕"/>
        <family val="3"/>
        <charset val="129"/>
        <scheme val="major"/>
      </rPr>
      <t xml:space="preserve">2.3.제안사 펀드현황" </t>
    </r>
    <r>
      <rPr>
        <sz val="10"/>
        <rFont val="맑은 고딕"/>
        <family val="3"/>
        <charset val="129"/>
        <scheme val="major"/>
      </rPr>
      <t>자료 입력시 제안서작성기준일 이후 결성된 펀드는 ‘운용예정’ 또는 ‘결성예정’으로 작성하여야 하나,</t>
    </r>
    <phoneticPr fontId="24" type="noConversion"/>
  </si>
  <si>
    <t xml:space="preserve">    '운용중'으로 작성한 경우 (제안서 제출일과 무관함)</t>
    <phoneticPr fontId="24" type="noConversion"/>
  </si>
  <si>
    <t xml:space="preserve">14. "2.3.제안사 펀드현황", "2.4. 제안사 투자현황", "3.2.1핵심운용인력 투자현황", "3.2.2 일반운용인력 투자현황"에 </t>
    <phoneticPr fontId="24" type="noConversion"/>
  </si>
  <si>
    <r>
      <t xml:space="preserve">    </t>
    </r>
    <r>
      <rPr>
        <sz val="10"/>
        <rFont val="맑은 고딕"/>
        <family val="3"/>
        <charset val="129"/>
        <scheme val="major"/>
      </rPr>
      <t xml:space="preserve">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경우("Ⅱ.용어의 정의 및 [작성 대상]" 확인 필수)</t>
    </r>
    <phoneticPr fontId="24" type="noConversion"/>
  </si>
  <si>
    <t>15. 핵심운용인력이 재직중에 평가 대상 펀드에서 행한 투자건을, 인력 투자현황에는 기재하고, "2.4.제안사 투자현황"에는 미기재 하는 경우</t>
    <phoneticPr fontId="24" type="noConversion"/>
  </si>
  <si>
    <t xml:space="preserve">     또는 "2.4.제안사 투자현황"에는 기재하고, 인력 투자현황에는 미기재하는 경우</t>
    <phoneticPr fontId="24" type="noConversion"/>
  </si>
  <si>
    <t>제안서작성기준일</t>
    <phoneticPr fontId="24" type="noConversion"/>
  </si>
  <si>
    <t>제안사 법인등기부등본 상의 설립일</t>
    <phoneticPr fontId="3" type="noConversion"/>
  </si>
  <si>
    <t>펀드운용업무시작일</t>
    <phoneticPr fontId="3" type="noConversion"/>
  </si>
  <si>
    <t>제안사가 펀드법적유형중 하나에 해당하는 자격을 가지고 있는 경우 해당 자격 취득일</t>
    <phoneticPr fontId="3" type="noConversion"/>
  </si>
  <si>
    <t>자격이 필요 없는 경우는 조직개편일 등</t>
    <phoneticPr fontId="3" type="noConversion"/>
  </si>
  <si>
    <t>운용펀드최초결성일</t>
    <phoneticPr fontId="3" type="noConversion"/>
  </si>
  <si>
    <t>펀드 투자규약(정관, 신탁계약서 등) 상에 제안사가 운용사로 기재된 펀드로서</t>
  </si>
  <si>
    <t>결성일이 가장 빠른 펀드의 펀드결성일</t>
    <phoneticPr fontId="3" type="noConversion"/>
  </si>
  <si>
    <t>※ M&amp;A이전 운용 펀드와 회사분할 후 운용한 펀드는 고려하되</t>
    <phoneticPr fontId="24" type="noConversion"/>
  </si>
  <si>
    <t xml:space="preserve">   회사분할 이전에 청산한 펀드는 고려하지 말 것</t>
    <phoneticPr fontId="24" type="noConversion"/>
  </si>
  <si>
    <t>투자대상 발굴, 투자검토, 투자실행, 사후관리, 회수 등</t>
    <phoneticPr fontId="3" type="noConversion"/>
  </si>
  <si>
    <t>관련 법령에 따라 감독기관에 등록한 날 또는 그 예정일.</t>
    <phoneticPr fontId="3" type="noConversion"/>
  </si>
  <si>
    <t>등록이 필요없는 경우 결성총회일, 창립총회일 또는 계약체결일</t>
    <phoneticPr fontId="3" type="noConversion"/>
  </si>
  <si>
    <t>투자기간종료(예정)일</t>
    <phoneticPr fontId="3" type="noConversion"/>
  </si>
  <si>
    <t>출자자총회에서 의결된 해산일. 또는 투자규약(정관, 신탁계약서 등) 상의 해산 예정일</t>
  </si>
  <si>
    <t>펀드
유형</t>
    <phoneticPr fontId="3" type="noConversion"/>
  </si>
  <si>
    <t>출자자 구성을 완료하고 투자규약(정관, 신탁계약서 등)은 체결되었으나 출자금 납입이 없는 경우</t>
  </si>
  <si>
    <t>펀드결성일의 기준에 따라 펀드를 결성한 경우로서 납입출자금이 있는 경우</t>
    <phoneticPr fontId="3" type="noConversion"/>
  </si>
  <si>
    <t>본점 소재지가 국내인 법인 및 국내에 법인 등기한 외국법인의 국내 지사</t>
    <phoneticPr fontId="3" type="noConversion"/>
  </si>
  <si>
    <t>해외현지법인</t>
    <phoneticPr fontId="3" type="noConversion"/>
  </si>
  <si>
    <r>
      <t xml:space="preserve">국내설립법인의 사업과 관련하여 동 </t>
    </r>
    <r>
      <rPr>
        <b/>
        <sz val="10"/>
        <rFont val="맑은 고딕"/>
        <family val="3"/>
        <charset val="129"/>
        <scheme val="minor"/>
      </rPr>
      <t>국내설립법인이 출자</t>
    </r>
    <r>
      <rPr>
        <sz val="10"/>
        <rFont val="맑은 고딕"/>
        <family val="3"/>
        <charset val="129"/>
        <scheme val="minor"/>
      </rPr>
      <t>한 외국법인</t>
    </r>
    <phoneticPr fontId="3" type="noConversion"/>
  </si>
  <si>
    <t>외국법인</t>
    <phoneticPr fontId="24" type="noConversion"/>
  </si>
  <si>
    <t>본점 소재지가 국외인 법인으로서 해외현지법인을 제외한 법인</t>
    <phoneticPr fontId="24" type="noConversion"/>
  </si>
  <si>
    <t>운용중 또는 청산중 펀드에 대해 다음 식으로 계산된 금액</t>
    <phoneticPr fontId="3" type="noConversion"/>
  </si>
  <si>
    <t>「(미회수투자자산 가치총액) + (예금 등 투자자산 이외 자산총액) - (미지급 등 부채총액)」</t>
    <phoneticPr fontId="3" type="noConversion"/>
  </si>
  <si>
    <t>펀드추가투자
예상금액</t>
    <phoneticPr fontId="3" type="noConversion"/>
  </si>
  <si>
    <t xml:space="preserve">ⅰ) 제안서작성기준일이 펀드의 투자기간종료(예정)일 이전인 경우로서 </t>
    <phoneticPr fontId="3" type="noConversion"/>
  </si>
  <si>
    <t xml:space="preserve">ⅱ) 펀드 투자규약(정관, 신탁계약서 등)상의 투자의무비율준수 또는 펀드운용목적 달성을 위해 </t>
    <phoneticPr fontId="3" type="noConversion"/>
  </si>
  <si>
    <t>ⅲ) 해당 펀드를 통해 추가로 투자할 계획인 금액</t>
    <phoneticPr fontId="3" type="noConversion"/>
  </si>
  <si>
    <t>참여
인력</t>
    <phoneticPr fontId="3" type="noConversion"/>
  </si>
  <si>
    <t>ⅱ) 금번 제안펀드를 책임지고 운용할 인력으로서</t>
    <phoneticPr fontId="3" type="noConversion"/>
  </si>
  <si>
    <t>ⅲ) 제안펀드의 투자규약(정관, 신탁계약서 등)에 기재될 예정인 인력</t>
    <phoneticPr fontId="3" type="noConversion"/>
  </si>
  <si>
    <t>관리인력</t>
    <phoneticPr fontId="3" type="noConversion"/>
  </si>
  <si>
    <t>ⅱ) 제안펀드의 운용에는 참여하지 않으나 제안펀드를 관리(회계관리, 리스크관리 등)하는 인력</t>
    <phoneticPr fontId="3" type="noConversion"/>
  </si>
  <si>
    <t>※ 참여인력별 경력요건 및 인력수는 당사가 공고등을 통해 별도로 지정한 경우 그에 따름</t>
    <phoneticPr fontId="3" type="noConversion"/>
  </si>
  <si>
    <t>펀드
거래
유형</t>
    <phoneticPr fontId="3" type="noConversion"/>
  </si>
  <si>
    <t>펀드 운용중 또는 청산시 출자자에게 현금으로 분배한 경우 그 금액 (원천징수 후 금액을 분배한 경우 원천징수 후 금액)</t>
    <phoneticPr fontId="3" type="noConversion"/>
  </si>
  <si>
    <t>운용중 또는 청산중인 펀드의 수익률 산출을 위한 가상의 거래로 펀드 순자산을 출자자 앞 분배하는 것으로 가정한 금액이며, 가상분배일자는 제안서작성기준일을 입력</t>
    <phoneticPr fontId="3" type="noConversion"/>
  </si>
  <si>
    <t>[작성 대상]</t>
    <phoneticPr fontId="3" type="noConversion"/>
  </si>
  <si>
    <t>펀드
(별첨 2.3)</t>
    <phoneticPr fontId="24" type="noConversion"/>
  </si>
  <si>
    <t>펀드계정투자
(별첨 2.4 )</t>
    <phoneticPr fontId="3" type="noConversion"/>
  </si>
  <si>
    <t>핵심운용인력 투자
및
일반운용인력 투자
(별첨 3.2.1 및 3.2.2)</t>
    <phoneticPr fontId="24" type="noConversion"/>
  </si>
  <si>
    <t>Ⅲ. Sheet별 작성요령</t>
    <phoneticPr fontId="24" type="noConversion"/>
  </si>
  <si>
    <t>[2.1. 제안사 개요]</t>
    <phoneticPr fontId="24" type="noConversion"/>
  </si>
  <si>
    <t>1. 항목별 작성요령</t>
    <phoneticPr fontId="24" type="noConversion"/>
  </si>
  <si>
    <t>[2.2. 제안사 재무현황]</t>
    <phoneticPr fontId="24" type="noConversion"/>
  </si>
  <si>
    <t>2. 작성순서 : 등록/신고(예정)일이 빠른 순서</t>
    <phoneticPr fontId="24" type="noConversion"/>
  </si>
  <si>
    <t>3. 항목별 작성요령</t>
    <phoneticPr fontId="24" type="noConversion"/>
  </si>
  <si>
    <t xml:space="preserve">  1) 펀드사업자등록번호 : 미결성 등으로 인해 사업자등록번호가 없는 경우 제외</t>
    <phoneticPr fontId="24" type="noConversion"/>
  </si>
  <si>
    <t xml:space="preserve">  2) 펀드상태 : 제안서작성기준일을 기준으로 펀드상태를 판단</t>
    <phoneticPr fontId="24" type="noConversion"/>
  </si>
  <si>
    <t xml:space="preserve">  3) 보수(관리보수, 성과보수) : 펀드 투자규약(정관, 신탁계약서 등) 상의 보수기준 (없는 경우, 제안사의 목표 보수기준)</t>
  </si>
  <si>
    <t xml:space="preserve">    ※ 회수총액 : 투자에 대한 회수금액 총액으로, 예금 등 금융상품에 대한 원리금 등 회수금액은 포함하지 않음</t>
    <phoneticPr fontId="24" type="noConversion"/>
  </si>
  <si>
    <t xml:space="preserve">  6) 관리보수지급총액, 기타비용지급총액, 예금 등 투자자산 이외 자산총액, 미지급 등 부채총액 : 제안서작성기준일 기준</t>
    <phoneticPr fontId="24" type="noConversion"/>
  </si>
  <si>
    <t xml:space="preserve">  7) 핵심운용인력 : 투자규약(정관, 신탁계약서 등) 등에 기재되어 있는 인력을 기준으로 최대 3명을 작성</t>
  </si>
  <si>
    <t xml:space="preserve">    - 투자규약(정관, 신탁계약서 등)의 변경이 있었던 경우 최종 투자규약(정관, 신탁계약서 등)의 내용을 기재</t>
  </si>
  <si>
    <t>[2.4. 제안사 투자현황]</t>
    <phoneticPr fontId="24" type="noConversion"/>
  </si>
  <si>
    <t>2. 작성순서</t>
    <phoneticPr fontId="24" type="noConversion"/>
  </si>
  <si>
    <t xml:space="preserve">  2) 펀드계정 투자 : 펀드결성일이 빠른 펀드의 투자를 투자실행일 순서로 작성하고, 다음 결성 펀드의 투자내용을 작성</t>
    <phoneticPr fontId="24" type="noConversion"/>
  </si>
  <si>
    <t xml:space="preserve">  1) 투자계정이 다르거나 투자펀드가 다른 경우, 동일 펀드의 투자일이 다른 경우 각각의 투자건으로 기재 </t>
    <phoneticPr fontId="24" type="noConversion"/>
  </si>
  <si>
    <t xml:space="preserve">  2) 투자계정이 펀드계정인 경우 펀드명과 펀드사업자등록번호를 정확히 기재하여야 연관된 수식이 정상적으로 작동</t>
    <phoneticPr fontId="24" type="noConversion"/>
  </si>
  <si>
    <t xml:space="preserve">  3) 사모투자전문회사가 투자목적회사를 통해 투자한 경우 실제 투자대상기업을 기재</t>
    <phoneticPr fontId="24" type="noConversion"/>
  </si>
  <si>
    <t xml:space="preserve">  6) 동반투자자 : 개별기업에 대한 투자시 동반투자한 펀드, 운용사, 회사 등을 기재 </t>
    <phoneticPr fontId="24" type="noConversion"/>
  </si>
  <si>
    <t xml:space="preserve">  7) 최종회수일 : 회수여부가 '부분회수'인 경우도 마지막 회수일을 기재. '미회수'인 경우는 공란</t>
    <phoneticPr fontId="24" type="noConversion"/>
  </si>
  <si>
    <t xml:space="preserve">    - 최종회수일은 제안서작성기준일 이후일 수 없음</t>
    <phoneticPr fontId="24" type="noConversion"/>
  </si>
  <si>
    <t xml:space="preserve">  8) 회수총액 : '회수료' 및 '부분회수' 투자건에 대해 실제 펀드계정으로 회수한 금액 기재. '미회수' 투자건은 0원 기재</t>
    <phoneticPr fontId="24" type="noConversion"/>
  </si>
  <si>
    <t xml:space="preserve">  9) 회수방법 : 분할회수로 회수방법이 다양한 경우 대표적인 회수방법으로 기재</t>
    <phoneticPr fontId="24" type="noConversion"/>
  </si>
  <si>
    <t xml:space="preserve">  10) 미회수투자자산의 시장성유무 : 상장기업, IPO 예정종목, 시가평가대상 회사채 등이 시장성이 있는 자산</t>
    <phoneticPr fontId="24" type="noConversion"/>
  </si>
  <si>
    <t xml:space="preserve">    - 가치(시장성) : 시가, 공모 예정가, 채권시가 등을 각각 기재 (적용일은 제안서작성기준일) </t>
    <phoneticPr fontId="24" type="noConversion"/>
  </si>
  <si>
    <t xml:space="preserve">  11) 기타사항 </t>
    <phoneticPr fontId="24" type="noConversion"/>
  </si>
  <si>
    <t xml:space="preserve">    - 투자목적회사를 통한 투자인 경우 그 사실 </t>
    <phoneticPr fontId="24" type="noConversion"/>
  </si>
  <si>
    <t xml:space="preserve">    - 미회수투자자산 가치가 감액처리된 가치인 경우 감액처리한 사실</t>
    <phoneticPr fontId="24" type="noConversion"/>
  </si>
  <si>
    <t xml:space="preserve">    - 회수구분이 '부분회수'인 경우 그 사유 등 </t>
    <phoneticPr fontId="24" type="noConversion"/>
  </si>
  <si>
    <t xml:space="preserve">    - 펀드계정 투자는 회수로, 고유계정 투자는 신규 투자로 개별 작성</t>
    <phoneticPr fontId="24" type="noConversion"/>
  </si>
  <si>
    <t>[3.1. 참여인력 개요]</t>
    <phoneticPr fontId="24" type="noConversion"/>
  </si>
  <si>
    <t>1. 작성대상 : 금번 제안 펀드에 참여하는 핵심운용인력, 일반운용인력 및 관리인력</t>
    <phoneticPr fontId="24" type="noConversion"/>
  </si>
  <si>
    <t xml:space="preserve">  1) 핵심운용인력, 일반운용인력, 관리인력 순</t>
    <phoneticPr fontId="24" type="noConversion"/>
  </si>
  <si>
    <t xml:space="preserve">  2) 제안 펀드의 운용에 있어 중요한 역할을 수행할 운용인력 순 </t>
    <phoneticPr fontId="24" type="noConversion"/>
  </si>
  <si>
    <t xml:space="preserve">  1) 제재내역 : 제재경력여부가 있는 경우에 한해 간략히 작성 </t>
    <phoneticPr fontId="24" type="noConversion"/>
  </si>
  <si>
    <t>[3.2.1 핵심운용인력 투자현황 및 3.2.2 일반운용인력 투자현황]</t>
    <phoneticPr fontId="24" type="noConversion"/>
  </si>
  <si>
    <t xml:space="preserve">2. 작성순서 </t>
    <phoneticPr fontId="24" type="noConversion"/>
  </si>
  <si>
    <t xml:space="preserve">  1) 「3.1. 참여인력 개요」 Sheet의 운용인력 순</t>
    <phoneticPr fontId="24" type="noConversion"/>
  </si>
  <si>
    <t xml:space="preserve">  2) 투자실행일이 빠른 순</t>
    <phoneticPr fontId="24" type="noConversion"/>
  </si>
  <si>
    <t xml:space="preserve">     - 시작일과 종료일은 해당 투자건을 담당했던 기간을 의미 (재직회사의 재직 시작일 및 종료일을 의미하지 않음)</t>
    <phoneticPr fontId="24" type="noConversion"/>
  </si>
  <si>
    <t xml:space="preserve">     - 세부 내용은 「2.4. 제안사 투자현황」 sheet의 항목별 작성요령 참고</t>
    <phoneticPr fontId="24" type="noConversion"/>
  </si>
  <si>
    <t>[3.3. 참여인력 학력]</t>
    <phoneticPr fontId="24" type="noConversion"/>
  </si>
  <si>
    <t xml:space="preserve">1. 작성대상 : 핵심운용인력, 일반운용인력, 관리인력 </t>
    <phoneticPr fontId="24" type="noConversion"/>
  </si>
  <si>
    <t xml:space="preserve">    ※ 학력 : 고등학교부터 기재하되, 최종학력이 맨위에 오도록 기재할 것</t>
    <phoneticPr fontId="24" type="noConversion"/>
  </si>
  <si>
    <t>[3.4.1. 핵심운용인력 경력 및 3.4.2. 일반운용인력 경력]</t>
    <phoneticPr fontId="24" type="noConversion"/>
  </si>
  <si>
    <t>2. 항목별 작성요령</t>
    <phoneticPr fontId="24" type="noConversion"/>
  </si>
  <si>
    <t>[4.1. 펀드 거래]</t>
    <phoneticPr fontId="24" type="noConversion"/>
  </si>
  <si>
    <t xml:space="preserve">1. 작성대상 </t>
    <phoneticPr fontId="24" type="noConversion"/>
  </si>
  <si>
    <t xml:space="preserve">  1) 펀드 : 「2.3. 제안사 펀드현황」에 기재한 펀드</t>
    <phoneticPr fontId="24" type="noConversion"/>
  </si>
  <si>
    <t xml:space="preserve">  2) 거래내역 : 펀드 입장에서 출자자와 거래한 내역 및 성과보수로 운용사와 거래한 내역</t>
    <phoneticPr fontId="24" type="noConversion"/>
  </si>
  <si>
    <t xml:space="preserve">2. 작성순서 : '결성일'이 빠른 펀드의 거래내역을 거래일자가 빠른 순으로 작성 </t>
    <phoneticPr fontId="24" type="noConversion"/>
  </si>
  <si>
    <t xml:space="preserve">  1) 반드시 한 개 펀드에 대한 거래내역 전체를 기입한 후 다른 펀드에 대한 거래내역을 기입 </t>
    <phoneticPr fontId="24" type="noConversion"/>
  </si>
  <si>
    <t xml:space="preserve">  2) 운용중/청산중 펀드는 해당 펀드의 전체 실제 거래 내역 기입 후, 타 펀드 거래내역 입력 전 '가상분배'를 입력</t>
    <phoneticPr fontId="24" type="noConversion"/>
  </si>
  <si>
    <t>3. 작성시 주의사항</t>
    <phoneticPr fontId="24" type="noConversion"/>
  </si>
  <si>
    <t xml:space="preserve">  1) 거래일자가 제안서작성기준일 이전인 경우에만 기입</t>
    <phoneticPr fontId="24" type="noConversion"/>
  </si>
  <si>
    <t xml:space="preserve">  2) 거래구분 중 '납입'은 음(-)의 값을, '현금분배' 및 '현물분배', '성과보수', '가상분배'는 양(+)의 값을 기록 </t>
    <phoneticPr fontId="24" type="noConversion"/>
  </si>
  <si>
    <t xml:space="preserve">  3) 타 Sheet와 달리 금액단위가 '백만원'이 아닌 '원'임</t>
    <phoneticPr fontId="24" type="noConversion"/>
  </si>
  <si>
    <t xml:space="preserve">    - 가상분배 거래일 : 제안서작성기준일</t>
    <phoneticPr fontId="24" type="noConversion"/>
  </si>
  <si>
    <t xml:space="preserve">    - 가상분배 거래금액 : Sheet 「2.3.제안사 펀드현황」 '펀드 순자산' ×1,000,000 (원단위)</t>
    <phoneticPr fontId="24" type="noConversion"/>
  </si>
  <si>
    <t>[4.2. 펀드 인력변경이력]</t>
    <phoneticPr fontId="24" type="noConversion"/>
  </si>
  <si>
    <t>1. 작성대상</t>
    <phoneticPr fontId="24" type="noConversion"/>
  </si>
  <si>
    <t xml:space="preserve">  2) 인력변경이력 : 해당 펀드 기재대상핵심인력의 변경이력</t>
    <phoneticPr fontId="24" type="noConversion"/>
  </si>
  <si>
    <t>2. 작성순서 :</t>
    <phoneticPr fontId="24" type="noConversion"/>
  </si>
  <si>
    <t xml:space="preserve">    1) 「2.3. 제안사 펀드현황」 Sheet의 펀드순</t>
    <phoneticPr fontId="3" type="noConversion"/>
  </si>
  <si>
    <r>
      <t xml:space="preserve">     ※  </t>
    </r>
    <r>
      <rPr>
        <b/>
        <sz val="10"/>
        <color theme="1"/>
        <rFont val="맑은 고딕"/>
        <family val="3"/>
        <charset val="129"/>
        <scheme val="major"/>
      </rPr>
      <t>반드시</t>
    </r>
    <r>
      <rPr>
        <sz val="10"/>
        <color theme="1"/>
        <rFont val="맑은 고딕"/>
        <family val="3"/>
        <charset val="129"/>
        <scheme val="major"/>
      </rPr>
      <t xml:space="preserve"> 한 개 펀드에 대한 변경 내용 전체를 기입한 후 다른 펀드 기입</t>
    </r>
    <phoneticPr fontId="24" type="noConversion"/>
  </si>
  <si>
    <t>프로젝트펀드</t>
    <phoneticPr fontId="5" type="noConversion"/>
  </si>
  <si>
    <t>기타 주식연계채권</t>
    <phoneticPr fontId="3" type="noConversion"/>
  </si>
  <si>
    <t>기타</t>
    <phoneticPr fontId="3" type="noConversion"/>
  </si>
  <si>
    <t>회사-피투자기업의
주된 법인유형
(별첨 2.3.)
피투자기업 법인유형
(별첨 2.4.)</t>
    <phoneticPr fontId="24" type="noConversion"/>
  </si>
  <si>
    <t>인력-
재직회사 법인유형
(별첨 3.4.1, 3.4.2)</t>
    <phoneticPr fontId="5" type="noConversion"/>
  </si>
  <si>
    <t>A</t>
  </si>
  <si>
    <t>B</t>
  </si>
  <si>
    <t>C</t>
  </si>
  <si>
    <t>제안사(핵심운용인력)</t>
    <phoneticPr fontId="24" type="noConversion"/>
  </si>
  <si>
    <t>제안사(회사)</t>
  </si>
  <si>
    <t>제안사(회사)</t>
    <phoneticPr fontId="5" type="noConversion"/>
  </si>
  <si>
    <t xml:space="preserve">   - 「중소기업창업 지원법」제2조 제5호에 따른 중소기업창업투자조합</t>
    <phoneticPr fontId="24" type="noConversion"/>
  </si>
  <si>
    <t xml:space="preserve">   - 「벤처기업육성에 관한 특별조치법」제4조의3에 따른 한국벤처투자조합</t>
    <phoneticPr fontId="24" type="noConversion"/>
  </si>
  <si>
    <r>
      <t xml:space="preserve">   (</t>
    </r>
    <r>
      <rPr>
        <b/>
        <sz val="10"/>
        <color theme="1"/>
        <rFont val="맑은 고딕"/>
        <family val="3"/>
        <charset val="129"/>
        <scheme val="major"/>
      </rPr>
      <t xml:space="preserve">본 작성요령 - III. Sheet별 작성요령 - [4.1. 펀드거래] - 3. 작성시 주의사항 </t>
    </r>
    <r>
      <rPr>
        <sz val="10"/>
        <color theme="1"/>
        <rFont val="맑은 고딕"/>
        <family val="3"/>
        <charset val="129"/>
        <scheme val="major"/>
      </rPr>
      <t>필히 참고 후 작성 요망)</t>
    </r>
    <phoneticPr fontId="24" type="noConversion"/>
  </si>
  <si>
    <r>
      <t xml:space="preserve">10. </t>
    </r>
    <r>
      <rPr>
        <b/>
        <sz val="10"/>
        <color theme="1"/>
        <rFont val="맑은 고딕"/>
        <family val="3"/>
        <charset val="129"/>
        <scheme val="major"/>
      </rPr>
      <t>"1.2.출자예상내역"이 (양식1) 한글파일 제출본 내용과 상이한 경우</t>
    </r>
    <phoneticPr fontId="24" type="noConversion"/>
  </si>
  <si>
    <r>
      <t xml:space="preserve">12. </t>
    </r>
    <r>
      <rPr>
        <b/>
        <sz val="10"/>
        <rFont val="맑은 고딕"/>
        <family val="3"/>
        <charset val="129"/>
        <scheme val="major"/>
      </rPr>
      <t>"2.2 제안사 재무현황"</t>
    </r>
    <r>
      <rPr>
        <sz val="10"/>
        <rFont val="맑은 고딕"/>
        <family val="3"/>
        <charset val="129"/>
        <scheme val="major"/>
      </rPr>
      <t>은 온기 기준이며, 신생사만 예외로 반기 분기 결산 제출이 가능하나, 신생사가 아님에도 반기, 분기</t>
    </r>
    <phoneticPr fontId="24" type="noConversion"/>
  </si>
  <si>
    <t>7. 11행부터 자료를 입력하고 1행~10행은 절대 삭제 및 수정 금지("4.1. 펀드거래", "4.2. 펀드 인력변경이력" 제외), Sheet 삭제 및 명칭변경 금지</t>
    <phoneticPr fontId="24" type="noConversion"/>
  </si>
  <si>
    <r>
      <t xml:space="preserve">9. 제안서 접수일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3" type="noConversion"/>
  </si>
  <si>
    <t>지정출자자</t>
    <phoneticPr fontId="5" type="noConversion"/>
  </si>
  <si>
    <t>InvComDate</t>
    <phoneticPr fontId="3" type="noConversion"/>
  </si>
  <si>
    <t>StartComConf</t>
    <phoneticPr fontId="3" type="noConversion"/>
  </si>
  <si>
    <t>StartInvYMD</t>
    <phoneticPr fontId="3" type="noConversion"/>
  </si>
  <si>
    <t>피투자기업
설립일</t>
    <phoneticPr fontId="3" type="noConversion"/>
  </si>
  <si>
    <t>설립
~
투자</t>
    <phoneticPr fontId="3" type="noConversion"/>
  </si>
  <si>
    <t>인력-피투자기업 법인유형
(별첨 3.2.1, 3.2.2)</t>
    <phoneticPr fontId="24" type="noConversion"/>
  </si>
  <si>
    <t xml:space="preserve">  ※ M&amp;A가 있었던 경우 M&amp;A 이전에 청산한 펀드는 포함</t>
    <phoneticPr fontId="3" type="noConversion"/>
  </si>
  <si>
    <t xml:space="preserve">  ※ 회사분할이 있었던 경우 분할 이전에 청산한 펀드는 제외</t>
    <phoneticPr fontId="3" type="noConversion"/>
  </si>
  <si>
    <t>ⅱ) 펀드계정 투자</t>
    <phoneticPr fontId="3" type="noConversion"/>
  </si>
  <si>
    <t>iii) 단, 단기 수익 획득 목적 투자와 주관사 업무·인수업무로 인한 투자 제외</t>
    <phoneticPr fontId="3" type="noConversion"/>
  </si>
  <si>
    <t xml:space="preserve">  ※ 성공, 실패 사례 모두 포함</t>
    <phoneticPr fontId="3" type="noConversion"/>
  </si>
  <si>
    <t>ⅱ) 고유계정 투자</t>
    <phoneticPr fontId="3" type="noConversion"/>
  </si>
  <si>
    <t xml:space="preserve">  ※ M&amp;A 또는 회사분할이 있었던 경우 M&amp;A 또는 분할 이전에 회수완료한 실적은 제외</t>
    <phoneticPr fontId="3" type="noConversion"/>
  </si>
  <si>
    <t xml:space="preserve"> - 단, 공모펀드 운용 등 단기 수익 획득 목적의 투자와 채권투자, 주관사 업무·인수업무로 인한 투자 제외</t>
    <phoneticPr fontId="3" type="noConversion"/>
  </si>
  <si>
    <t>ⅲ) 투자기업 발굴, 투자검토, 사후관리, 회수 등의 실무 또는 의사결정과정에의 참여가 주된 업무인 경우로서</t>
    <phoneticPr fontId="3" type="noConversion"/>
  </si>
  <si>
    <t xml:space="preserve">  1) 투자관련 경력구분 : 구분 기재한 재직기간을 아래 구분으로 분류 기재</t>
    <phoneticPr fontId="24" type="noConversion"/>
  </si>
  <si>
    <t xml:space="preserve">     - 핵심운용인력, 일반운용인력</t>
    <phoneticPr fontId="3" type="noConversion"/>
  </si>
  <si>
    <t xml:space="preserve">           투자대상 발굴, 투자검토 및 심사, 사후관리 및 회수 등 실무 또는 의사결정과정에의 참여가 주된 업무인 경우에 한함</t>
    <phoneticPr fontId="24" type="noConversion"/>
  </si>
  <si>
    <t xml:space="preserve">           (단, 단기 수익 획득 목적 투자와 주관사 업무·인수업무로 인한 투자 제외)</t>
    <phoneticPr fontId="24" type="noConversion"/>
  </si>
  <si>
    <t xml:space="preserve">    ※ 동일 재직회사에서 이동 등으로 인해 업무구분이나 관련경력 해당여부가 달라지는 경우 구분 기재</t>
    <phoneticPr fontId="24" type="noConversion"/>
  </si>
  <si>
    <t>3. 항목별 작성요령</t>
    <phoneticPr fontId="3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</si>
  <si>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3" type="noConversion"/>
  </si>
  <si>
    <r>
      <t xml:space="preserve">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3" type="noConversion"/>
  </si>
  <si>
    <t xml:space="preserve">   ※ 변경구분 기재요령(사례별)</t>
    <phoneticPr fontId="3" type="noConversion"/>
  </si>
  <si>
    <t>각각 "유출"로 기재하여 2개 행으로 기재 (신규로 선임되는 인력은 각각 "유입"으로 기재하여 별도의 2개 행으로 기재)</t>
    <phoneticPr fontId="3" type="noConversion"/>
  </si>
  <si>
    <t xml:space="preserve">    - 피투자법인이 분할 신설법인인 경우, 분할(수차례 분할 포함)이전 기존 법인의 최초 창업시 설립 등기일을 기재</t>
    <phoneticPr fontId="24" type="noConversion"/>
  </si>
  <si>
    <t xml:space="preserve">          (같은 명칭을 다른 문자열로 입력할 경우 별건으로 인식될 여지가 있으므로, 동일한 문자열로 입력하여야 함)</t>
    <phoneticPr fontId="24" type="noConversion"/>
  </si>
  <si>
    <t xml:space="preserve">  3) 공고일이 제안사의 결산일 이후이나, 결산작업이 완료되지 않은 경우 대표이사의 확인을 받은 가결산보고서 상의 금액을 기재</t>
    <phoneticPr fontId="24" type="noConversion"/>
  </si>
  <si>
    <t xml:space="preserve">  3) 피투자기업 설립일 : 피투자기업 법인 설립 등기일을 기재</t>
    <phoneticPr fontId="24" type="noConversion"/>
  </si>
  <si>
    <t xml:space="preserve">  12) 펀드 청산시 운용사가 고유계정을 통해 펀드 보유자산을 매수한 경우</t>
    <phoneticPr fontId="24" type="noConversion"/>
  </si>
  <si>
    <t xml:space="preserve">  13) 피투자기업 설립일 : 피투자기업 법인 설립 등기일을 기재</t>
    <phoneticPr fontId="24" type="noConversion"/>
  </si>
  <si>
    <t>프로젝트 투자시 특수목적법인</t>
    <phoneticPr fontId="24" type="noConversion"/>
  </si>
  <si>
    <t>프로젝트투자시 특수목적법인</t>
    <phoneticPr fontId="24" type="noConversion"/>
  </si>
  <si>
    <t>외국법인</t>
    <phoneticPr fontId="24" type="noConversion"/>
  </si>
  <si>
    <t>프로젝트투자</t>
    <phoneticPr fontId="24" type="noConversion"/>
  </si>
  <si>
    <t>프로젝트 투자시의 피투자기업(SPC, 사업시행법인 등)으로써, 프로젝트 사업 수행을 주목적으로 설립되거나, 운영되는 법인</t>
    <phoneticPr fontId="3" type="noConversion"/>
  </si>
  <si>
    <t>1. 별첨(1.1~4.2) 자료 작성전 하기 사항을 반드시 숙지하여 작성 (별첨번호는 Sheet명에서 확인 가능)</t>
    <phoneticPr fontId="24" type="noConversion"/>
  </si>
  <si>
    <t>3. Drop down 목록이 있는 셀은 목록에서 선택</t>
    <phoneticPr fontId="24" type="noConversion"/>
  </si>
  <si>
    <r>
      <t>4. 투자수익률(IRR)</t>
    </r>
    <r>
      <rPr>
        <sz val="10"/>
        <color theme="1"/>
        <rFont val="맑은 고딕"/>
        <family val="3"/>
        <charset val="129"/>
        <scheme val="major"/>
      </rPr>
      <t xml:space="preserve"> 작성시 </t>
    </r>
    <r>
      <rPr>
        <b/>
        <sz val="10"/>
        <color theme="1"/>
        <rFont val="맑은 고딕"/>
        <family val="3"/>
        <charset val="129"/>
        <scheme val="major"/>
      </rPr>
      <t>전액손실, 전액손상차손 투자건의 IRR을 제대로 기재하지 않은 경우(</t>
    </r>
    <r>
      <rPr>
        <b/>
        <sz val="10"/>
        <color theme="1"/>
        <rFont val="굴림"/>
        <family val="3"/>
        <charset val="129"/>
      </rPr>
      <t>※</t>
    </r>
    <r>
      <rPr>
        <b/>
        <sz val="10"/>
        <color theme="1"/>
        <rFont val="맑은 고딕"/>
        <family val="3"/>
        <charset val="129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평가단계에서 발견시 -100%로 간주하여 평가함)</t>
    </r>
    <phoneticPr fontId="24" type="noConversion"/>
  </si>
  <si>
    <t xml:space="preserve">     (전액손실, 전액손상 처리 투자건의 IRR은 실제 수익률로 기재하되, 기재하지 않을 경우 -100% 로 간주하여 평가함)</t>
    <phoneticPr fontId="24" type="noConversion"/>
  </si>
  <si>
    <t>프로젝트 투자시 특수목적법인</t>
  </si>
  <si>
    <t>ⅰ) 부동산 또는 부실채권 이외 자산의 주식 또는 주식연계채권 등(프로젝트 투자 제외)에 주로 투자하는</t>
    <phoneticPr fontId="3" type="noConversion"/>
  </si>
  <si>
    <t>여의나루로 76 XXXX투자운용</t>
    <phoneticPr fontId="3" type="noConversion"/>
  </si>
  <si>
    <t xml:space="preserve"> - 부동산 또는 부실채권 이외 자산의 주식 또는 주식연계채권에 대한 투자</t>
    <phoneticPr fontId="3" type="noConversion"/>
  </si>
  <si>
    <t>주요 제품
및
서비스</t>
    <phoneticPr fontId="3" type="noConversion"/>
  </si>
  <si>
    <t>회수료</t>
    <phoneticPr fontId="3" type="noConversion"/>
  </si>
  <si>
    <t>후순위
출자
비율</t>
    <phoneticPr fontId="3" type="noConversion"/>
  </si>
  <si>
    <t>가인베스트먼트</t>
    <phoneticPr fontId="24" type="noConversion"/>
  </si>
  <si>
    <t>라연금</t>
    <phoneticPr fontId="24" type="noConversion"/>
  </si>
  <si>
    <t>마공제회</t>
    <phoneticPr fontId="24" type="noConversion"/>
  </si>
  <si>
    <t>중소기업창업투자조합</t>
    <phoneticPr fontId="3" type="noConversion"/>
  </si>
  <si>
    <t>기타사항</t>
    <phoneticPr fontId="3" type="noConversion"/>
  </si>
  <si>
    <t>손상차손
인식여부</t>
    <phoneticPr fontId="3" type="noConversion"/>
  </si>
  <si>
    <t>전액 손상차손</t>
    <phoneticPr fontId="24" type="noConversion"/>
  </si>
  <si>
    <t>부분 손상차손</t>
    <phoneticPr fontId="24" type="noConversion"/>
  </si>
  <si>
    <t>손상차손 인식여부</t>
    <phoneticPr fontId="24" type="noConversion"/>
  </si>
  <si>
    <t>해당사항 없음</t>
  </si>
  <si>
    <t>지분율(%)</t>
    <phoneticPr fontId="3" type="noConversion"/>
  </si>
  <si>
    <t>최대주주와의 관계</t>
    <phoneticPr fontId="3" type="noConversion"/>
  </si>
  <si>
    <t>비고</t>
    <phoneticPr fontId="3" type="noConversion"/>
  </si>
  <si>
    <t>주요주주 현황</t>
    <phoneticPr fontId="3" type="noConversion"/>
  </si>
  <si>
    <t>합계</t>
    <phoneticPr fontId="3" type="noConversion"/>
  </si>
  <si>
    <t>주주명</t>
    <phoneticPr fontId="3" type="noConversion"/>
  </si>
  <si>
    <r>
      <t>ⅰ) 제안서작성기준일</t>
    </r>
    <r>
      <rPr>
        <sz val="10"/>
        <rFont val="맑은 고딕"/>
        <family val="3"/>
        <charset val="129"/>
        <scheme val="minor"/>
      </rPr>
      <t xml:space="preserve"> 현재 제안사에 재직중이면서</t>
    </r>
    <phoneticPr fontId="3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</si>
  <si>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  ※ </t>
    </r>
    <r>
      <rPr>
        <b/>
        <u/>
        <sz val="10"/>
        <color rgb="FFFF0000"/>
        <rFont val="맑은 고딕"/>
        <family val="3"/>
        <charset val="129"/>
        <scheme val="minor"/>
      </rPr>
      <t>동일 투자건에 다수의 인력이 참여한 경우 가장 기여도가 높은 1인의 실적으로 기재</t>
    </r>
    <phoneticPr fontId="24" type="noConversion"/>
  </si>
  <si>
    <t xml:space="preserve">  1) 펀드운용업무시작일 및 운용펀드 최초결성일에 대한 근거서류를 기초로 작성</t>
    <phoneticPr fontId="24" type="noConversion"/>
  </si>
  <si>
    <t xml:space="preserve">  3) 최초결성운용펀드 : "Ⅱ.용어의 정의 등 [작성 대상]" 펀드와 관계없이 제안사의 최초 운용펀드 내용을 작성하며,</t>
    <phoneticPr fontId="24" type="noConversion"/>
  </si>
  <si>
    <t xml:space="preserve">     세부 내용은 「2.3. 제안사 펀드현황」 항목별 작성요령을 참조</t>
    <phoneticPr fontId="3" type="noConversion"/>
  </si>
  <si>
    <t xml:space="preserve">  4) 펀드수익률, 분배 및 비용의 음영부분 : 「4.1. 펀드 거래」 Sheet 작성으로 자동반영</t>
    <phoneticPr fontId="24" type="noConversion"/>
  </si>
  <si>
    <t xml:space="preserve">    ※ 펀드수익률 : 성과보수 배분전 수익률 기준임</t>
    <phoneticPr fontId="24" type="noConversion"/>
  </si>
  <si>
    <t xml:space="preserve">  5) 투자 및 회수, 미회수자산 : 「2.4. 제안사 투자현황」 Sheet 작성으로 자동반영</t>
    <phoneticPr fontId="24" type="noConversion"/>
  </si>
  <si>
    <t xml:space="preserve">  8) 핵심운용인력변경횟수 : 펀드 등록/신고일로부터 해산일 또는 공고일까지 핵심운용인력이 변경된 총 횟수</t>
    <phoneticPr fontId="3" type="noConversion"/>
  </si>
  <si>
    <r>
      <t xml:space="preserve">     </t>
    </r>
    <r>
      <rPr>
        <b/>
        <sz val="10"/>
        <rFont val="맑은 고딕"/>
        <family val="3"/>
        <charset val="129"/>
        <scheme val="major"/>
      </rPr>
      <t>(손상차손 인식 후 비망기록 처리된 경우는 '회수료'로 기재)</t>
    </r>
    <phoneticPr fontId="24" type="noConversion"/>
  </si>
  <si>
    <t xml:space="preserve">  4) 운용중 펀드의 수익률 계산을 위해 '가상분배' 입력 필수</t>
    <phoneticPr fontId="24" type="noConversion"/>
  </si>
  <si>
    <t xml:space="preserve">    2) 기재 대상 핵심운용인력 변경일자 순</t>
    <phoneticPr fontId="3" type="noConversion"/>
  </si>
  <si>
    <t>1) 펀드설립시 선임한 기재 대상 핵심운용인력 전원을 기재</t>
    <phoneticPr fontId="24" type="noConversion"/>
  </si>
  <si>
    <t>- 해당펀드 규약(또는 정관) 상 기재되어 있는 기재 대상 핵심운용인력이 없는 경우는 기재하지 않음</t>
    <phoneticPr fontId="3" type="noConversion"/>
  </si>
  <si>
    <t>- 펀드 기재 대상 핵심운용인력에서 제외되는 경우 "유출", 신규로 선임되는 경우 "유입"으로 기재</t>
    <phoneticPr fontId="24" type="noConversion"/>
  </si>
  <si>
    <t>- 동시에 수인의 기재 대상 핵심운용인력이 변경될 경우 각각 별도 행으로 기재 (1인당 1개 행으로 기재하는 것이 원칙)</t>
    <phoneticPr fontId="24" type="noConversion"/>
  </si>
  <si>
    <t xml:space="preserve">    - 기존 기재 대상 핵심운용인력 2인을 동시에 변경하는 경우 : </t>
    <phoneticPr fontId="24" type="noConversion"/>
  </si>
  <si>
    <t xml:space="preserve">    - 기존 기재 대상 핵심운용인력의 변경 없이 1인을 추가 선임하는 경우 : "유입"으로 기재</t>
    <phoneticPr fontId="24" type="noConversion"/>
  </si>
  <si>
    <t xml:space="preserve">    - 공석의 기재 대상 핵심운용인력 1인을 선임하는 경우 : "유입"으로 기재</t>
    <phoneticPr fontId="24" type="noConversion"/>
  </si>
  <si>
    <t xml:space="preserve">    - 기재 대상 핵심운용인력 1인이 퇴사하고 2인을 추가로 선임하는 경우 : 각각 "유출", "유입" 총 3개 행으로 기재</t>
    <phoneticPr fontId="24" type="noConversion"/>
  </si>
  <si>
    <t>펀드
수익률
(Multiple)</t>
    <phoneticPr fontId="3" type="noConversion"/>
  </si>
  <si>
    <t>투자금액
가중평균
수익률</t>
    <phoneticPr fontId="3" type="noConversion"/>
  </si>
  <si>
    <t>투자금액
가중평균수익률
(회수료)</t>
    <phoneticPr fontId="3" type="noConversion"/>
  </si>
  <si>
    <t>투자금액
가중수익률</t>
    <phoneticPr fontId="3" type="noConversion"/>
  </si>
  <si>
    <t>펀드수익률</t>
    <phoneticPr fontId="3" type="noConversion"/>
  </si>
  <si>
    <t>투자
수익률
(IRR)</t>
    <phoneticPr fontId="3" type="noConversion"/>
  </si>
  <si>
    <t>투자금액
가중평균수익률</t>
    <phoneticPr fontId="3" type="noConversion"/>
  </si>
  <si>
    <t>가인베스트먼트</t>
    <phoneticPr fontId="3" type="noConversion"/>
  </si>
  <si>
    <t>투자심사</t>
    <phoneticPr fontId="3" type="noConversion"/>
  </si>
  <si>
    <t>나회계법인</t>
    <phoneticPr fontId="3" type="noConversion"/>
  </si>
  <si>
    <t>금융본부</t>
    <phoneticPr fontId="3" type="noConversion"/>
  </si>
  <si>
    <t>FAS</t>
    <phoneticPr fontId="3" type="noConversion"/>
  </si>
  <si>
    <t>다인베스트먼트</t>
    <phoneticPr fontId="3" type="noConversion"/>
  </si>
  <si>
    <t>투자2본부</t>
    <phoneticPr fontId="3" type="noConversion"/>
  </si>
  <si>
    <t>경영지원팀</t>
    <phoneticPr fontId="3" type="noConversion"/>
  </si>
  <si>
    <t>팀장</t>
    <phoneticPr fontId="3" type="noConversion"/>
  </si>
  <si>
    <t>인사총무</t>
    <phoneticPr fontId="3" type="noConversion"/>
  </si>
  <si>
    <t>인00</t>
    <phoneticPr fontId="3" type="noConversion"/>
  </si>
  <si>
    <t>S전자</t>
    <phoneticPr fontId="3" type="noConversion"/>
  </si>
  <si>
    <t>반도체 사업부</t>
    <phoneticPr fontId="3" type="noConversion"/>
  </si>
  <si>
    <t>생산기술</t>
    <phoneticPr fontId="3" type="noConversion"/>
  </si>
  <si>
    <t>최00</t>
    <phoneticPr fontId="3" type="noConversion"/>
  </si>
  <si>
    <t>PPPPP철강</t>
    <phoneticPr fontId="3" type="noConversion"/>
  </si>
  <si>
    <t>파이낵스 사업부</t>
    <phoneticPr fontId="3" type="noConversion"/>
  </si>
  <si>
    <t>신소재 구매</t>
    <phoneticPr fontId="3" type="noConversion"/>
  </si>
  <si>
    <t>박00</t>
    <phoneticPr fontId="3" type="noConversion"/>
  </si>
  <si>
    <t>H게임</t>
    <phoneticPr fontId="3" type="noConversion"/>
  </si>
  <si>
    <t>슈팅 게임 사업부</t>
    <phoneticPr fontId="3" type="noConversion"/>
  </si>
  <si>
    <t>마케팅 전략</t>
    <phoneticPr fontId="3" type="noConversion"/>
  </si>
  <si>
    <t>라기업㈜</t>
    <phoneticPr fontId="3" type="noConversion"/>
  </si>
  <si>
    <t>이00</t>
    <phoneticPr fontId="3" type="noConversion"/>
  </si>
  <si>
    <t>박00</t>
    <phoneticPr fontId="3" type="noConversion"/>
  </si>
  <si>
    <t>H게임</t>
    <phoneticPr fontId="3" type="noConversion"/>
  </si>
  <si>
    <t>슈팅 게임 사업부</t>
    <phoneticPr fontId="3" type="noConversion"/>
  </si>
  <si>
    <t>팀장</t>
    <phoneticPr fontId="3" type="noConversion"/>
  </si>
  <si>
    <t>마케팅 전략</t>
    <phoneticPr fontId="3" type="noConversion"/>
  </si>
  <si>
    <t>제3자로부터 Contest 방식에 의해 펀드운용사로 선정되어 출자자를 모집하고 있는 경우 (예시 : 한국성장금융, 한국벤처투자, 국민연금, 한국산업은행, 군인공제회, 사학연금, 우정사업본부 등 출자회사(기관)의 공모방식 사업 등에 선정되었을 경우)</t>
    <phoneticPr fontId="24" type="noConversion"/>
  </si>
  <si>
    <t xml:space="preserve">  4) 회수구분 : 제안서작성기준일을 기준으로 판단(단, 전액 손상차손을 인식한 경우 '회수료' 로 기재하며, 부분 손상차손의 경우 '부분회수'로 기재)</t>
    <phoneticPr fontId="24" type="noConversion"/>
  </si>
  <si>
    <t xml:space="preserve">   - 「자본시장과 금융투자업에 관한 법률」제9조 제19항에 따른 사모집합투자기구
     등 사모펀드(또는 이와 유사한 외국집합투자기구)</t>
    <phoneticPr fontId="3" type="noConversion"/>
  </si>
  <si>
    <t xml:space="preserve">     - 투자규약(정관, 신탁계약서 등) 상의 핵심운용인력이 3명 이상인 경우 전체 핵심운용인력에 대한 변경횟수를 기재</t>
    <phoneticPr fontId="24" type="noConversion"/>
  </si>
  <si>
    <t>- 기재 대상 핵심운용인력 변경과 관련하여 현장실사 시 관련증빙(창투조합 등록원부, KVF변경신고서 등)을 요청하는 경우 제시 가능하여야 함</t>
    <phoneticPr fontId="24" type="noConversion"/>
  </si>
  <si>
    <t xml:space="preserve">    - 변경 선임 없이 기존 기재 대상 핵심운용인력 1인이 퇴사하는 경우 : "유출"로 기재</t>
    <phoneticPr fontId="24" type="noConversion"/>
  </si>
  <si>
    <t>중소기업창업투자조합</t>
    <phoneticPr fontId="3" type="noConversion"/>
  </si>
  <si>
    <t>기업구조조정조합</t>
    <phoneticPr fontId="24" type="noConversion"/>
  </si>
  <si>
    <t>기업구조조정투자회사</t>
    <phoneticPr fontId="24" type="noConversion"/>
  </si>
  <si>
    <t>농식품투자조합</t>
    <phoneticPr fontId="24" type="noConversion"/>
  </si>
  <si>
    <t>투자관련 경력구분
(별첨 3.4.1, 3.4.2)</t>
    <phoneticPr fontId="3" type="noConversion"/>
  </si>
  <si>
    <r>
      <t xml:space="preserve">   </t>
    </r>
    <r>
      <rPr>
        <b/>
        <sz val="10"/>
        <color theme="1"/>
        <rFont val="맑은 고딕"/>
        <family val="3"/>
        <charset val="129"/>
        <scheme val="major"/>
      </rPr>
      <t>부분손실, 부분손상차손 투자건의 경우</t>
    </r>
    <r>
      <rPr>
        <sz val="10"/>
        <color theme="1"/>
        <rFont val="맑은 고딕"/>
        <family val="3"/>
        <charset val="129"/>
        <scheme val="major"/>
      </rPr>
      <t>, 장부에 유지하더라도</t>
    </r>
    <r>
      <rPr>
        <b/>
        <sz val="10"/>
        <color theme="1"/>
        <rFont val="맑은 고딕"/>
        <family val="3"/>
        <charset val="129"/>
        <scheme val="major"/>
      </rPr>
      <t xml:space="preserve"> 회수구분을 '부분회수'로 기재</t>
    </r>
    <r>
      <rPr>
        <sz val="10"/>
        <color theme="1"/>
        <rFont val="맑은 고딕"/>
        <family val="3"/>
        <charset val="129"/>
        <scheme val="major"/>
      </rPr>
      <t>해야 하나, '미회수'로 기재한 경우</t>
    </r>
    <phoneticPr fontId="24" type="noConversion"/>
  </si>
  <si>
    <t>가인베스트먼트㈜</t>
    <phoneticPr fontId="3" type="noConversion"/>
  </si>
  <si>
    <t xml:space="preserve">   - 「산업발전법」(법률 제9584호 산업발전법 전부개정법률로 개정되기 전의 것을 말함) 제15조에
     따라 등록된 기업구조조정조합 및 「산업발전법」제20조에 따른 기업구조개선 사모투자전문회사</t>
    <phoneticPr fontId="24" type="noConversion"/>
  </si>
  <si>
    <t>제안사계열사/특수관계인</t>
  </si>
  <si>
    <t>제안사계열사/특수관계인</t>
    <phoneticPr fontId="5" type="noConversion"/>
  </si>
  <si>
    <t>국내설립법인 또는 해외현지법인</t>
    <phoneticPr fontId="3" type="noConversion"/>
  </si>
  <si>
    <t>공동투자약정
상대방 유형</t>
    <phoneticPr fontId="24" type="noConversion"/>
  </si>
  <si>
    <t>제안사 펀드</t>
    <phoneticPr fontId="3" type="noConversion"/>
  </si>
  <si>
    <t>타 운용사 펀드</t>
    <phoneticPr fontId="3" type="noConversion"/>
  </si>
  <si>
    <t>전략적 투자자(SI)</t>
    <phoneticPr fontId="3" type="noConversion"/>
  </si>
  <si>
    <t>재무적 투자자(FI)</t>
    <phoneticPr fontId="3" type="noConversion"/>
  </si>
  <si>
    <t xml:space="preserve"> ※ 단, 기준일 이후 접수일까지 채용이 확정된 인력은 반영 가능</t>
    <phoneticPr fontId="3" type="noConversion"/>
  </si>
  <si>
    <t>정책출자자</t>
    <phoneticPr fontId="24" type="noConversion"/>
  </si>
  <si>
    <r>
      <t>17. 제안서 작성기준일 이후 회수건을 '회수료' 혹은 '부분회수'로 표시한 경우</t>
    </r>
    <r>
      <rPr>
        <b/>
        <sz val="10"/>
        <rFont val="맑은 고딕"/>
        <family val="3"/>
        <charset val="129"/>
        <scheme val="major"/>
      </rPr>
      <t>(제안서 상의 모든 투자건은 제안서작성기준일 현재 기준으로 판단)</t>
    </r>
    <phoneticPr fontId="24" type="noConversion"/>
  </si>
  <si>
    <r>
      <t xml:space="preserve">2. </t>
    </r>
    <r>
      <rPr>
        <u/>
        <sz val="10"/>
        <color theme="1"/>
        <rFont val="맑은 고딕"/>
        <family val="3"/>
        <charset val="129"/>
        <scheme val="major"/>
      </rPr>
      <t xml:space="preserve">운용인력간 동일한 투자건인 경우 </t>
    </r>
    <r>
      <rPr>
        <b/>
        <u/>
        <sz val="10"/>
        <color theme="1"/>
        <rFont val="맑은 고딕"/>
        <family val="3"/>
        <charset val="129"/>
        <scheme val="major"/>
      </rPr>
      <t>기여도가 높은 1인의 실적으로 기재</t>
    </r>
    <r>
      <rPr>
        <sz val="10"/>
        <color theme="1"/>
        <rFont val="맑은 고딕"/>
        <family val="3"/>
        <charset val="129"/>
        <scheme val="major"/>
      </rPr>
      <t>하여야 하나, 중복 기재한 경우</t>
    </r>
    <phoneticPr fontId="24" type="noConversion"/>
  </si>
  <si>
    <r>
      <t>18. 비상장 우선주, CB, BW 등의 미회수투자자산을 시장가치 기준으로 작성한 경우</t>
    </r>
    <r>
      <rPr>
        <b/>
        <sz val="10"/>
        <rFont val="맑은 고딕"/>
        <family val="3"/>
        <charset val="129"/>
        <scheme val="major"/>
      </rPr>
      <t>(투자 후 보통주로 전환했다면 관련 사실 명시)</t>
    </r>
    <phoneticPr fontId="24" type="noConversion"/>
  </si>
  <si>
    <r>
      <t xml:space="preserve">   </t>
    </r>
    <r>
      <rPr>
        <b/>
        <sz val="10"/>
        <color theme="1"/>
        <rFont val="맑은 고딕"/>
        <family val="3"/>
        <charset val="129"/>
        <scheme val="major"/>
      </rPr>
      <t>전액손실, 전액손상차손, 부분손실, 부분손상차손 투자건의 경우</t>
    </r>
    <r>
      <rPr>
        <sz val="10"/>
        <color theme="1"/>
        <rFont val="맑은 고딕"/>
        <family val="3"/>
        <charset val="129"/>
        <scheme val="major"/>
      </rPr>
      <t>, "투자원금"을 미기재하거나 0으로 기재한 경우</t>
    </r>
    <phoneticPr fontId="24" type="noConversion"/>
  </si>
  <si>
    <t>투자원금
검증</t>
    <phoneticPr fontId="3" type="noConversion"/>
  </si>
  <si>
    <t xml:space="preserve">       A : 주식, 채권 및 대체투자(Alternative Investment)와 관련된 법인 또는 부서에 재직중에</t>
    <phoneticPr fontId="24" type="noConversion"/>
  </si>
  <si>
    <t xml:space="preserve">  ※ 투자시기 차이 등으로 참여인력의 실적이 구분되는 경우에는 참여인력별로 구분 가능</t>
    <phoneticPr fontId="3" type="noConversion"/>
  </si>
  <si>
    <t>약정총액</t>
    <phoneticPr fontId="3" type="noConversion"/>
  </si>
  <si>
    <t>펀드 투자규약(정관, 신탁계약서 등)에 따라 각 출자자가 출자이행을 확약한 총액</t>
    <phoneticPr fontId="24" type="noConversion"/>
  </si>
  <si>
    <t>헤지펀드 등 펀드 투자규약(정관, 신탁계약서 등) 상에 약정총액이 정해지지 않은 경우에는 제안사가 펀드운용 목적 달성을 위해 판단하고 있는 펀드설정원본</t>
    <phoneticPr fontId="24" type="noConversion"/>
  </si>
  <si>
    <t>약정총액(또는 펀드설정원본) 한도 내에서 출자자가 펀드에 실제 납입한 금액</t>
    <phoneticPr fontId="24" type="noConversion"/>
  </si>
  <si>
    <t xml:space="preserve">   예시) 주식회사 가나다, ㈜가나다, 가나다㈜, 가나다 주식회사 로 입력 금지, 법인등기부등본 또는 사업자등록증상 하나의 명칭으로 통일하여 입력</t>
    <phoneticPr fontId="24" type="noConversion"/>
  </si>
  <si>
    <t>15. 해당사항이 없을 경우 "0"이나 "-"를 입력하지 말고, 공란인 상태로 제출</t>
    <phoneticPr fontId="24" type="noConversion"/>
  </si>
  <si>
    <r>
      <t xml:space="preserve">3. </t>
    </r>
    <r>
      <rPr>
        <b/>
        <sz val="10"/>
        <color theme="1"/>
        <rFont val="맑은 고딕"/>
        <family val="3"/>
        <charset val="129"/>
        <scheme val="major"/>
      </rPr>
      <t>손상차손 인식은 원금기준</t>
    </r>
    <phoneticPr fontId="24" type="noConversion"/>
  </si>
  <si>
    <t>법인이 아닌 경우(프로젝트 투자, 투자신탁, 블라인드 펀드, 프로젝트 펀드 등 포함)</t>
    <phoneticPr fontId="24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</si>
  <si>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 또는 부서</t>
    </r>
    <r>
      <rPr>
        <sz val="10"/>
        <rFont val="맑은 고딕"/>
        <family val="3"/>
        <charset val="129"/>
        <scheme val="minor"/>
      </rPr>
      <t xml:space="preserve"> 재직 중에</t>
    </r>
    <phoneticPr fontId="3" type="noConversion"/>
  </si>
  <si>
    <t>기업규모</t>
    <phoneticPr fontId="3" type="noConversion"/>
  </si>
  <si>
    <t>중소(벤처)</t>
    <phoneticPr fontId="24" type="noConversion"/>
  </si>
  <si>
    <t>중견</t>
    <phoneticPr fontId="24" type="noConversion"/>
  </si>
  <si>
    <t>대기업</t>
    <phoneticPr fontId="24" type="noConversion"/>
  </si>
  <si>
    <t>성장금융
위탁펀드
여부</t>
    <phoneticPr fontId="3" type="noConversion"/>
  </si>
  <si>
    <r>
      <t xml:space="preserve">  5) 투자수익률 : </t>
    </r>
    <r>
      <rPr>
        <b/>
        <sz val="10"/>
        <rFont val="맑은 고딕"/>
        <family val="3"/>
        <charset val="129"/>
        <scheme val="major"/>
      </rPr>
      <t xml:space="preserve">회수료 이거나 감액사실 있는 </t>
    </r>
    <r>
      <rPr>
        <sz val="10"/>
        <rFont val="맑은 고딕"/>
        <family val="3"/>
        <charset val="129"/>
        <scheme val="major"/>
      </rPr>
      <t>개별 투자건에 대해 제안사 내부적으로 산출한 IRR을 기재</t>
    </r>
    <r>
      <rPr>
        <b/>
        <sz val="10"/>
        <rFont val="맑은 고딕"/>
        <family val="3"/>
        <charset val="129"/>
        <scheme val="major"/>
      </rPr>
      <t xml:space="preserve"> (요청시 산출근거 제시 필수)</t>
    </r>
    <phoneticPr fontId="24" type="noConversion"/>
  </si>
  <si>
    <t xml:space="preserve">    ※ 부분손상차손 후 투자종결하지 아니한 투자건은 IRR 기재 생략</t>
    <phoneticPr fontId="24" type="noConversion"/>
  </si>
  <si>
    <t xml:space="preserve">    i) 부분손상차손 후 추가회수 없이 회수종결 : 감액금액을 차감한 투자원금을 감액일에 회수한 것으로 가정하여 IRR산출</t>
    <phoneticPr fontId="24" type="noConversion"/>
  </si>
  <si>
    <t xml:space="preserve">   (일부원금을 회수하고 잔여원금 전액에 대해 감액하여 비망기록 시 회수구분 '회수료', 손상차손인식여부 '부분 손상차손'로 기재)</t>
    <phoneticPr fontId="24" type="noConversion"/>
  </si>
  <si>
    <t xml:space="preserve">    ii) 부분손상차손 후 일부 추가회수하여 회수종결 : 감액금액을 차감한 투자원금을 추가회수일에 회수한 것으로 가정하여 IRR산출</t>
    <phoneticPr fontId="24" type="noConversion"/>
  </si>
  <si>
    <t xml:space="preserve">       단, 코넥스 주식의 경우, 시가(거래가) 제외한 평가기준에 따른 금액 또는 원금 기재(적용일은 제안서작성기준일) </t>
  </si>
  <si>
    <t xml:space="preserve">       ※ 예시) 가치산출근거란에 "000주*@000원=000백만원(XX.XX.XX종가기준)" 또는"시가(공시기관명, XX.XX.XX자 기준)"</t>
  </si>
  <si>
    <t xml:space="preserve">                 등으로 산정근거를 명확하게 기재 </t>
  </si>
  <si>
    <t xml:space="preserve">    - 신주인수권부사채의 Warrant를 행사하여 신주인수시에는 별도의 투자건으로 작성(단, 대용납입 경우 작성제외)</t>
  </si>
  <si>
    <t xml:space="preserve">   - '기타'선택 시, 비고란에 해당내용 기재</t>
    <phoneticPr fontId="24" type="noConversion"/>
  </si>
  <si>
    <t>청산시 또는 제안서기준일</t>
  </si>
  <si>
    <t>유출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</si>
  <si>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</si>
  <si>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</si>
  <si>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</si>
  <si>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</si>
  <si>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</si>
  <si>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</si>
  <si>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</si>
  <si>
    <t>청산일 현재</t>
  </si>
  <si>
    <r>
      <rPr>
        <b/>
        <sz val="10"/>
        <color theme="1"/>
        <rFont val="맑은 고딕"/>
        <family val="3"/>
        <charset val="129"/>
        <scheme val="major"/>
      </rPr>
      <t xml:space="preserve">   전액손실, 전액손상차손 투자건의 경우</t>
    </r>
    <r>
      <rPr>
        <sz val="10"/>
        <color theme="1"/>
        <rFont val="맑은 고딕"/>
        <family val="3"/>
        <charset val="129"/>
        <scheme val="major"/>
      </rPr>
      <t>, 장부에 유지하더라도</t>
    </r>
    <r>
      <rPr>
        <b/>
        <sz val="10"/>
        <color theme="1"/>
        <rFont val="맑은 고딕"/>
        <family val="3"/>
        <charset val="129"/>
        <scheme val="major"/>
      </rPr>
      <t xml:space="preserve"> 회수구분을 '회수료'로 기재</t>
    </r>
    <r>
      <rPr>
        <sz val="10"/>
        <color theme="1"/>
        <rFont val="맑은 고딕"/>
        <family val="3"/>
        <charset val="129"/>
        <scheme val="major"/>
      </rPr>
      <t>해야 하나, '미회수' 또는 '부분회수'로 기재한 경우</t>
    </r>
    <phoneticPr fontId="24" type="noConversion"/>
  </si>
  <si>
    <t>운용인력
투자관련
경력연수</t>
    <phoneticPr fontId="3" type="noConversion"/>
  </si>
  <si>
    <t>관계사1 출자</t>
    <phoneticPr fontId="24" type="noConversion"/>
  </si>
  <si>
    <t>관계사2 출자</t>
    <phoneticPr fontId="24" type="noConversion"/>
  </si>
  <si>
    <t>펀드개요</t>
    <phoneticPr fontId="3" type="noConversion"/>
  </si>
  <si>
    <t>16. 각 투자현황 시트의 회수구분("부분회수", "회수료", "미회수")을 미기재하거나 잘못 기재하는 경우 : 회수구분은 원금기준</t>
    <phoneticPr fontId="24" type="noConversion"/>
  </si>
  <si>
    <t xml:space="preserve">    - 투자원금 회수가 아닌 이자, 배당 회수의 경우 회수일 미기재</t>
    <phoneticPr fontId="24" type="noConversion"/>
  </si>
  <si>
    <t>1. Drop down 메뉴가 있는 선택항에서 Drop down 메뉴를 사용치 않고 수기로 임의 입력한 경우</t>
    <phoneticPr fontId="24" type="noConversion"/>
  </si>
  <si>
    <t xml:space="preserve">           2.100억원 투자원금 중 80억원은 120억원으로 회수하고, 잔여원금 중 10억원 감액 시 → 회수구분 '부분회수', 손상차손인식여부 '부분 손상차손'</t>
    <phoneticPr fontId="24" type="noConversion"/>
  </si>
  <si>
    <t xml:space="preserve">    예시) 1.100억원 투자원금 중 80억원은 120억원으로 회수하고, 잔여원금 20억원 감액 시 → 회수구분 '회수료', 손상차손인식여부 '부분 손상차손'</t>
    <phoneticPr fontId="24" type="noConversion"/>
  </si>
  <si>
    <t xml:space="preserve">     예시) 100억원 투자 후 이자 또는 배당수령 시는 원금회수가 아니므로 "미회수" 표기</t>
    <phoneticPr fontId="24" type="noConversion"/>
  </si>
  <si>
    <t>펀드명</t>
    <phoneticPr fontId="24" type="noConversion"/>
  </si>
  <si>
    <t>거래금액 (단위 : 원)</t>
    <phoneticPr fontId="24" type="noConversion"/>
  </si>
  <si>
    <t>거래일</t>
    <phoneticPr fontId="24" type="noConversion"/>
  </si>
  <si>
    <t>거래구분</t>
    <phoneticPr fontId="24" type="noConversion"/>
  </si>
  <si>
    <t>수시납</t>
  </si>
  <si>
    <t>수시납</t>
    <phoneticPr fontId="24" type="noConversion"/>
  </si>
  <si>
    <t>분할납</t>
    <phoneticPr fontId="24" type="noConversion"/>
  </si>
  <si>
    <t>납입방식</t>
    <phoneticPr fontId="24" type="noConversion"/>
  </si>
  <si>
    <t>나인베스트먼트</t>
    <phoneticPr fontId="3" type="noConversion"/>
  </si>
  <si>
    <t>14. 외화거래의 경우, 환율은 투자시점 당시 최초고시 매매기준율을 적용하여 원화 환산</t>
    <phoneticPr fontId="24" type="noConversion"/>
  </si>
  <si>
    <t>청산(예정)일</t>
    <phoneticPr fontId="3" type="noConversion"/>
  </si>
  <si>
    <t>Offset</t>
    <phoneticPr fontId="3" type="noConversion"/>
  </si>
  <si>
    <t>벤처투자조합</t>
    <phoneticPr fontId="24" type="noConversion"/>
  </si>
  <si>
    <t>ⅲ) 당사앞 제안하는 펀드에서 투자대상기업 발굴, 투자검토, 투자실행, 사후관리, 회수 등 펀드운용 실무를 담당할 인력</t>
    <phoneticPr fontId="3" type="noConversion"/>
  </si>
  <si>
    <t xml:space="preserve">     - 담당기간 시작일과 종료일은 「3.3. 참여인력 경력」 sheet의 해당 재직회사의 근무기간을 벗어날 수 없음</t>
    <phoneticPr fontId="24" type="noConversion"/>
  </si>
  <si>
    <t xml:space="preserve">       B : A 이외 기타 금융기관, 유관분야(산업계, 투자자문 및 관련 컨설팅, 법무법인, 회계법인, 투자회사 관리업무 등)의 재직경력 </t>
    <phoneticPr fontId="24" type="noConversion"/>
  </si>
  <si>
    <t xml:space="preserve">       C : A, B에 속하지 아니하는 경력</t>
    <phoneticPr fontId="24" type="noConversion"/>
  </si>
  <si>
    <t xml:space="preserve">  2) 경력은 경력확인서(증명서) 등으로 입증가능하여야 함</t>
    <phoneticPr fontId="24" type="noConversion"/>
  </si>
  <si>
    <t>※ 지분율 높은 순으로 기재(3%미만은 기타로 분류하여 기재)</t>
    <phoneticPr fontId="3" type="noConversion"/>
  </si>
  <si>
    <t>손상차손여부</t>
    <phoneticPr fontId="3" type="noConversion"/>
  </si>
  <si>
    <t>19. 전체투자금액 = 회수투자자산 투자원금 + 미회수투자자산 투자원금 + 손상차손인식 투자원금과 일치해야함 → 공란으로 기재금지</t>
    <phoneticPr fontId="24" type="noConversion"/>
  </si>
  <si>
    <t>손상차손인식</t>
    <phoneticPr fontId="3" type="noConversion"/>
  </si>
  <si>
    <t xml:space="preserve">   - 「벤처투자촉진에관한법」제2조 제11호에 따른 벤처투자조합</t>
    <phoneticPr fontId="24" type="noConversion"/>
  </si>
  <si>
    <t xml:space="preserve">    - 손상차손 인식 시 인식일자를 최종회수일로 기재하되, 그 이후 회수가 있을 경우 최종회수일 기재</t>
    <phoneticPr fontId="24" type="noConversion"/>
  </si>
  <si>
    <t xml:space="preserve">    - 투자규약(정관, 신탁계약서 등)의 변경이 있었던 경우 최종 투자규약(정관, 신탁계약서 등)의 내용을 기재</t>
    <phoneticPr fontId="24" type="noConversion"/>
  </si>
  <si>
    <t>000 펀드</t>
  </si>
  <si>
    <t>벤처투자조합</t>
  </si>
  <si>
    <t>총
출자요청액</t>
    <phoneticPr fontId="3" type="noConversion"/>
  </si>
  <si>
    <t>oo%</t>
    <phoneticPr fontId="3" type="noConversion"/>
  </si>
  <si>
    <t>기타 제안조건</t>
    <phoneticPr fontId="24" type="noConversion"/>
  </si>
  <si>
    <t>공동출자자</t>
    <phoneticPr fontId="24" type="noConversion"/>
  </si>
  <si>
    <r>
      <t xml:space="preserve">    ② </t>
    </r>
    <r>
      <rPr>
        <b/>
        <sz val="10"/>
        <color rgb="FFFF0000"/>
        <rFont val="맑은 고딕"/>
        <family val="3"/>
        <charset val="129"/>
        <scheme val="minor"/>
      </rPr>
      <t>제안서 작성기준일 현재</t>
    </r>
    <r>
      <rPr>
        <sz val="10"/>
        <rFont val="맑은 고딕"/>
        <family val="3"/>
        <charset val="129"/>
        <scheme val="minor"/>
      </rPr>
      <t xml:space="preserve"> 결성예정, 운용예정, 운용중, 청산중인 모든 펀드</t>
    </r>
    <phoneticPr fontId="3" type="noConversion"/>
  </si>
  <si>
    <r>
      <t xml:space="preserve">iv) </t>
    </r>
    <r>
      <rPr>
        <b/>
        <sz val="10"/>
        <color rgb="FFFF0000"/>
        <rFont val="맑은 고딕"/>
        <family val="3"/>
        <charset val="129"/>
        <scheme val="minor"/>
      </rPr>
      <t>별첨2.3에 기재된 펀드의 투자건 모두</t>
    </r>
    <r>
      <rPr>
        <sz val="10"/>
        <rFont val="맑은 고딕"/>
        <family val="3"/>
        <charset val="129"/>
        <scheme val="minor"/>
      </rPr>
      <t xml:space="preserve"> 기재</t>
    </r>
    <phoneticPr fontId="3" type="noConversion"/>
  </si>
  <si>
    <t xml:space="preserve">  - 공동제안일 경우 「1.1.제안펀드」 및 「1.2.출자예상내역」 Sheet은 동일 내용으로 작성하여 개별 제출</t>
    <phoneticPr fontId="24" type="noConversion"/>
  </si>
  <si>
    <t>20. 투자건 관련 정보(회수일, 회수총액, 기업정보, 업종, 가치산출근거 등) 누락기재한 경우</t>
    <phoneticPr fontId="24" type="noConversion"/>
  </si>
  <si>
    <t xml:space="preserve">  1) 최근 연도순으로 작성(연결 기준 존재 시 연결 기준으로 작성)</t>
    <phoneticPr fontId="24" type="noConversion"/>
  </si>
  <si>
    <t>지원분야</t>
    <phoneticPr fontId="3" type="noConversion"/>
  </si>
  <si>
    <t>iii) 단, 펀드 결성부터 해산까지 기간이 1년 이내인 펀드는 제외 / 프로젝트 투자(벤처투자촉진에관한법률 제2조 1호 다목 및 동법 시행규칙 제2조)방법으로 주로 운용하는 펀드 / 단기 수익 획득 목적으로 주로 운용하는 펀드(상장주식 매매 등)은 작성대상에서 제외</t>
    <phoneticPr fontId="3" type="noConversion"/>
  </si>
  <si>
    <t xml:space="preserve">  9) 운용사수 : 제안사 단독운용인 경우 1로 기재</t>
    <phoneticPr fontId="24" type="noConversion"/>
  </si>
  <si>
    <t xml:space="preserve">  10) 운용사가 3개사 이상인 경우 : 제안사 우선 기재 후, 출자약정액 순으로 큰 운용사 2곳을 기재</t>
    <phoneticPr fontId="24" type="noConversion"/>
  </si>
  <si>
    <t xml:space="preserve">  11) 우선손실충당액 : 투자규약(정관, 신탁계약서 등) 상의 우선손실충당조건을 기재 (해당사항이 없을 경우 생략)</t>
    <phoneticPr fontId="24" type="noConversion"/>
  </si>
  <si>
    <t xml:space="preserve">  12) 투자자 : 출자약정액 순으로 3개 투자자를 기재. 그외 투자자는 기타에 출자약정액 기재 (운용사 제외)</t>
    <phoneticPr fontId="24" type="noConversion"/>
  </si>
  <si>
    <t>기업규모</t>
    <phoneticPr fontId="24" type="noConversion"/>
  </si>
  <si>
    <r>
      <t xml:space="preserve"> </t>
    </r>
    <r>
      <rPr>
        <b/>
        <sz val="10"/>
        <rFont val="맑은 고딕"/>
        <family val="3"/>
        <charset val="129"/>
      </rPr>
      <t>★행삽입시 주의사항 : 지정된 범위 내에서만 행삽입하기</t>
    </r>
    <phoneticPr fontId="3" type="noConversion"/>
  </si>
  <si>
    <t xml:space="preserve">   - 당사와 사전 협의 없이 수식을 편집한 경우는 허위사실 기재로 간주될 수 있음</t>
    <phoneticPr fontId="3" type="noConversion"/>
  </si>
  <si>
    <r>
      <t xml:space="preserve">12. 단독제안인 경우 1개 엑셀 파일을 제출하고, </t>
    </r>
    <r>
      <rPr>
        <b/>
        <u/>
        <sz val="10"/>
        <rFont val="맑은 고딕"/>
        <family val="3"/>
        <charset val="129"/>
        <scheme val="major"/>
      </rPr>
      <t>공동제안인 경우 제안사별로 엑셀 파일 제출</t>
    </r>
    <phoneticPr fontId="24" type="noConversion"/>
  </si>
  <si>
    <t>결산여부</t>
    <phoneticPr fontId="3" type="noConversion"/>
  </si>
  <si>
    <t>결산여부</t>
    <phoneticPr fontId="24" type="noConversion"/>
  </si>
  <si>
    <t>감사보고서</t>
  </si>
  <si>
    <t>감사보고서</t>
    <phoneticPr fontId="24" type="noConversion"/>
  </si>
  <si>
    <t>결산자료</t>
    <phoneticPr fontId="24" type="noConversion"/>
  </si>
  <si>
    <t>가결산자료</t>
    <phoneticPr fontId="24" type="noConversion"/>
  </si>
  <si>
    <t>펀드명</t>
    <phoneticPr fontId="3" type="noConversion"/>
  </si>
  <si>
    <t>기관전용 사모펀드</t>
    <phoneticPr fontId="24" type="noConversion"/>
  </si>
  <si>
    <t>창업 벤처전문 PEF</t>
    <phoneticPr fontId="24" type="noConversion"/>
  </si>
  <si>
    <t>기업재무안정 PEF</t>
    <phoneticPr fontId="24" type="noConversion"/>
  </si>
  <si>
    <t>일반(전문투자자용) 사모펀드</t>
    <phoneticPr fontId="24" type="noConversion"/>
  </si>
  <si>
    <t>일반(일반투자자용) 사모펀드</t>
    <phoneticPr fontId="24" type="noConversion"/>
  </si>
  <si>
    <t xml:space="preserve">    - 최근 연도의 결산일에 대한 감사보고서가 제출되지 않은 경우 대표이사의 확인을 득한 가결산 자료 기준으로 작성</t>
    <phoneticPr fontId="24" type="noConversion"/>
  </si>
  <si>
    <t xml:space="preserve">    - 가결산자료도 활용이 어려울 경우 제안서 기준일과 가장 가까운 일자의 가결산 자료 기준으로 작성</t>
    <phoneticPr fontId="24" type="noConversion"/>
  </si>
  <si>
    <t>해당사항 없음</t>
    <phoneticPr fontId="5" type="noConversion"/>
  </si>
  <si>
    <t>중소(벤처)</t>
  </si>
  <si>
    <t>중견</t>
  </si>
  <si>
    <t>대기업</t>
  </si>
  <si>
    <t>타운용사 고유계정</t>
    <phoneticPr fontId="24" type="noConversion"/>
  </si>
  <si>
    <t>B</t>
    <phoneticPr fontId="4" type="noConversion"/>
  </si>
  <si>
    <t>출자약정액</t>
    <phoneticPr fontId="3" type="noConversion"/>
  </si>
  <si>
    <t>소재·부품·장비전문투자조합</t>
    <phoneticPr fontId="24" type="noConversion"/>
  </si>
  <si>
    <t xml:space="preserve">   - 「부품·소재전문기업 등의 육성에 관한 특별조치법」제2조 제6호에 따른 소재·부품·장비전문투자조합</t>
    <phoneticPr fontId="24" type="noConversion"/>
  </si>
  <si>
    <t xml:space="preserve">   - 「여신전문금융업법」제2조 제14의5호에 따른 신기술사업투자조합</t>
    <phoneticPr fontId="24" type="noConversion"/>
  </si>
  <si>
    <t>감사보고서</t>
    <phoneticPr fontId="3" type="noConversion"/>
  </si>
  <si>
    <t xml:space="preserve">  2) 3개 회계연도의 감사보고서자료 기준으로 금액 기재 </t>
    <phoneticPr fontId="24" type="noConversion"/>
  </si>
  <si>
    <t>.</t>
    <phoneticPr fontId="3" type="noConversion"/>
  </si>
  <si>
    <t>통신/IT서비스</t>
    <phoneticPr fontId="3" type="noConversion"/>
  </si>
  <si>
    <t>중견</t>
    <phoneticPr fontId="3" type="noConversion"/>
  </si>
  <si>
    <t xml:space="preserve">   - 자격요건 : 투자경력 3년 이상 경력자 2인 이상이 핵심운용인력으로 참여하며, 전체 핵심운용인력의 투자경력 평균이 4년 이상일 것</t>
    <phoneticPr fontId="24" type="noConversion"/>
  </si>
  <si>
    <t>결산일자</t>
    <phoneticPr fontId="3" type="noConversion"/>
  </si>
  <si>
    <t>미해당</t>
  </si>
  <si>
    <t>출자약정예상액
(단위 : 백만원)</t>
    <phoneticPr fontId="24" type="noConversion"/>
  </si>
  <si>
    <t xml:space="preserve">   - 본 건 펀드를 포함하여 핵심운용인력이 투자기간 중 참여 가능한 펀드 수는 4개를 초과할 수 없음</t>
    <phoneticPr fontId="24" type="noConversion"/>
  </si>
  <si>
    <t xml:space="preserve">     (단, 투자기간 만료 또는 약정총액의 60% 이상 투자하고 투자 의무비율을 달성한 펀드는 미포함)</t>
    <phoneticPr fontId="24" type="noConversion"/>
  </si>
  <si>
    <t>주목적분야 해당 여부</t>
    <phoneticPr fontId="24" type="noConversion"/>
  </si>
  <si>
    <t>주목적분야 해당 여부</t>
    <phoneticPr fontId="3" type="noConversion"/>
  </si>
  <si>
    <t>미해당</t>
    <phoneticPr fontId="24" type="noConversion"/>
  </si>
  <si>
    <t>운용사 제안 
주목적 분야 해당여부</t>
    <phoneticPr fontId="24" type="noConversion"/>
  </si>
  <si>
    <t>여</t>
    <phoneticPr fontId="24" type="noConversion"/>
  </si>
  <si>
    <t>부</t>
    <phoneticPr fontId="24" type="noConversion"/>
  </si>
  <si>
    <t>투자펀드 내역(펀드계정일 경우)</t>
    <phoneticPr fontId="3" type="noConversion"/>
  </si>
  <si>
    <t>법적유형</t>
    <phoneticPr fontId="3" type="noConversion"/>
  </si>
  <si>
    <t>펀드1호</t>
    <phoneticPr fontId="3" type="noConversion"/>
  </si>
  <si>
    <t>펀드2호</t>
    <phoneticPr fontId="3" type="noConversion"/>
  </si>
  <si>
    <t>펀드3호</t>
    <phoneticPr fontId="3" type="noConversion"/>
  </si>
  <si>
    <t>사모펀드 LP지분</t>
  </si>
  <si>
    <t>피투자기업명
(피투자자산명)</t>
    <phoneticPr fontId="3" type="noConversion"/>
  </si>
  <si>
    <t>피투자기업 법인유형
(피투자자산 유형)</t>
    <phoneticPr fontId="3" type="noConversion"/>
  </si>
  <si>
    <t>LP지분유동화</t>
    <phoneticPr fontId="3" type="noConversion"/>
  </si>
  <si>
    <t>펀드4호</t>
    <phoneticPr fontId="3" type="noConversion"/>
  </si>
  <si>
    <t>000-00-00003</t>
    <phoneticPr fontId="3" type="noConversion"/>
  </si>
  <si>
    <t>운용중</t>
    <phoneticPr fontId="3" type="noConversion"/>
  </si>
  <si>
    <t>최소
결성금액</t>
    <phoneticPr fontId="24" type="noConversion"/>
  </si>
  <si>
    <t>투자자산의 주된 유형</t>
    <phoneticPr fontId="3" type="noConversion"/>
  </si>
  <si>
    <t>주목적분야
세부분류</t>
    <phoneticPr fontId="3" type="noConversion"/>
  </si>
  <si>
    <t>정책출자자</t>
  </si>
  <si>
    <t>법인
유형
(투자자산 유형)</t>
    <phoneticPr fontId="3" type="noConversion"/>
  </si>
  <si>
    <t xml:space="preserve">   - 핵심운용인력 중 1인은 투자기간 만료 또는 약정총액의 60% 이상 투자되기 전에는 신규 타펀드의 핵심운용인력 겸임 제한</t>
    <phoneticPr fontId="24" type="noConversion"/>
  </si>
  <si>
    <t xml:space="preserve">  2) 겸임금지 해당 여부 : 핵심운용인력중 겸임금지 인력의 경우 R열에 표시</t>
    <phoneticPr fontId="24" type="noConversion"/>
  </si>
  <si>
    <r>
      <t>ii) 평가대상 펀드는 펀드결성목적 또는 주요투자대상이 중소</t>
    </r>
    <r>
      <rPr>
        <b/>
        <sz val="10"/>
        <rFont val="맑은 고딕"/>
        <family val="3"/>
        <charset val="129"/>
      </rPr>
      <t>·벤처·중견기업인 펀드로 한정</t>
    </r>
    <phoneticPr fontId="24" type="noConversion"/>
  </si>
  <si>
    <t>프로젝트 펀드 등 펀드 투자규약(정관, 신탁계약서 등) 상에 투자기간이 정해지지 않은 경우에는 제안사가 펀드운용 목적 달성을 위해 판단하고 있는 투자기간의 종료(예정)일</t>
    <phoneticPr fontId="24" type="noConversion"/>
  </si>
  <si>
    <t>코스피</t>
  </si>
  <si>
    <t>코스피</t>
    <phoneticPr fontId="24" type="noConversion"/>
  </si>
  <si>
    <t>보험사</t>
  </si>
  <si>
    <t>나캐피탈</t>
    <phoneticPr fontId="24" type="noConversion"/>
  </si>
  <si>
    <t>다화재보험</t>
    <phoneticPr fontId="24" type="noConversion"/>
  </si>
  <si>
    <t>증권사</t>
    <phoneticPr fontId="5" type="noConversion"/>
  </si>
  <si>
    <t>인력구분</t>
    <phoneticPr fontId="3" type="noConversion"/>
  </si>
  <si>
    <t>25.06.30 거래소 종가</t>
    <phoneticPr fontId="3" type="noConversion"/>
  </si>
  <si>
    <t>25.06.30 장부가액</t>
    <phoneticPr fontId="3" type="noConversion"/>
  </si>
  <si>
    <t>000주*@000원=000백만원(25.06.30종가기준)</t>
    <phoneticPr fontId="3" type="noConversion"/>
  </si>
  <si>
    <r>
      <t xml:space="preserve">ⅰ) 펀드규약(정관, 신탁계약서 등) 상에 제안사가 운용사로 기재된 </t>
    </r>
    <r>
      <rPr>
        <b/>
        <sz val="10"/>
        <rFont val="맑은 고딕"/>
        <family val="3"/>
        <charset val="129"/>
        <scheme val="minor"/>
      </rPr>
      <t>중소·벤처·중견기업(프로젝트 투자 제외)목적의</t>
    </r>
    <r>
      <rPr>
        <sz val="10"/>
        <rFont val="맑은 고딕"/>
        <family val="3"/>
        <charset val="129"/>
        <scheme val="minor"/>
      </rPr>
      <t xml:space="preserve"> 펀드로서</t>
    </r>
    <phoneticPr fontId="24" type="noConversion"/>
  </si>
  <si>
    <r>
      <t xml:space="preserve">ⅰ) 부동산 또는 부실채권 이외 자산의 주식 또는 주식연계채권에 대한 </t>
    </r>
    <r>
      <rPr>
        <b/>
        <sz val="10"/>
        <rFont val="맑은 고딕"/>
        <family val="3"/>
        <charset val="129"/>
        <scheme val="minor"/>
      </rPr>
      <t>중소·벤처·중견기업(프로젝트 투자 제외)목적의</t>
    </r>
    <r>
      <rPr>
        <sz val="10"/>
        <rFont val="맑은 고딕"/>
        <family val="3"/>
        <charset val="129"/>
        <scheme val="minor"/>
      </rPr>
      <t xml:space="preserve"> 투자로서</t>
    </r>
    <phoneticPr fontId="3" type="noConversion"/>
  </si>
  <si>
    <r>
      <t xml:space="preserve">ⅰ) 부동산 또는 부실채권 이외 자산의 주식 또는 주식연계채권에 대한 </t>
    </r>
    <r>
      <rPr>
        <b/>
        <sz val="10"/>
        <rFont val="맑은 고딕"/>
        <family val="3"/>
        <charset val="129"/>
        <scheme val="minor"/>
      </rPr>
      <t>중소·벤처·중견기업(프로젝트 투자 제외) 목적의</t>
    </r>
    <r>
      <rPr>
        <sz val="10"/>
        <rFont val="맑은 고딕"/>
        <family val="3"/>
        <charset val="129"/>
        <scheme val="minor"/>
      </rPr>
      <t xml:space="preserve"> 투자로서</t>
    </r>
    <phoneticPr fontId="3" type="noConversion"/>
  </si>
  <si>
    <r>
      <t xml:space="preserve">ⅱ) 해당 법인의 주식 또는 주식연계채권 등의 </t>
    </r>
    <r>
      <rPr>
        <b/>
        <sz val="10"/>
        <rFont val="맑은 고딕"/>
        <family val="3"/>
        <charset val="129"/>
        <scheme val="minor"/>
      </rPr>
      <t>중소·벤처·중견기업(프로젝트 투자 제외) 목적의</t>
    </r>
    <r>
      <rPr>
        <sz val="10"/>
        <rFont val="맑은 고딕"/>
        <family val="3"/>
        <charset val="129"/>
        <scheme val="minor"/>
      </rPr>
      <t xml:space="preserve"> 투자업무와 관련하여</t>
    </r>
    <phoneticPr fontId="3" type="noConversion"/>
  </si>
  <si>
    <t xml:space="preserve">    - 가치(비시장성) : 최근 년도 감사보고서(또는 가결산보고서) 상의 장부가치</t>
    <phoneticPr fontId="24" type="noConversion"/>
  </si>
  <si>
    <t>21. 경력일자 중복시, 실제 업무 등을 기준으로 중복없이 기재 요망</t>
    <phoneticPr fontId="24" type="noConversion"/>
  </si>
  <si>
    <t>펀드 투자규약(정관, 신탁계약서 등) 상에 기재된 투자기간 종료(예정)일</t>
    <phoneticPr fontId="24" type="noConversion"/>
  </si>
  <si>
    <t xml:space="preserve">    (투자경력 산정은 별첨 3.1 중 R열 참고)</t>
    <phoneticPr fontId="24" type="noConversion"/>
  </si>
  <si>
    <t>미해당</t>
    <phoneticPr fontId="24" type="noConversion"/>
  </si>
  <si>
    <r>
      <t>ⅱ) ①</t>
    </r>
    <r>
      <rPr>
        <b/>
        <sz val="10"/>
        <color rgb="FFFF0000"/>
        <rFont val="맑은 고딕"/>
        <family val="3"/>
        <charset val="129"/>
        <scheme val="minor"/>
      </rPr>
      <t xml:space="preserve"> 2021년 1월 1일 이후 청산완료</t>
    </r>
    <r>
      <rPr>
        <sz val="10"/>
        <rFont val="맑은 고딕"/>
        <family val="3"/>
        <charset val="129"/>
        <scheme val="minor"/>
      </rPr>
      <t xml:space="preserve"> 된 모든 펀드</t>
    </r>
    <phoneticPr fontId="3" type="noConversion"/>
  </si>
  <si>
    <r>
      <t xml:space="preserve">iv) 투자실행일이 </t>
    </r>
    <r>
      <rPr>
        <b/>
        <sz val="10"/>
        <color rgb="FFFF0000"/>
        <rFont val="맑은 고딕"/>
        <family val="3"/>
        <charset val="129"/>
        <scheme val="minor"/>
      </rPr>
      <t>2021년 1월 1일</t>
    </r>
    <r>
      <rPr>
        <sz val="10"/>
        <rFont val="맑은 고딕"/>
        <family val="3"/>
        <charset val="129"/>
        <scheme val="minor"/>
      </rPr>
      <t xml:space="preserve"> 이후인 투자만 작성</t>
    </r>
    <phoneticPr fontId="3" type="noConversion"/>
  </si>
  <si>
    <r>
      <t>ⅳ) 투자실행일이</t>
    </r>
    <r>
      <rPr>
        <b/>
        <sz val="10"/>
        <rFont val="맑은 고딕"/>
        <family val="3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2021년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모두 만족하는 투자만 작성</t>
    </r>
    <phoneticPr fontId="3" type="noConversion"/>
  </si>
  <si>
    <t>방산기업</t>
  </si>
  <si>
    <t>방산기업</t>
    <phoneticPr fontId="24" type="noConversion"/>
  </si>
  <si>
    <t>미보유</t>
  </si>
  <si>
    <t>방산기술혁신펀드</t>
    <phoneticPr fontId="24" type="noConversion"/>
  </si>
  <si>
    <t>「2기 방산기술혁신펀드(1차)」 소형</t>
  </si>
  <si>
    <t>「2기 방산기술혁신펀드(1차)」 소형</t>
    <phoneticPr fontId="24" type="noConversion"/>
  </si>
  <si>
    <t>「2기 방산기술혁신펀드(1차)」 중형</t>
    <phoneticPr fontId="24" type="noConversion"/>
  </si>
  <si>
    <t>지원분야</t>
    <phoneticPr fontId="24" type="noConversion"/>
  </si>
  <si>
    <t>`</t>
    <phoneticPr fontId="3" type="noConversion"/>
  </si>
  <si>
    <t>방산기업 분류</t>
    <phoneticPr fontId="24" type="noConversion"/>
  </si>
  <si>
    <t>방위산업체 지정</t>
  </si>
  <si>
    <t>방위산업체 지정</t>
    <phoneticPr fontId="24" type="noConversion"/>
  </si>
  <si>
    <t>방위산업물자 등 연구개발 또는 생산</t>
  </si>
  <si>
    <t>방위산업물자 등 연구개발 또는 생산</t>
    <phoneticPr fontId="24" type="noConversion"/>
  </si>
  <si>
    <t>으뜸기업 또는 전문기업</t>
  </si>
  <si>
    <t>방위산업체의 협력사</t>
  </si>
  <si>
    <t>방위산업체의 협력사</t>
    <phoneticPr fontId="24" type="noConversion"/>
  </si>
  <si>
    <t>방산 육성 사업 선정</t>
  </si>
  <si>
    <t>방산 육성 사업 선정</t>
    <phoneticPr fontId="24" type="noConversion"/>
  </si>
  <si>
    <t>해외 수출 실적 보유</t>
  </si>
  <si>
    <t>해외 수출 실적 보유</t>
    <phoneticPr fontId="24" type="noConversion"/>
  </si>
  <si>
    <t>방위산업 관련 R&amp;D/프로젝트 수행</t>
    <phoneticPr fontId="24" type="noConversion"/>
  </si>
  <si>
    <t>소부장법 상 으뜸기업 또는 전문기업</t>
    <phoneticPr fontId="24" type="noConversion"/>
  </si>
  <si>
    <t xml:space="preserve"> ※ 공동 운용 제안 시 운용사별 핵심운용인력 1인 이상 참여 의무</t>
    <phoneticPr fontId="24" type="noConversion"/>
  </si>
  <si>
    <t>iv) 핵심운용인력 총 2인 이상 참여 의무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</si>
</sst>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0.0%"/>
    <numFmt numFmtId="177" formatCode="yy/mm/dd"/>
    <numFmt numFmtId="178" formatCode="#,##0.0"/>
    <numFmt numFmtId="179" formatCode="#,##0;\-#,##0;;"/>
    <numFmt numFmtId="180" formatCode="#,##0.0_);\(#,##0.0\)"/>
    <numFmt numFmtId="181" formatCode="#,##0.0\ \x_);\(#,##0.0\ \x\)"/>
    <numFmt numFmtId="182" formatCode="0.0%_);\(0.0%\)"/>
    <numFmt numFmtId="183" formatCode="000000\-00"/>
    <numFmt numFmtId="184" formatCode="#,##0_ "/>
    <numFmt numFmtId="185" formatCode="0_);[Red]\(0\)"/>
    <numFmt numFmtId="186" formatCode="#,##0;\(#,##0\);\-"/>
  </numFmts>
  <fonts count="6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u/>
      <sz val="10"/>
      <color rgb="FFFF0000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u/>
      <sz val="10"/>
      <color theme="1"/>
      <name val="맑은 고딕"/>
      <family val="3"/>
      <charset val="129"/>
      <scheme val="major"/>
    </font>
    <font>
      <b/>
      <u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u/>
      <sz val="10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7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5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6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31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180" fontId="29" fillId="0" borderId="0" applyNumberFormat="0" applyFill="0" applyBorder="0" applyAlignment="0" applyProtection="0">
      <alignment vertical="center"/>
    </xf>
    <xf numFmtId="181" fontId="30" fillId="0" borderId="0" applyFont="0" applyFill="0" applyBorder="0" applyAlignment="0" applyProtection="0">
      <alignment vertical="center"/>
    </xf>
    <xf numFmtId="180" fontId="31" fillId="0" borderId="0" applyFont="0" applyFill="0" applyBorder="0" applyAlignment="0" applyProtection="0">
      <alignment vertical="center"/>
    </xf>
    <xf numFmtId="182" fontId="31" fillId="0" borderId="0" applyFont="0" applyFill="0" applyBorder="0" applyAlignment="0" applyProtection="0">
      <alignment vertical="center"/>
    </xf>
    <xf numFmtId="0" fontId="33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92">
    <xf numFmtId="0" fontId="0" fillId="0" borderId="0" xfId="0">
      <alignment vertical="center"/>
    </xf>
    <xf numFmtId="0" fontId="23" fillId="33" borderId="1" xfId="0" applyFont="1" applyFill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3" fillId="0" borderId="1" xfId="0" applyFont="1" applyBorder="1" applyProtection="1">
      <alignment vertical="center"/>
      <protection locked="0"/>
    </xf>
    <xf numFmtId="0" fontId="23" fillId="0" borderId="0" xfId="0" applyFont="1" applyAlignment="1" applyProtection="1">
      <alignment horizontal="left" vertical="center"/>
      <protection locked="0"/>
    </xf>
    <xf numFmtId="0" fontId="23" fillId="0" borderId="0" xfId="0" applyFont="1" applyProtection="1">
      <alignment vertical="center"/>
      <protection locked="0"/>
    </xf>
    <xf numFmtId="0" fontId="23" fillId="33" borderId="1" xfId="0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3" fontId="23" fillId="0" borderId="1" xfId="0" applyNumberFormat="1" applyFont="1" applyBorder="1" applyProtection="1">
      <alignment vertical="center"/>
      <protection locked="0"/>
    </xf>
    <xf numFmtId="0" fontId="23" fillId="0" borderId="0" xfId="0" applyFont="1" applyAlignment="1" applyProtection="1">
      <alignment vertical="center" wrapText="1"/>
      <protection locked="0"/>
    </xf>
    <xf numFmtId="0" fontId="23" fillId="0" borderId="1" xfId="0" applyFont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3" fillId="0" borderId="0" xfId="0" applyNumberFormat="1" applyFont="1" applyAlignment="1" applyProtection="1">
      <alignment horizontal="center" vertical="center" wrapText="1"/>
      <protection locked="0"/>
    </xf>
    <xf numFmtId="176" fontId="23" fillId="0" borderId="0" xfId="43" applyNumberFormat="1" applyFont="1" applyAlignment="1" applyProtection="1">
      <alignment horizontal="center" vertical="center"/>
      <protection locked="0"/>
    </xf>
    <xf numFmtId="176" fontId="23" fillId="0" borderId="1" xfId="43" applyNumberFormat="1" applyFont="1" applyBorder="1" applyAlignment="1" applyProtection="1">
      <alignment horizontal="center" vertical="center"/>
      <protection locked="0"/>
    </xf>
    <xf numFmtId="0" fontId="23" fillId="0" borderId="0" xfId="0" applyNumberFormat="1" applyFont="1" applyAlignment="1" applyProtection="1">
      <alignment vertical="center" wrapText="1"/>
      <protection locked="0"/>
    </xf>
    <xf numFmtId="0" fontId="26" fillId="33" borderId="1" xfId="0" applyNumberFormat="1" applyFont="1" applyFill="1" applyBorder="1" applyAlignment="1" applyProtection="1">
      <alignment horizontal="center" vertical="center" wrapText="1"/>
    </xf>
    <xf numFmtId="0" fontId="27" fillId="33" borderId="1" xfId="0" applyFont="1" applyFill="1" applyBorder="1" applyAlignment="1" applyProtection="1">
      <alignment horizontal="center" vertical="center" wrapText="1"/>
    </xf>
    <xf numFmtId="3" fontId="23" fillId="0" borderId="1" xfId="0" applyNumberFormat="1" applyFont="1" applyBorder="1" applyAlignment="1" applyProtection="1">
      <alignment vertical="center" wrapText="1"/>
      <protection locked="0"/>
    </xf>
    <xf numFmtId="14" fontId="23" fillId="0" borderId="1" xfId="0" applyNumberFormat="1" applyFont="1" applyBorder="1" applyAlignment="1" applyProtection="1">
      <alignment horizontal="center" vertical="center"/>
      <protection locked="0"/>
    </xf>
    <xf numFmtId="14" fontId="23" fillId="0" borderId="0" xfId="0" applyNumberFormat="1" applyFont="1" applyAlignment="1" applyProtection="1">
      <alignment horizontal="center" vertical="center"/>
      <protection locked="0"/>
    </xf>
    <xf numFmtId="14" fontId="26" fillId="33" borderId="1" xfId="0" applyNumberFormat="1" applyFont="1" applyFill="1" applyBorder="1" applyAlignment="1" applyProtection="1">
      <alignment horizontal="center" vertical="center"/>
    </xf>
    <xf numFmtId="0" fontId="23" fillId="33" borderId="1" xfId="0" applyFont="1" applyFill="1" applyBorder="1" applyAlignment="1" applyProtection="1">
      <alignment horizontal="center" vertical="center" wrapText="1" shrinkToFit="1"/>
    </xf>
    <xf numFmtId="0" fontId="26" fillId="33" borderId="1" xfId="0" applyFont="1" applyFill="1" applyBorder="1" applyAlignment="1" applyProtection="1">
      <alignment horizontal="center" vertical="center" wrapText="1"/>
    </xf>
    <xf numFmtId="49" fontId="23" fillId="0" borderId="1" xfId="0" applyNumberFormat="1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vertical="center" wrapText="1"/>
    </xf>
    <xf numFmtId="0" fontId="23" fillId="0" borderId="0" xfId="0" applyFont="1" applyProtection="1">
      <alignment vertical="center"/>
    </xf>
    <xf numFmtId="178" fontId="23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Protection="1">
      <alignment vertical="center"/>
    </xf>
    <xf numFmtId="0" fontId="23" fillId="0" borderId="1" xfId="0" applyNumberFormat="1" applyFont="1" applyBorder="1" applyAlignment="1" applyProtection="1">
      <alignment vertical="center" wrapText="1"/>
    </xf>
    <xf numFmtId="0" fontId="23" fillId="0" borderId="1" xfId="0" applyNumberFormat="1" applyFont="1" applyBorder="1" applyProtection="1">
      <alignment vertical="center"/>
    </xf>
    <xf numFmtId="0" fontId="23" fillId="0" borderId="1" xfId="0" applyNumberFormat="1" applyFont="1" applyBorder="1" applyAlignment="1" applyProtection="1">
      <alignment horizontal="center" vertical="center"/>
    </xf>
    <xf numFmtId="179" fontId="23" fillId="0" borderId="0" xfId="0" applyNumberFormat="1" applyFont="1" applyProtection="1">
      <alignment vertical="center"/>
    </xf>
    <xf numFmtId="0" fontId="23" fillId="0" borderId="2" xfId="0" applyNumberFormat="1" applyFont="1" applyBorder="1" applyProtection="1">
      <alignment vertical="center"/>
    </xf>
    <xf numFmtId="0" fontId="26" fillId="33" borderId="1" xfId="0" applyFont="1" applyFill="1" applyBorder="1" applyAlignment="1" applyProtection="1">
      <alignment horizontal="center" vertical="center" wrapText="1" shrinkToFit="1"/>
    </xf>
    <xf numFmtId="0" fontId="23" fillId="0" borderId="0" xfId="44" applyFont="1" applyProtection="1">
      <alignment vertical="center"/>
      <protection locked="0"/>
    </xf>
    <xf numFmtId="49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 shrinkToFit="1"/>
    </xf>
    <xf numFmtId="0" fontId="23" fillId="0" borderId="17" xfId="0" applyFont="1" applyBorder="1" applyAlignment="1" applyProtection="1">
      <alignment vertical="center" wrapText="1"/>
      <protection locked="0"/>
    </xf>
    <xf numFmtId="0" fontId="23" fillId="0" borderId="17" xfId="0" applyFont="1" applyBorder="1" applyProtection="1">
      <alignment vertical="center"/>
      <protection locked="0"/>
    </xf>
    <xf numFmtId="14" fontId="26" fillId="33" borderId="17" xfId="0" applyNumberFormat="1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/>
      <protection locked="0"/>
    </xf>
    <xf numFmtId="0" fontId="23" fillId="0" borderId="17" xfId="0" applyNumberFormat="1" applyFont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14" fontId="23" fillId="0" borderId="1" xfId="0" applyNumberFormat="1" applyFont="1" applyBorder="1" applyAlignment="1" applyProtection="1">
      <alignment horizontal="center" vertical="center"/>
    </xf>
    <xf numFmtId="14" fontId="23" fillId="0" borderId="0" xfId="0" applyNumberFormat="1" applyFont="1" applyAlignment="1" applyProtection="1">
      <alignment horizontal="center" vertical="center"/>
    </xf>
    <xf numFmtId="0" fontId="23" fillId="0" borderId="1" xfId="0" applyNumberFormat="1" applyFont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41" fontId="26" fillId="33" borderId="17" xfId="0" applyNumberFormat="1" applyFont="1" applyFill="1" applyBorder="1" applyAlignment="1" applyProtection="1">
      <alignment horizontal="center" vertical="center" wrapText="1"/>
    </xf>
    <xf numFmtId="14" fontId="23" fillId="0" borderId="0" xfId="0" applyNumberFormat="1" applyFont="1" applyAlignment="1" applyProtection="1">
      <alignment horizontal="center" vertical="center" wrapText="1"/>
      <protection locked="0"/>
    </xf>
    <xf numFmtId="14" fontId="26" fillId="33" borderId="17" xfId="0" applyNumberFormat="1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left" vertical="center"/>
      <protection locked="0"/>
    </xf>
    <xf numFmtId="9" fontId="23" fillId="0" borderId="17" xfId="0" applyNumberFormat="1" applyFont="1" applyBorder="1" applyAlignment="1" applyProtection="1">
      <alignment horizontal="center" vertical="center" wrapText="1"/>
      <protection locked="0"/>
    </xf>
    <xf numFmtId="0" fontId="23" fillId="36" borderId="17" xfId="0" applyFont="1" applyFill="1" applyBorder="1" applyAlignment="1" applyProtection="1">
      <alignment horizontal="center" vertical="center" wrapText="1"/>
    </xf>
    <xf numFmtId="0" fontId="23" fillId="36" borderId="1" xfId="0" applyFont="1" applyFill="1" applyBorder="1" applyAlignment="1" applyProtection="1">
      <alignment horizontal="center" vertical="center" wrapText="1"/>
    </xf>
    <xf numFmtId="0" fontId="23" fillId="37" borderId="1" xfId="0" applyFont="1" applyFill="1" applyBorder="1" applyAlignment="1" applyProtection="1">
      <alignment horizontal="center" vertical="center" wrapText="1"/>
    </xf>
    <xf numFmtId="0" fontId="23" fillId="37" borderId="1" xfId="0" applyFont="1" applyFill="1" applyBorder="1" applyAlignment="1" applyProtection="1">
      <alignment horizontal="center" vertical="center"/>
    </xf>
    <xf numFmtId="0" fontId="23" fillId="37" borderId="17" xfId="0" applyFont="1" applyFill="1" applyBorder="1" applyAlignment="1" applyProtection="1">
      <alignment horizontal="center" vertical="center"/>
    </xf>
    <xf numFmtId="0" fontId="23" fillId="37" borderId="1" xfId="0" applyFont="1" applyFill="1" applyBorder="1" applyAlignment="1" applyProtection="1">
      <alignment horizontal="center" vertical="center"/>
      <protection locked="0"/>
    </xf>
    <xf numFmtId="0" fontId="23" fillId="37" borderId="17" xfId="0" applyFont="1" applyFill="1" applyBorder="1" applyAlignment="1" applyProtection="1">
      <alignment horizontal="center" vertical="center"/>
      <protection locked="0"/>
    </xf>
    <xf numFmtId="0" fontId="23" fillId="37" borderId="1" xfId="0" applyFont="1" applyFill="1" applyBorder="1" applyAlignment="1" applyProtection="1">
      <alignment horizontal="left" vertical="center"/>
      <protection locked="0"/>
    </xf>
    <xf numFmtId="0" fontId="23" fillId="0" borderId="17" xfId="0" applyFont="1" applyFill="1" applyBorder="1" applyAlignment="1" applyProtection="1">
      <alignment horizontal="center" vertical="center" wrapText="1"/>
    </xf>
    <xf numFmtId="0" fontId="23" fillId="0" borderId="0" xfId="0" applyFont="1" applyFill="1" applyAlignment="1" applyProtection="1">
      <alignment horizontal="center" vertical="center"/>
    </xf>
    <xf numFmtId="0" fontId="23" fillId="36" borderId="17" xfId="0" applyFont="1" applyFill="1" applyBorder="1" applyProtection="1">
      <alignment vertical="center"/>
      <protection locked="0"/>
    </xf>
    <xf numFmtId="0" fontId="23" fillId="36" borderId="0" xfId="0" applyFont="1" applyFill="1" applyProtection="1">
      <alignment vertical="center"/>
      <protection locked="0"/>
    </xf>
    <xf numFmtId="0" fontId="23" fillId="36" borderId="1" xfId="0" applyFont="1" applyFill="1" applyBorder="1" applyProtection="1">
      <alignment vertical="center"/>
      <protection locked="0"/>
    </xf>
    <xf numFmtId="0" fontId="23" fillId="0" borderId="17" xfId="0" applyNumberFormat="1" applyFont="1" applyBorder="1" applyAlignment="1" applyProtection="1">
      <alignment vertical="center" wrapText="1"/>
    </xf>
    <xf numFmtId="0" fontId="23" fillId="0" borderId="17" xfId="0" applyNumberFormat="1" applyFont="1" applyBorder="1" applyProtection="1">
      <alignment vertical="center"/>
    </xf>
    <xf numFmtId="0" fontId="23" fillId="0" borderId="17" xfId="0" applyNumberFormat="1" applyFont="1" applyBorder="1" applyAlignment="1" applyProtection="1">
      <alignment horizontal="center" vertical="center" wrapText="1"/>
    </xf>
    <xf numFmtId="14" fontId="23" fillId="0" borderId="17" xfId="0" applyNumberFormat="1" applyFont="1" applyBorder="1" applyAlignment="1" applyProtection="1">
      <alignment horizontal="center" vertical="center"/>
    </xf>
    <xf numFmtId="0" fontId="23" fillId="0" borderId="21" xfId="0" applyNumberFormat="1" applyFont="1" applyBorder="1" applyProtection="1">
      <alignment vertical="center"/>
    </xf>
    <xf numFmtId="0" fontId="23" fillId="0" borderId="17" xfId="0" applyFont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vertical="center" wrapText="1"/>
    </xf>
    <xf numFmtId="0" fontId="23" fillId="0" borderId="17" xfId="0" applyFont="1" applyBorder="1" applyProtection="1">
      <alignment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36" borderId="17" xfId="0" applyFont="1" applyFill="1" applyBorder="1" applyProtection="1">
      <alignment vertical="center"/>
    </xf>
    <xf numFmtId="0" fontId="23" fillId="36" borderId="1" xfId="0" applyNumberFormat="1" applyFont="1" applyFill="1" applyBorder="1" applyAlignment="1" applyProtection="1">
      <alignment vertical="center" wrapText="1"/>
    </xf>
    <xf numFmtId="0" fontId="23" fillId="36" borderId="1" xfId="0" applyNumberFormat="1" applyFont="1" applyFill="1" applyBorder="1" applyProtection="1">
      <alignment vertical="center"/>
    </xf>
    <xf numFmtId="0" fontId="23" fillId="36" borderId="17" xfId="0" applyNumberFormat="1" applyFont="1" applyFill="1" applyBorder="1" applyProtection="1">
      <alignment vertical="center"/>
    </xf>
    <xf numFmtId="0" fontId="23" fillId="36" borderId="17" xfId="0" applyNumberFormat="1" applyFont="1" applyFill="1" applyBorder="1" applyAlignment="1" applyProtection="1">
      <alignment vertical="center" wrapText="1"/>
    </xf>
    <xf numFmtId="0" fontId="23" fillId="36" borderId="1" xfId="0" applyFont="1" applyFill="1" applyBorder="1" applyAlignment="1" applyProtection="1">
      <alignment vertical="center" wrapText="1"/>
      <protection locked="0"/>
    </xf>
    <xf numFmtId="14" fontId="23" fillId="0" borderId="17" xfId="0" applyNumberFormat="1" applyFont="1" applyBorder="1" applyAlignment="1" applyProtection="1">
      <alignment horizontal="center" vertical="center"/>
      <protection locked="0"/>
    </xf>
    <xf numFmtId="0" fontId="23" fillId="0" borderId="17" xfId="0" applyNumberFormat="1" applyFont="1" applyBorder="1" applyAlignment="1" applyProtection="1">
      <alignment horizontal="center" vertical="center" wrapText="1"/>
      <protection locked="0"/>
    </xf>
    <xf numFmtId="176" fontId="23" fillId="0" borderId="17" xfId="43" applyNumberFormat="1" applyFont="1" applyBorder="1" applyAlignment="1" applyProtection="1">
      <alignment horizontal="center" vertical="center"/>
      <protection locked="0"/>
    </xf>
    <xf numFmtId="0" fontId="23" fillId="0" borderId="17" xfId="0" applyNumberFormat="1" applyFont="1" applyBorder="1" applyAlignment="1" applyProtection="1">
      <alignment vertical="center" wrapText="1"/>
      <protection locked="0"/>
    </xf>
    <xf numFmtId="0" fontId="23" fillId="36" borderId="21" xfId="0" applyFont="1" applyFill="1" applyBorder="1" applyAlignment="1" applyProtection="1">
      <alignment horizontal="center" vertical="center" wrapText="1"/>
    </xf>
    <xf numFmtId="14" fontId="23" fillId="0" borderId="17" xfId="0" applyNumberFormat="1" applyFont="1" applyBorder="1" applyAlignment="1" applyProtection="1">
      <alignment horizontal="center" vertical="center" wrapText="1"/>
      <protection locked="0"/>
    </xf>
    <xf numFmtId="0" fontId="26" fillId="36" borderId="17" xfId="0" applyFont="1" applyFill="1" applyBorder="1" applyAlignment="1" applyProtection="1">
      <alignment horizontal="center" vertical="center"/>
    </xf>
    <xf numFmtId="0" fontId="23" fillId="36" borderId="17" xfId="0" applyFont="1" applyFill="1" applyBorder="1" applyAlignment="1" applyProtection="1">
      <alignment horizontal="left" vertical="center"/>
      <protection locked="0"/>
    </xf>
    <xf numFmtId="14" fontId="23" fillId="0" borderId="17" xfId="0" applyNumberFormat="1" applyFont="1" applyBorder="1" applyAlignment="1" applyProtection="1">
      <alignment horizontal="left" vertical="center"/>
      <protection locked="0"/>
    </xf>
    <xf numFmtId="0" fontId="23" fillId="0" borderId="17" xfId="0" applyNumberFormat="1" applyFont="1" applyBorder="1" applyAlignment="1" applyProtection="1">
      <alignment horizontal="left" vertical="center" wrapText="1"/>
      <protection locked="0"/>
    </xf>
    <xf numFmtId="0" fontId="23" fillId="0" borderId="17" xfId="0" applyFont="1" applyBorder="1" applyAlignment="1" applyProtection="1">
      <alignment horizontal="left" vertical="center" wrapText="1"/>
      <protection locked="0"/>
    </xf>
    <xf numFmtId="176" fontId="23" fillId="0" borderId="17" xfId="43" applyNumberFormat="1" applyFont="1" applyBorder="1" applyAlignment="1" applyProtection="1">
      <alignment horizontal="left" vertical="center"/>
      <protection locked="0"/>
    </xf>
    <xf numFmtId="14" fontId="23" fillId="0" borderId="17" xfId="0" applyNumberFormat="1" applyFont="1" applyBorder="1" applyAlignment="1" applyProtection="1">
      <alignment horizontal="left" vertical="center" wrapText="1"/>
      <protection locked="0"/>
    </xf>
    <xf numFmtId="0" fontId="23" fillId="33" borderId="17" xfId="0" applyFont="1" applyFill="1" applyBorder="1" applyAlignment="1" applyProtection="1">
      <alignment horizontal="center" vertical="center"/>
    </xf>
    <xf numFmtId="9" fontId="23" fillId="0" borderId="17" xfId="0" applyNumberFormat="1" applyFont="1" applyBorder="1" applyAlignment="1" applyProtection="1">
      <alignment vertical="center" wrapText="1"/>
      <protection locked="0"/>
    </xf>
    <xf numFmtId="183" fontId="26" fillId="33" borderId="17" xfId="0" applyNumberFormat="1" applyFont="1" applyFill="1" applyBorder="1" applyAlignment="1" applyProtection="1">
      <alignment horizontal="center" vertical="center" wrapText="1"/>
    </xf>
    <xf numFmtId="183" fontId="23" fillId="0" borderId="17" xfId="0" applyNumberFormat="1" applyFont="1" applyBorder="1" applyAlignment="1" applyProtection="1">
      <alignment horizontal="left" vertical="center"/>
      <protection locked="0"/>
    </xf>
    <xf numFmtId="183" fontId="23" fillId="0" borderId="0" xfId="0" applyNumberFormat="1" applyFont="1" applyAlignment="1" applyProtection="1">
      <alignment horizontal="center" vertical="center"/>
      <protection locked="0"/>
    </xf>
    <xf numFmtId="0" fontId="26" fillId="33" borderId="17" xfId="29" applyFont="1" applyFill="1" applyBorder="1" applyAlignment="1" applyProtection="1">
      <alignment horizontal="center" vertical="center" wrapText="1"/>
    </xf>
    <xf numFmtId="0" fontId="23" fillId="37" borderId="21" xfId="0" applyFont="1" applyFill="1" applyBorder="1" applyAlignment="1" applyProtection="1">
      <alignment horizontal="center" vertical="center" wrapText="1"/>
    </xf>
    <xf numFmtId="0" fontId="23" fillId="37" borderId="19" xfId="0" applyFont="1" applyFill="1" applyBorder="1" applyAlignment="1" applyProtection="1">
      <alignment horizontal="center" vertical="center" wrapText="1"/>
    </xf>
    <xf numFmtId="0" fontId="23" fillId="37" borderId="20" xfId="0" applyFont="1" applyFill="1" applyBorder="1" applyAlignment="1" applyProtection="1">
      <alignment horizontal="center" vertical="center" wrapText="1"/>
    </xf>
    <xf numFmtId="0" fontId="23" fillId="33" borderId="21" xfId="0" applyFont="1" applyFill="1" applyBorder="1" applyAlignment="1" applyProtection="1">
      <alignment horizontal="center" vertical="center" wrapText="1"/>
    </xf>
    <xf numFmtId="0" fontId="23" fillId="33" borderId="19" xfId="0" applyFont="1" applyFill="1" applyBorder="1" applyAlignment="1" applyProtection="1">
      <alignment horizontal="center" vertical="center" wrapText="1"/>
    </xf>
    <xf numFmtId="0" fontId="23" fillId="33" borderId="20" xfId="0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177" fontId="26" fillId="33" borderId="2" xfId="0" applyNumberFormat="1" applyFont="1" applyFill="1" applyBorder="1" applyAlignment="1" applyProtection="1">
      <alignment horizontal="center" vertical="center" wrapText="1"/>
    </xf>
    <xf numFmtId="0" fontId="23" fillId="33" borderId="17" xfId="0" applyFont="1" applyFill="1" applyBorder="1" applyAlignment="1" applyProtection="1">
      <alignment horizontal="center" vertical="center" wrapText="1"/>
    </xf>
    <xf numFmtId="177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2" xfId="0" applyFont="1" applyFill="1" applyBorder="1" applyAlignment="1" applyProtection="1">
      <alignment horizontal="center" vertical="center" wrapText="1"/>
    </xf>
    <xf numFmtId="0" fontId="23" fillId="37" borderId="17" xfId="0" applyFont="1" applyFill="1" applyBorder="1" applyProtection="1">
      <alignment vertical="center"/>
    </xf>
    <xf numFmtId="0" fontId="23" fillId="33" borderId="17" xfId="0" applyFont="1" applyFill="1" applyBorder="1" applyProtection="1">
      <alignment vertical="center"/>
    </xf>
    <xf numFmtId="0" fontId="23" fillId="0" borderId="1" xfId="0" applyFont="1" applyBorder="1" applyAlignment="1" applyProtection="1">
      <alignment vertical="center" wrapText="1"/>
    </xf>
    <xf numFmtId="0" fontId="23" fillId="0" borderId="1" xfId="0" applyFont="1" applyBorder="1" applyAlignment="1" applyProtection="1">
      <alignment horizontal="center" vertical="center" wrapText="1"/>
    </xf>
    <xf numFmtId="0" fontId="23" fillId="0" borderId="17" xfId="0" applyFont="1" applyFill="1" applyBorder="1" applyAlignment="1" applyProtection="1">
      <alignment horizontal="center" vertical="center" wrapText="1"/>
      <protection locked="0"/>
    </xf>
    <xf numFmtId="0" fontId="27" fillId="0" borderId="17" xfId="0" applyFont="1" applyFill="1" applyBorder="1" applyAlignment="1" applyProtection="1">
      <alignment horizontal="center" vertical="center" wrapText="1"/>
      <protection locked="0"/>
    </xf>
    <xf numFmtId="0" fontId="23" fillId="33" borderId="17" xfId="0" applyFont="1" applyFill="1" applyBorder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/>
    </xf>
    <xf numFmtId="0" fontId="23" fillId="37" borderId="17" xfId="0" applyFont="1" applyFill="1" applyBorder="1" applyAlignment="1" applyProtection="1">
      <alignment horizontal="left" vertical="center"/>
    </xf>
    <xf numFmtId="0" fontId="23" fillId="33" borderId="21" xfId="0" applyFont="1" applyFill="1" applyBorder="1" applyAlignment="1" applyProtection="1">
      <alignment horizontal="left" vertical="center"/>
    </xf>
    <xf numFmtId="0" fontId="23" fillId="33" borderId="19" xfId="0" applyFont="1" applyFill="1" applyBorder="1" applyAlignment="1" applyProtection="1">
      <alignment horizontal="left" vertical="center"/>
    </xf>
    <xf numFmtId="0" fontId="23" fillId="33" borderId="20" xfId="0" applyFont="1" applyFill="1" applyBorder="1" applyAlignment="1" applyProtection="1">
      <alignment horizontal="left" vertical="center"/>
    </xf>
    <xf numFmtId="49" fontId="23" fillId="0" borderId="1" xfId="0" applyNumberFormat="1" applyFont="1" applyBorder="1" applyAlignment="1" applyProtection="1">
      <alignment horizontal="center" vertical="center" wrapText="1"/>
    </xf>
    <xf numFmtId="0" fontId="23" fillId="38" borderId="17" xfId="0" applyFont="1" applyFill="1" applyBorder="1" applyProtection="1">
      <alignment vertical="center"/>
    </xf>
    <xf numFmtId="0" fontId="23" fillId="36" borderId="0" xfId="0" applyFont="1" applyFill="1" applyProtection="1">
      <alignment vertical="center"/>
    </xf>
    <xf numFmtId="0" fontId="23" fillId="36" borderId="1" xfId="0" applyFont="1" applyFill="1" applyBorder="1" applyProtection="1">
      <alignment vertical="center"/>
    </xf>
    <xf numFmtId="3" fontId="23" fillId="35" borderId="17" xfId="0" applyNumberFormat="1" applyFont="1" applyFill="1" applyBorder="1" applyAlignment="1" applyProtection="1">
      <alignment vertical="center"/>
      <protection hidden="1"/>
    </xf>
    <xf numFmtId="176" fontId="23" fillId="35" borderId="17" xfId="43" applyNumberFormat="1" applyFont="1" applyFill="1" applyBorder="1" applyAlignment="1" applyProtection="1">
      <alignment vertical="center"/>
      <protection hidden="1"/>
    </xf>
    <xf numFmtId="176" fontId="23" fillId="35" borderId="17" xfId="43" applyNumberFormat="1" applyFont="1" applyFill="1" applyBorder="1" applyAlignment="1" applyProtection="1">
      <alignment horizontal="center" vertical="center"/>
      <protection hidden="1"/>
    </xf>
    <xf numFmtId="3" fontId="23" fillId="35" borderId="17" xfId="0" applyNumberFormat="1" applyFont="1" applyFill="1" applyBorder="1" applyProtection="1">
      <alignment vertical="center"/>
      <protection hidden="1"/>
    </xf>
    <xf numFmtId="0" fontId="26" fillId="36" borderId="17" xfId="0" applyFont="1" applyFill="1" applyBorder="1" applyAlignment="1" applyProtection="1">
      <alignment vertical="center" wrapText="1"/>
    </xf>
    <xf numFmtId="0" fontId="26" fillId="36" borderId="17" xfId="0" applyFont="1" applyFill="1" applyBorder="1" applyProtection="1">
      <alignment vertical="center"/>
    </xf>
    <xf numFmtId="0" fontId="26" fillId="0" borderId="17" xfId="0" applyFont="1" applyBorder="1" applyAlignment="1" applyProtection="1">
      <alignment vertical="center" wrapText="1"/>
    </xf>
    <xf numFmtId="0" fontId="26" fillId="0" borderId="17" xfId="0" applyFont="1" applyBorder="1" applyAlignment="1" applyProtection="1">
      <alignment horizontal="center" vertical="center"/>
    </xf>
    <xf numFmtId="0" fontId="26" fillId="0" borderId="17" xfId="0" applyFont="1" applyBorder="1" applyAlignment="1" applyProtection="1">
      <alignment horizontal="center" vertical="center" wrapText="1"/>
    </xf>
    <xf numFmtId="0" fontId="26" fillId="0" borderId="17" xfId="0" applyFont="1" applyBorder="1" applyProtection="1">
      <alignment vertical="center"/>
    </xf>
    <xf numFmtId="0" fontId="26" fillId="0" borderId="17" xfId="0" applyNumberFormat="1" applyFont="1" applyBorder="1" applyProtection="1">
      <alignment vertical="center"/>
    </xf>
    <xf numFmtId="14" fontId="26" fillId="0" borderId="17" xfId="0" applyNumberFormat="1" applyFont="1" applyBorder="1" applyAlignment="1" applyProtection="1">
      <alignment horizontal="center" vertical="center"/>
    </xf>
    <xf numFmtId="178" fontId="26" fillId="0" borderId="17" xfId="0" applyNumberFormat="1" applyFont="1" applyBorder="1" applyAlignment="1" applyProtection="1">
      <alignment horizontal="center" vertical="center"/>
    </xf>
    <xf numFmtId="0" fontId="26" fillId="36" borderId="17" xfId="0" applyNumberFormat="1" applyFont="1" applyFill="1" applyBorder="1" applyAlignment="1" applyProtection="1">
      <alignment horizontal="center" vertical="center" wrapText="1"/>
    </xf>
    <xf numFmtId="49" fontId="26" fillId="0" borderId="17" xfId="0" applyNumberFormat="1" applyFont="1" applyBorder="1" applyAlignment="1" applyProtection="1">
      <alignment horizontal="center" vertical="center"/>
    </xf>
    <xf numFmtId="41" fontId="26" fillId="0" borderId="17" xfId="0" applyNumberFormat="1" applyFont="1" applyBorder="1" applyAlignment="1" applyProtection="1">
      <alignment horizontal="center" vertical="center"/>
    </xf>
    <xf numFmtId="41" fontId="23" fillId="0" borderId="1" xfId="0" applyNumberFormat="1" applyFont="1" applyBorder="1" applyAlignment="1" applyProtection="1">
      <alignment horizontal="center" vertical="center" wrapText="1"/>
    </xf>
    <xf numFmtId="0" fontId="23" fillId="0" borderId="1" xfId="0" applyFont="1" applyBorder="1" applyProtection="1">
      <alignment vertical="center"/>
    </xf>
    <xf numFmtId="49" fontId="23" fillId="0" borderId="17" xfId="0" applyNumberFormat="1" applyFont="1" applyBorder="1" applyAlignment="1" applyProtection="1">
      <alignment horizontal="center" vertical="center" wrapText="1"/>
    </xf>
    <xf numFmtId="41" fontId="23" fillId="0" borderId="17" xfId="0" applyNumberFormat="1" applyFont="1" applyBorder="1" applyAlignment="1" applyProtection="1">
      <alignment horizontal="center" vertical="center" wrapText="1"/>
    </xf>
    <xf numFmtId="49" fontId="23" fillId="0" borderId="0" xfId="0" applyNumberFormat="1" applyFont="1" applyAlignment="1" applyProtection="1">
      <alignment horizontal="center" vertical="center"/>
    </xf>
    <xf numFmtId="41" fontId="23" fillId="0" borderId="0" xfId="0" applyNumberFormat="1" applyFont="1" applyAlignment="1" applyProtection="1">
      <alignment horizontal="center" vertical="center"/>
    </xf>
    <xf numFmtId="0" fontId="26" fillId="36" borderId="1" xfId="0" applyFont="1" applyFill="1" applyBorder="1" applyAlignment="1" applyProtection="1">
      <alignment horizontal="center" vertical="center" wrapText="1"/>
    </xf>
    <xf numFmtId="0" fontId="26" fillId="0" borderId="17" xfId="0" applyFont="1" applyBorder="1" applyAlignment="1" applyProtection="1">
      <alignment horizontal="left" vertical="center"/>
    </xf>
    <xf numFmtId="183" fontId="23" fillId="0" borderId="0" xfId="0" applyNumberFormat="1" applyFont="1" applyAlignment="1" applyProtection="1">
      <alignment horizontal="center" vertical="center" wrapText="1"/>
    </xf>
    <xf numFmtId="183" fontId="23" fillId="0" borderId="17" xfId="0" applyNumberFormat="1" applyFont="1" applyBorder="1" applyProtection="1">
      <alignment vertical="center"/>
    </xf>
    <xf numFmtId="183" fontId="23" fillId="0" borderId="0" xfId="0" applyNumberFormat="1" applyFont="1" applyProtection="1">
      <alignment vertical="center"/>
    </xf>
    <xf numFmtId="177" fontId="23" fillId="0" borderId="17" xfId="0" applyNumberFormat="1" applyFont="1" applyBorder="1" applyAlignment="1" applyProtection="1">
      <alignment horizontal="center" vertical="center"/>
    </xf>
    <xf numFmtId="177" fontId="23" fillId="0" borderId="0" xfId="0" applyNumberFormat="1" applyFont="1" applyAlignment="1" applyProtection="1">
      <alignment horizontal="center" vertical="center"/>
    </xf>
    <xf numFmtId="0" fontId="23" fillId="36" borderId="21" xfId="0" applyFont="1" applyFill="1" applyBorder="1" applyProtection="1">
      <alignment vertical="center"/>
    </xf>
    <xf numFmtId="177" fontId="23" fillId="0" borderId="15" xfId="0" applyNumberFormat="1" applyFont="1" applyBorder="1" applyAlignment="1" applyProtection="1">
      <alignment horizontal="center" vertical="center"/>
    </xf>
    <xf numFmtId="0" fontId="23" fillId="0" borderId="0" xfId="44" applyFont="1" applyProtection="1">
      <alignment vertical="center"/>
    </xf>
    <xf numFmtId="176" fontId="23" fillId="0" borderId="17" xfId="43" applyNumberFormat="1" applyFont="1" applyBorder="1" applyAlignment="1" applyProtection="1">
      <alignment horizontal="center" vertical="center"/>
    </xf>
    <xf numFmtId="0" fontId="23" fillId="0" borderId="0" xfId="0" applyNumberFormat="1" applyFont="1" applyAlignment="1" applyProtection="1">
      <alignment horizontal="center" vertical="center" wrapText="1"/>
    </xf>
    <xf numFmtId="176" fontId="23" fillId="0" borderId="0" xfId="43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vertical="center" wrapText="1"/>
    </xf>
    <xf numFmtId="0" fontId="26" fillId="0" borderId="14" xfId="0" applyFont="1" applyBorder="1" applyProtection="1">
      <alignment vertical="center"/>
    </xf>
    <xf numFmtId="178" fontId="23" fillId="35" borderId="1" xfId="0" applyNumberFormat="1" applyFont="1" applyFill="1" applyBorder="1" applyAlignment="1" applyProtection="1">
      <alignment horizontal="center" vertical="center"/>
      <protection hidden="1"/>
    </xf>
    <xf numFmtId="9" fontId="23" fillId="35" borderId="1" xfId="43" applyFont="1" applyFill="1" applyBorder="1" applyProtection="1">
      <alignment vertical="center"/>
      <protection hidden="1"/>
    </xf>
    <xf numFmtId="179" fontId="23" fillId="35" borderId="1" xfId="0" applyNumberFormat="1" applyFont="1" applyFill="1" applyBorder="1" applyProtection="1">
      <alignment vertical="center"/>
      <protection hidden="1"/>
    </xf>
    <xf numFmtId="178" fontId="23" fillId="35" borderId="17" xfId="0" applyNumberFormat="1" applyFont="1" applyFill="1" applyBorder="1" applyAlignment="1" applyProtection="1">
      <alignment horizontal="center" vertical="center"/>
      <protection hidden="1"/>
    </xf>
    <xf numFmtId="3" fontId="23" fillId="35" borderId="17" xfId="0" applyNumberFormat="1" applyFont="1" applyFill="1" applyBorder="1" applyAlignment="1" applyProtection="1">
      <alignment horizontal="center" vertical="center"/>
      <protection hidden="1"/>
    </xf>
    <xf numFmtId="183" fontId="23" fillId="0" borderId="0" xfId="0" applyNumberFormat="1" applyFont="1" applyAlignment="1" applyProtection="1">
      <alignment horizontal="center" vertical="center"/>
    </xf>
    <xf numFmtId="14" fontId="23" fillId="0" borderId="0" xfId="0" applyNumberFormat="1" applyFont="1" applyAlignment="1" applyProtection="1">
      <alignment horizontal="center" vertical="center" wrapText="1"/>
    </xf>
    <xf numFmtId="178" fontId="23" fillId="35" borderId="2" xfId="0" applyNumberFormat="1" applyFont="1" applyFill="1" applyBorder="1" applyAlignment="1" applyProtection="1">
      <alignment horizontal="center" vertical="center"/>
      <protection hidden="1"/>
    </xf>
    <xf numFmtId="3" fontId="23" fillId="0" borderId="0" xfId="0" applyNumberFormat="1" applyFont="1" applyFill="1" applyBorder="1" applyAlignment="1" applyProtection="1">
      <alignment vertical="center"/>
      <protection hidden="1"/>
    </xf>
    <xf numFmtId="0" fontId="23" fillId="0" borderId="17" xfId="0" applyFont="1" applyBorder="1" applyAlignment="1" applyProtection="1">
      <alignment vertical="center"/>
      <protection locked="0"/>
    </xf>
    <xf numFmtId="3" fontId="23" fillId="0" borderId="17" xfId="0" applyNumberFormat="1" applyFont="1" applyBorder="1" applyAlignment="1" applyProtection="1">
      <alignment vertical="center"/>
      <protection locked="0"/>
    </xf>
    <xf numFmtId="41" fontId="35" fillId="35" borderId="17" xfId="42" applyFont="1" applyFill="1" applyBorder="1" applyAlignment="1" applyProtection="1">
      <alignment horizontal="center" vertical="center"/>
    </xf>
    <xf numFmtId="176" fontId="23" fillId="0" borderId="17" xfId="43" applyNumberFormat="1" applyFont="1" applyBorder="1" applyAlignment="1" applyProtection="1">
      <alignment vertical="center"/>
      <protection locked="0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36" fillId="0" borderId="17" xfId="0" applyFont="1" applyBorder="1" applyAlignment="1" applyProtection="1">
      <alignment horizontal="center" vertical="center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32" fillId="33" borderId="17" xfId="0" applyNumberFormat="1" applyFont="1" applyFill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vertical="center" wrapText="1"/>
      <protection locked="0"/>
    </xf>
    <xf numFmtId="0" fontId="23" fillId="0" borderId="27" xfId="0" applyFont="1" applyBorder="1" applyProtection="1">
      <alignment vertical="center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Continuous" vertical="center" wrapText="1"/>
    </xf>
    <xf numFmtId="9" fontId="23" fillId="35" borderId="1" xfId="43" applyNumberFormat="1" applyFont="1" applyFill="1" applyBorder="1" applyAlignment="1" applyProtection="1">
      <alignment horizontal="center" vertical="center"/>
      <protection hidden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Alignment="1" applyProtection="1">
      <alignment vertical="center" wrapText="1"/>
    </xf>
    <xf numFmtId="0" fontId="23" fillId="0" borderId="0" xfId="0" applyFont="1" applyFill="1" applyProtection="1">
      <alignment vertical="center"/>
    </xf>
    <xf numFmtId="0" fontId="23" fillId="0" borderId="17" xfId="0" applyFont="1" applyFill="1" applyBorder="1" applyAlignment="1" applyProtection="1">
      <alignment vertical="center" wrapText="1"/>
      <protection locked="0"/>
    </xf>
    <xf numFmtId="183" fontId="23" fillId="0" borderId="17" xfId="0" applyNumberFormat="1" applyFont="1" applyFill="1" applyBorder="1" applyAlignment="1" applyProtection="1">
      <alignment horizontal="center" vertical="center"/>
      <protection hidden="1"/>
    </xf>
    <xf numFmtId="179" fontId="35" fillId="0" borderId="17" xfId="0" applyNumberFormat="1" applyFont="1" applyFill="1" applyBorder="1" applyProtection="1">
      <alignment vertical="center"/>
      <protection locked="0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3" fontId="23" fillId="0" borderId="17" xfId="42" applyNumberFormat="1" applyFont="1" applyBorder="1" applyAlignment="1" applyProtection="1">
      <alignment vertical="center" wrapText="1"/>
      <protection locked="0"/>
    </xf>
    <xf numFmtId="49" fontId="23" fillId="0" borderId="17" xfId="0" applyNumberFormat="1" applyFont="1" applyBorder="1" applyAlignment="1" applyProtection="1">
      <alignment horizontal="center" vertical="center" wrapText="1"/>
      <protection locked="0"/>
    </xf>
    <xf numFmtId="14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7" xfId="0" applyNumberFormat="1" applyFont="1" applyBorder="1" applyProtection="1">
      <alignment vertical="center"/>
      <protection locked="0"/>
    </xf>
    <xf numFmtId="3" fontId="23" fillId="0" borderId="17" xfId="0" applyNumberFormat="1" applyFont="1" applyFill="1" applyBorder="1" applyProtection="1">
      <alignment vertical="center"/>
      <protection locked="0"/>
    </xf>
    <xf numFmtId="179" fontId="23" fillId="0" borderId="17" xfId="0" applyNumberFormat="1" applyFont="1" applyBorder="1" applyProtection="1">
      <alignment vertical="center"/>
      <protection locked="0"/>
    </xf>
    <xf numFmtId="9" fontId="23" fillId="0" borderId="17" xfId="43" applyFont="1" applyBorder="1" applyAlignment="1" applyProtection="1">
      <alignment horizontal="center" vertical="center"/>
      <protection locked="0"/>
    </xf>
    <xf numFmtId="179" fontId="23" fillId="0" borderId="17" xfId="0" applyNumberFormat="1" applyFont="1" applyFill="1" applyBorder="1" applyProtection="1">
      <alignment vertical="center"/>
      <protection locked="0"/>
    </xf>
    <xf numFmtId="3" fontId="23" fillId="0" borderId="17" xfId="0" applyNumberFormat="1" applyFont="1" applyBorder="1" applyAlignment="1" applyProtection="1">
      <alignment vertical="center" wrapText="1"/>
      <protection locked="0"/>
    </xf>
    <xf numFmtId="49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4" fontId="23" fillId="0" borderId="17" xfId="0" applyNumberFormat="1" applyFont="1" applyFill="1" applyBorder="1" applyAlignment="1" applyProtection="1">
      <alignment horizontal="center" vertical="center"/>
      <protection locked="0"/>
    </xf>
    <xf numFmtId="49" fontId="23" fillId="0" borderId="17" xfId="0" applyNumberFormat="1" applyFont="1" applyFill="1" applyBorder="1" applyAlignment="1" applyProtection="1">
      <alignment horizontal="center" vertical="center"/>
      <protection locked="0"/>
    </xf>
    <xf numFmtId="0" fontId="23" fillId="0" borderId="17" xfId="0" applyFont="1" applyFill="1" applyBorder="1" applyAlignment="1" applyProtection="1">
      <alignment horizontal="center" vertical="center"/>
      <protection locked="0"/>
    </xf>
    <xf numFmtId="0" fontId="23" fillId="34" borderId="17" xfId="0" applyFont="1" applyFill="1" applyBorder="1" applyAlignment="1" applyProtection="1">
      <alignment vertical="center" wrapText="1"/>
      <protection locked="0"/>
    </xf>
    <xf numFmtId="0" fontId="23" fillId="34" borderId="17" xfId="0" applyFont="1" applyFill="1" applyBorder="1" applyAlignment="1" applyProtection="1">
      <alignment horizontal="center" vertical="center"/>
      <protection locked="0"/>
    </xf>
    <xf numFmtId="14" fontId="23" fillId="34" borderId="17" xfId="0" applyNumberFormat="1" applyFont="1" applyFill="1" applyBorder="1" applyAlignment="1" applyProtection="1">
      <alignment horizontal="center" vertical="center"/>
      <protection locked="0"/>
    </xf>
    <xf numFmtId="14" fontId="38" fillId="34" borderId="17" xfId="0" applyNumberFormat="1" applyFont="1" applyFill="1" applyBorder="1" applyAlignment="1" applyProtection="1">
      <alignment horizontal="center" vertical="center"/>
      <protection locked="0"/>
    </xf>
    <xf numFmtId="0" fontId="23" fillId="34" borderId="42" xfId="0" applyFont="1" applyFill="1" applyBorder="1" applyAlignment="1" applyProtection="1">
      <alignment vertical="center" wrapText="1"/>
      <protection locked="0"/>
    </xf>
    <xf numFmtId="0" fontId="38" fillId="34" borderId="42" xfId="0" applyFont="1" applyFill="1" applyBorder="1" applyAlignment="1" applyProtection="1">
      <alignment vertical="center" wrapText="1"/>
      <protection locked="0"/>
    </xf>
    <xf numFmtId="0" fontId="23" fillId="35" borderId="17" xfId="0" applyFont="1" applyFill="1" applyBorder="1" applyAlignment="1" applyProtection="1">
      <alignment horizontal="center" vertical="center"/>
      <protection hidden="1"/>
    </xf>
    <xf numFmtId="0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76" fontId="23" fillId="0" borderId="17" xfId="43" applyNumberFormat="1" applyFont="1" applyFill="1" applyBorder="1" applyAlignment="1" applyProtection="1">
      <alignment horizontal="center" vertical="center"/>
      <protection locked="0"/>
    </xf>
    <xf numFmtId="0" fontId="23" fillId="0" borderId="17" xfId="0" applyNumberFormat="1" applyFont="1" applyFill="1" applyBorder="1" applyAlignment="1" applyProtection="1">
      <alignment vertical="center" wrapText="1"/>
      <protection locked="0"/>
    </xf>
    <xf numFmtId="0" fontId="37" fillId="0" borderId="17" xfId="50" applyBorder="1" applyAlignment="1" applyProtection="1">
      <alignment vertical="center" wrapText="1"/>
      <protection locked="0"/>
    </xf>
    <xf numFmtId="177" fontId="23" fillId="0" borderId="17" xfId="0" applyNumberFormat="1" applyFont="1" applyBorder="1" applyAlignment="1" applyProtection="1">
      <alignment horizontal="center" vertical="center"/>
      <protection locked="0"/>
    </xf>
    <xf numFmtId="0" fontId="26" fillId="36" borderId="21" xfId="0" applyNumberFormat="1" applyFont="1" applyFill="1" applyBorder="1" applyAlignment="1" applyProtection="1">
      <alignment horizontal="center" vertical="center" wrapText="1"/>
    </xf>
    <xf numFmtId="0" fontId="23" fillId="36" borderId="21" xfId="0" applyNumberFormat="1" applyFont="1" applyFill="1" applyBorder="1" applyProtection="1">
      <alignment vertical="center"/>
    </xf>
    <xf numFmtId="0" fontId="23" fillId="36" borderId="21" xfId="0" applyFont="1" applyFill="1" applyBorder="1" applyProtection="1">
      <alignment vertical="center"/>
      <protection locked="0"/>
    </xf>
    <xf numFmtId="0" fontId="0" fillId="34" borderId="17" xfId="0" applyFont="1" applyFill="1" applyBorder="1" applyAlignment="1" applyProtection="1">
      <alignment vertical="center" wrapText="1"/>
      <protection locked="0"/>
    </xf>
    <xf numFmtId="0" fontId="0" fillId="34" borderId="17" xfId="0" applyFill="1" applyBorder="1" applyAlignment="1" applyProtection="1">
      <alignment vertical="center" wrapText="1"/>
      <protection locked="0"/>
    </xf>
    <xf numFmtId="10" fontId="23" fillId="0" borderId="1" xfId="0" applyNumberFormat="1" applyFont="1" applyFill="1" applyBorder="1" applyAlignment="1" applyProtection="1">
      <alignment vertical="center" wrapText="1"/>
      <protection locked="0"/>
    </xf>
    <xf numFmtId="176" fontId="40" fillId="0" borderId="17" xfId="43" applyNumberFormat="1" applyFont="1" applyFill="1" applyBorder="1" applyAlignment="1" applyProtection="1">
      <alignment horizontal="center" vertical="center"/>
      <protection locked="0"/>
    </xf>
    <xf numFmtId="0" fontId="26" fillId="0" borderId="17" xfId="0" applyFont="1" applyFill="1" applyBorder="1" applyAlignment="1" applyProtection="1">
      <alignment vertical="center" wrapText="1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2" xfId="0" applyFont="1" applyFill="1" applyBorder="1" applyAlignment="1" applyProtection="1">
      <alignment horizontal="center" vertical="center" wrapText="1"/>
    </xf>
    <xf numFmtId="0" fontId="26" fillId="0" borderId="0" xfId="0" applyFont="1" applyAlignment="1" applyProtection="1">
      <alignment horizontal="center" vertical="center"/>
    </xf>
    <xf numFmtId="0" fontId="41" fillId="0" borderId="1" xfId="0" applyFont="1" applyFill="1" applyBorder="1" applyAlignment="1" applyProtection="1">
      <alignment vertical="center" wrapText="1"/>
      <protection locked="0"/>
    </xf>
    <xf numFmtId="0" fontId="41" fillId="0" borderId="17" xfId="0" applyFont="1" applyBorder="1" applyAlignment="1" applyProtection="1">
      <alignment vertical="center" wrapText="1"/>
      <protection locked="0"/>
    </xf>
    <xf numFmtId="0" fontId="41" fillId="0" borderId="17" xfId="0" applyFont="1" applyFill="1" applyBorder="1" applyAlignment="1" applyProtection="1">
      <alignment vertical="center" wrapText="1"/>
      <protection locked="0"/>
    </xf>
    <xf numFmtId="184" fontId="34" fillId="34" borderId="17" xfId="42" applyNumberFormat="1" applyFont="1" applyFill="1" applyBorder="1" applyAlignment="1">
      <alignment vertical="center"/>
    </xf>
    <xf numFmtId="14" fontId="34" fillId="34" borderId="17" xfId="44" applyNumberFormat="1" applyFont="1" applyFill="1" applyBorder="1" applyAlignment="1">
      <alignment horizontal="center" vertical="center"/>
    </xf>
    <xf numFmtId="0" fontId="23" fillId="34" borderId="46" xfId="0" applyFont="1" applyFill="1" applyBorder="1" applyAlignment="1" applyProtection="1">
      <alignment vertical="center" wrapText="1"/>
      <protection locked="0"/>
    </xf>
    <xf numFmtId="14" fontId="38" fillId="34" borderId="43" xfId="52" applyNumberFormat="1" applyFont="1" applyFill="1" applyBorder="1" applyAlignment="1">
      <alignment horizontal="center" vertical="center" wrapText="1"/>
    </xf>
    <xf numFmtId="14" fontId="38" fillId="34" borderId="44" xfId="52" applyNumberFormat="1" applyFont="1" applyFill="1" applyBorder="1" applyAlignment="1">
      <alignment horizontal="center" vertical="center" wrapText="1"/>
    </xf>
    <xf numFmtId="14" fontId="38" fillId="34" borderId="44" xfId="54" applyNumberFormat="1" applyFont="1" applyFill="1" applyBorder="1" applyAlignment="1">
      <alignment horizontal="center" vertical="center" wrapText="1"/>
    </xf>
    <xf numFmtId="14" fontId="38" fillId="34" borderId="44" xfId="56" applyNumberFormat="1" applyFont="1" applyFill="1" applyBorder="1" applyAlignment="1">
      <alignment horizontal="center" vertical="center" wrapText="1"/>
    </xf>
    <xf numFmtId="14" fontId="38" fillId="34" borderId="43" xfId="58" applyNumberFormat="1" applyFont="1" applyFill="1" applyBorder="1" applyAlignment="1">
      <alignment horizontal="center" vertical="center" wrapText="1"/>
    </xf>
    <xf numFmtId="14" fontId="38" fillId="34" borderId="44" xfId="58" applyNumberFormat="1" applyFont="1" applyFill="1" applyBorder="1" applyAlignment="1">
      <alignment horizontal="center" vertical="center" wrapText="1"/>
    </xf>
    <xf numFmtId="14" fontId="38" fillId="34" borderId="43" xfId="60" applyNumberFormat="1" applyFont="1" applyFill="1" applyBorder="1" applyAlignment="1">
      <alignment horizontal="center" vertical="center" wrapText="1"/>
    </xf>
    <xf numFmtId="14" fontId="38" fillId="34" borderId="44" xfId="60" applyNumberFormat="1" applyFont="1" applyFill="1" applyBorder="1" applyAlignment="1">
      <alignment horizontal="center" vertical="center" wrapText="1"/>
    </xf>
    <xf numFmtId="14" fontId="38" fillId="34" borderId="45" xfId="60" applyNumberFormat="1" applyFont="1" applyFill="1" applyBorder="1" applyAlignment="1">
      <alignment horizontal="center" vertical="center" wrapText="1"/>
    </xf>
    <xf numFmtId="14" fontId="39" fillId="34" borderId="43" xfId="62" applyNumberFormat="1" applyFont="1" applyFill="1" applyBorder="1" applyAlignment="1">
      <alignment horizontal="center" vertical="center" wrapText="1"/>
    </xf>
    <xf numFmtId="14" fontId="39" fillId="34" borderId="44" xfId="62" applyNumberFormat="1" applyFont="1" applyFill="1" applyBorder="1" applyAlignment="1">
      <alignment horizontal="center" vertical="center" wrapText="1"/>
    </xf>
    <xf numFmtId="14" fontId="38" fillId="34" borderId="44" xfId="62" applyNumberFormat="1" applyFont="1" applyFill="1" applyBorder="1" applyAlignment="1">
      <alignment horizontal="center" vertical="center" wrapText="1"/>
    </xf>
    <xf numFmtId="14" fontId="38" fillId="34" borderId="43" xfId="63" applyNumberFormat="1" applyFont="1" applyFill="1" applyBorder="1" applyAlignment="1">
      <alignment horizontal="center" vertical="center" wrapText="1"/>
    </xf>
    <xf numFmtId="14" fontId="38" fillId="34" borderId="44" xfId="63" applyNumberFormat="1" applyFont="1" applyFill="1" applyBorder="1" applyAlignment="1">
      <alignment horizontal="center" vertical="center" wrapText="1"/>
    </xf>
    <xf numFmtId="14" fontId="38" fillId="34" borderId="43" xfId="64" applyNumberFormat="1" applyFont="1" applyFill="1" applyBorder="1" applyAlignment="1">
      <alignment horizontal="center" vertical="center" wrapText="1"/>
    </xf>
    <xf numFmtId="14" fontId="38" fillId="34" borderId="44" xfId="64" applyNumberFormat="1" applyFont="1" applyFill="1" applyBorder="1" applyAlignment="1">
      <alignment horizontal="center" vertical="center" wrapText="1"/>
    </xf>
    <xf numFmtId="14" fontId="23" fillId="0" borderId="0" xfId="44" applyNumberFormat="1" applyFont="1" applyProtection="1">
      <alignment vertical="center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3" fontId="23" fillId="35" borderId="20" xfId="0" applyNumberFormat="1" applyFont="1" applyFill="1" applyBorder="1" applyAlignment="1" applyProtection="1">
      <alignment vertical="center"/>
      <protection hidden="1"/>
    </xf>
    <xf numFmtId="3" fontId="23" fillId="35" borderId="21" xfId="0" applyNumberFormat="1" applyFont="1" applyFill="1" applyBorder="1" applyAlignment="1" applyProtection="1">
      <alignment vertical="center"/>
      <protection hidden="1"/>
    </xf>
    <xf numFmtId="14" fontId="23" fillId="35" borderId="1" xfId="0" applyNumberFormat="1" applyFont="1" applyFill="1" applyBorder="1" applyAlignment="1" applyProtection="1">
      <alignment horizontal="center" vertical="center"/>
      <protection hidden="1"/>
    </xf>
    <xf numFmtId="0" fontId="26" fillId="33" borderId="2" xfId="0" applyFont="1" applyFill="1" applyBorder="1" applyAlignment="1" applyProtection="1">
      <alignment horizontal="center" vertical="center" wrapText="1"/>
    </xf>
    <xf numFmtId="0" fontId="26" fillId="33" borderId="21" xfId="29" applyFont="1" applyFill="1" applyBorder="1" applyAlignment="1" applyProtection="1">
      <alignment horizontal="center" vertical="center" wrapText="1"/>
    </xf>
    <xf numFmtId="0" fontId="26" fillId="33" borderId="20" xfId="29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left" vertical="center"/>
      <protection locked="0"/>
    </xf>
    <xf numFmtId="49" fontId="23" fillId="0" borderId="17" xfId="0" applyNumberFormat="1" applyFont="1" applyBorder="1" applyAlignment="1" applyProtection="1">
      <alignment horizontal="center" vertical="center"/>
      <protection locked="0"/>
    </xf>
    <xf numFmtId="0" fontId="23" fillId="36" borderId="17" xfId="0" applyFont="1" applyFill="1" applyBorder="1" applyAlignment="1" applyProtection="1">
      <alignment vertical="center" wrapText="1"/>
      <protection locked="0"/>
    </xf>
    <xf numFmtId="0" fontId="23" fillId="34" borderId="17" xfId="0" applyFont="1" applyFill="1" applyBorder="1" applyAlignment="1" applyProtection="1">
      <alignment horizontal="center" vertical="center" shrinkToFit="1"/>
      <protection locked="0"/>
    </xf>
    <xf numFmtId="0" fontId="23" fillId="33" borderId="21" xfId="0" applyFont="1" applyFill="1" applyBorder="1" applyAlignment="1" applyProtection="1">
      <alignment horizontal="center" vertical="center" wrapText="1" shrinkToFit="1"/>
    </xf>
    <xf numFmtId="0" fontId="37" fillId="0" borderId="21" xfId="50" applyBorder="1" applyAlignment="1" applyProtection="1">
      <alignment horizontal="left" vertical="center" wrapText="1"/>
      <protection locked="0"/>
    </xf>
    <xf numFmtId="0" fontId="23" fillId="0" borderId="17" xfId="0" applyFont="1" applyFill="1" applyBorder="1">
      <alignment vertical="center"/>
    </xf>
    <xf numFmtId="3" fontId="23" fillId="0" borderId="15" xfId="0" applyNumberFormat="1" applyFont="1" applyFill="1" applyBorder="1" applyAlignment="1" applyProtection="1">
      <alignment vertical="center"/>
      <protection hidden="1"/>
    </xf>
    <xf numFmtId="176" fontId="23" fillId="0" borderId="0" xfId="43" applyNumberFormat="1" applyFont="1" applyFill="1" applyBorder="1" applyAlignment="1" applyProtection="1">
      <alignment vertical="center"/>
      <protection hidden="1"/>
    </xf>
    <xf numFmtId="0" fontId="26" fillId="0" borderId="15" xfId="29" applyFont="1" applyFill="1" applyBorder="1" applyAlignment="1" applyProtection="1">
      <alignment horizontal="center" vertical="center" wrapText="1"/>
    </xf>
    <xf numFmtId="0" fontId="26" fillId="0" borderId="0" xfId="29" applyFont="1" applyFill="1" applyBorder="1" applyAlignment="1" applyProtection="1">
      <alignment horizontal="center" vertical="center" wrapText="1"/>
    </xf>
    <xf numFmtId="0" fontId="23" fillId="0" borderId="15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26" fillId="33" borderId="17" xfId="0" applyFont="1" applyFill="1" applyBorder="1" applyAlignment="1" applyProtection="1">
      <alignment horizontal="center" vertical="center" wrapText="1"/>
    </xf>
    <xf numFmtId="0" fontId="38" fillId="0" borderId="0" xfId="44" applyFont="1" applyFill="1">
      <alignment vertical="center"/>
    </xf>
    <xf numFmtId="0" fontId="23" fillId="33" borderId="17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17" xfId="0" applyFont="1" applyBorder="1">
      <alignment vertical="center"/>
    </xf>
    <xf numFmtId="0" fontId="23" fillId="0" borderId="17" xfId="0" applyFont="1" applyBorder="1" applyAlignment="1">
      <alignment horizontal="center" vertical="center"/>
    </xf>
    <xf numFmtId="14" fontId="23" fillId="0" borderId="17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3" fillId="35" borderId="17" xfId="0" applyNumberFormat="1" applyFont="1" applyFill="1" applyBorder="1" applyAlignment="1" applyProtection="1">
      <alignment horizontal="center" vertical="center"/>
      <protection hidden="1"/>
    </xf>
    <xf numFmtId="0" fontId="38" fillId="0" borderId="0" xfId="44" applyFont="1" applyFill="1" applyAlignment="1" applyProtection="1">
      <alignment vertical="center" wrapText="1"/>
      <protection locked="0"/>
    </xf>
    <xf numFmtId="0" fontId="45" fillId="0" borderId="0" xfId="44" applyFont="1" applyFill="1" applyAlignment="1" applyProtection="1">
      <alignment vertical="center"/>
      <protection locked="0"/>
    </xf>
    <xf numFmtId="0" fontId="23" fillId="0" borderId="17" xfId="0" applyFont="1" applyFill="1" applyBorder="1" applyAlignment="1">
      <alignment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vertical="center" wrapText="1"/>
    </xf>
    <xf numFmtId="14" fontId="23" fillId="0" borderId="17" xfId="0" applyNumberFormat="1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44" fillId="0" borderId="17" xfId="49" applyFont="1" applyFill="1" applyBorder="1" applyAlignment="1">
      <alignment vertical="center" wrapText="1"/>
    </xf>
    <xf numFmtId="0" fontId="38" fillId="0" borderId="17" xfId="44" applyFont="1" applyFill="1" applyBorder="1">
      <alignment vertical="center"/>
    </xf>
    <xf numFmtId="0" fontId="38" fillId="0" borderId="0" xfId="44" applyFont="1" applyFill="1" applyAlignment="1" applyProtection="1">
      <alignment vertical="center" wrapText="1"/>
      <protection locked="0"/>
    </xf>
    <xf numFmtId="0" fontId="42" fillId="0" borderId="0" xfId="44" applyFont="1" applyFill="1" applyAlignment="1" applyProtection="1">
      <alignment horizontal="left" vertical="center" wrapText="1"/>
      <protection locked="0"/>
    </xf>
    <xf numFmtId="0" fontId="38" fillId="0" borderId="0" xfId="44" applyFont="1" applyFill="1" applyAlignment="1" applyProtection="1">
      <alignment vertical="center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185" fontId="26" fillId="0" borderId="17" xfId="0" applyNumberFormat="1" applyFont="1" applyFill="1" applyBorder="1" applyAlignment="1" applyProtection="1">
      <alignment horizontal="center" vertical="center"/>
    </xf>
    <xf numFmtId="0" fontId="26" fillId="0" borderId="17" xfId="0" applyFont="1" applyFill="1" applyBorder="1" applyAlignment="1" applyProtection="1">
      <alignment horizontal="center" vertical="center"/>
    </xf>
    <xf numFmtId="185" fontId="26" fillId="33" borderId="14" xfId="0" applyNumberFormat="1" applyFont="1" applyFill="1" applyBorder="1" applyAlignment="1" applyProtection="1">
      <alignment horizontal="center" vertical="center" wrapText="1"/>
    </xf>
    <xf numFmtId="185" fontId="23" fillId="0" borderId="17" xfId="0" applyNumberFormat="1" applyFont="1" applyFill="1" applyBorder="1" applyAlignment="1" applyProtection="1">
      <alignment horizontal="center" vertical="center" wrapText="1"/>
    </xf>
    <xf numFmtId="0" fontId="23" fillId="35" borderId="17" xfId="0" applyFont="1" applyFill="1" applyBorder="1" applyAlignment="1" applyProtection="1">
      <alignment horizontal="center" vertical="center"/>
      <protection locked="0"/>
    </xf>
    <xf numFmtId="185" fontId="23" fillId="0" borderId="0" xfId="0" applyNumberFormat="1" applyFont="1" applyFill="1" applyAlignment="1" applyProtection="1">
      <alignment vertical="center" wrapText="1"/>
    </xf>
    <xf numFmtId="185" fontId="23" fillId="0" borderId="0" xfId="0" applyNumberFormat="1" applyFont="1" applyFill="1" applyAlignment="1" applyProtection="1">
      <alignment horizontal="center" vertical="center"/>
    </xf>
    <xf numFmtId="0" fontId="34" fillId="0" borderId="0" xfId="44" applyFont="1" applyFill="1">
      <alignment vertical="center"/>
    </xf>
    <xf numFmtId="0" fontId="34" fillId="0" borderId="0" xfId="44" applyFont="1" applyFill="1" applyAlignment="1" applyProtection="1">
      <alignment vertical="center" wrapText="1"/>
      <protection locked="0"/>
    </xf>
    <xf numFmtId="0" fontId="26" fillId="0" borderId="40" xfId="0" applyFont="1" applyFill="1" applyBorder="1" applyAlignment="1">
      <alignment horizontal="center" vertical="center" wrapText="1"/>
    </xf>
    <xf numFmtId="0" fontId="26" fillId="0" borderId="4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47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32" fillId="0" borderId="0" xfId="0" applyFont="1" applyFill="1" applyProtection="1">
      <alignment vertical="center"/>
      <protection locked="0"/>
    </xf>
    <xf numFmtId="0" fontId="49" fillId="0" borderId="0" xfId="0" applyFont="1" applyFill="1" applyProtection="1">
      <alignment vertical="center"/>
      <protection locked="0"/>
    </xf>
    <xf numFmtId="0" fontId="50" fillId="0" borderId="0" xfId="44" applyFont="1" applyFill="1">
      <alignment vertical="center"/>
    </xf>
    <xf numFmtId="0" fontId="48" fillId="0" borderId="17" xfId="49" applyFont="1" applyFill="1" applyBorder="1" applyAlignment="1">
      <alignment vertical="center" wrapText="1"/>
    </xf>
    <xf numFmtId="176" fontId="26" fillId="33" borderId="17" xfId="43" applyNumberFormat="1" applyFont="1" applyFill="1" applyBorder="1" applyAlignment="1" applyProtection="1">
      <alignment horizontal="center" vertical="center" wrapText="1"/>
    </xf>
    <xf numFmtId="41" fontId="23" fillId="0" borderId="17" xfId="42" applyFont="1" applyBorder="1" applyAlignment="1" applyProtection="1">
      <alignment horizontal="left" vertical="center"/>
      <protection locked="0"/>
    </xf>
    <xf numFmtId="41" fontId="23" fillId="0" borderId="0" xfId="42" applyFont="1" applyProtection="1">
      <alignment vertical="center"/>
    </xf>
    <xf numFmtId="9" fontId="23" fillId="0" borderId="0" xfId="0" applyNumberFormat="1" applyFont="1" applyProtection="1">
      <alignment vertical="center"/>
      <protection locked="0"/>
    </xf>
    <xf numFmtId="0" fontId="47" fillId="0" borderId="0" xfId="44" applyFont="1" applyFill="1">
      <alignment vertical="center"/>
    </xf>
    <xf numFmtId="3" fontId="23" fillId="0" borderId="17" xfId="0" applyNumberFormat="1" applyFont="1" applyFill="1" applyBorder="1" applyAlignment="1" applyProtection="1">
      <alignment vertical="center"/>
      <protection locked="0"/>
    </xf>
    <xf numFmtId="0" fontId="23" fillId="0" borderId="17" xfId="0" applyFont="1" applyFill="1" applyBorder="1" applyAlignment="1" applyProtection="1">
      <alignment vertical="center"/>
      <protection locked="0"/>
    </xf>
    <xf numFmtId="14" fontId="23" fillId="0" borderId="17" xfId="0" applyNumberFormat="1" applyFont="1" applyBorder="1" applyAlignment="1" applyProtection="1">
      <alignment vertical="center" wrapText="1"/>
      <protection locked="0"/>
    </xf>
    <xf numFmtId="0" fontId="34" fillId="0" borderId="0" xfId="44" applyFont="1" applyFill="1" applyAlignment="1" applyProtection="1">
      <alignment vertical="center" wrapText="1"/>
      <protection locked="0"/>
    </xf>
    <xf numFmtId="0" fontId="47" fillId="0" borderId="0" xfId="44" applyFont="1" applyFill="1" applyAlignment="1" applyProtection="1">
      <alignment vertical="center" wrapText="1"/>
      <protection locked="0"/>
    </xf>
    <xf numFmtId="0" fontId="34" fillId="0" borderId="0" xfId="44" applyFont="1" applyFill="1" applyAlignment="1" applyProtection="1">
      <alignment vertical="center"/>
      <protection locked="0"/>
    </xf>
    <xf numFmtId="0" fontId="34" fillId="0" borderId="0" xfId="44" quotePrefix="1" applyFont="1" applyFill="1" applyAlignment="1" applyProtection="1">
      <alignment horizontal="left" vertical="center" indent="1"/>
      <protection locked="0"/>
    </xf>
    <xf numFmtId="0" fontId="34" fillId="0" borderId="0" xfId="44" applyFont="1" applyFill="1" applyBorder="1" applyAlignment="1" applyProtection="1">
      <alignment horizontal="left" vertical="center" indent="2"/>
      <protection locked="0"/>
    </xf>
    <xf numFmtId="0" fontId="47" fillId="0" borderId="0" xfId="44" applyFont="1" applyFill="1" applyBorder="1" applyAlignment="1" applyProtection="1">
      <alignment vertical="center" wrapText="1"/>
      <protection locked="0"/>
    </xf>
    <xf numFmtId="0" fontId="23" fillId="33" borderId="17" xfId="0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left" vertical="center"/>
    </xf>
    <xf numFmtId="178" fontId="23" fillId="35" borderId="21" xfId="0" applyNumberFormat="1" applyFont="1" applyFill="1" applyBorder="1" applyAlignment="1" applyProtection="1">
      <alignment horizontal="center" vertical="center"/>
      <protection hidden="1"/>
    </xf>
    <xf numFmtId="0" fontId="34" fillId="0" borderId="0" xfId="44" applyFont="1" applyFill="1" applyAlignment="1" applyProtection="1">
      <alignment vertical="center" wrapText="1"/>
      <protection locked="0"/>
    </xf>
    <xf numFmtId="0" fontId="56" fillId="0" borderId="0" xfId="0" applyFont="1" applyFill="1">
      <alignment vertical="center"/>
    </xf>
    <xf numFmtId="3" fontId="38" fillId="0" borderId="17" xfId="44" applyNumberFormat="1" applyFont="1" applyFill="1" applyBorder="1" applyAlignment="1">
      <alignment horizontal="left" vertical="center"/>
    </xf>
    <xf numFmtId="10" fontId="23" fillId="0" borderId="0" xfId="43" applyNumberFormat="1" applyFont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/>
    </xf>
    <xf numFmtId="0" fontId="23" fillId="0" borderId="21" xfId="0" applyFont="1" applyBorder="1" applyAlignment="1" applyProtection="1">
      <alignment vertical="center"/>
    </xf>
    <xf numFmtId="0" fontId="23" fillId="0" borderId="19" xfId="0" applyFont="1" applyBorder="1" applyAlignment="1" applyProtection="1">
      <alignment vertical="center"/>
    </xf>
    <xf numFmtId="0" fontId="23" fillId="0" borderId="20" xfId="0" applyFont="1" applyBorder="1" applyAlignment="1" applyProtection="1">
      <alignment vertical="center"/>
    </xf>
    <xf numFmtId="0" fontId="26" fillId="33" borderId="17" xfId="0" applyFont="1" applyFill="1" applyBorder="1" applyAlignment="1" applyProtection="1">
      <alignment horizontal="center" vertical="center" wrapText="1"/>
    </xf>
    <xf numFmtId="14" fontId="23" fillId="33" borderId="17" xfId="0" applyNumberFormat="1" applyFont="1" applyFill="1" applyBorder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/>
    </xf>
    <xf numFmtId="14" fontId="26" fillId="33" borderId="1" xfId="0" applyNumberFormat="1" applyFont="1" applyFill="1" applyBorder="1" applyAlignment="1" applyProtection="1">
      <alignment horizontal="center" vertical="center" wrapText="1"/>
    </xf>
    <xf numFmtId="14" fontId="23" fillId="0" borderId="17" xfId="0" applyNumberFormat="1" applyFont="1" applyBorder="1" applyProtection="1">
      <alignment vertical="center"/>
    </xf>
    <xf numFmtId="14" fontId="23" fillId="0" borderId="0" xfId="0" applyNumberFormat="1" applyFont="1" applyProtection="1">
      <alignment vertical="center"/>
    </xf>
    <xf numFmtId="14" fontId="23" fillId="0" borderId="17" xfId="0" applyNumberFormat="1" applyFont="1" applyBorder="1" applyAlignment="1" applyProtection="1">
      <alignment vertical="center" wrapText="1"/>
    </xf>
    <xf numFmtId="14" fontId="23" fillId="0" borderId="0" xfId="0" applyNumberFormat="1" applyFont="1" applyAlignment="1" applyProtection="1">
      <alignment vertical="center" wrapText="1"/>
    </xf>
    <xf numFmtId="14" fontId="26" fillId="0" borderId="17" xfId="0" applyNumberFormat="1" applyFont="1" applyBorder="1" applyAlignment="1" applyProtection="1">
      <alignment horizontal="center" vertical="center" wrapText="1"/>
    </xf>
    <xf numFmtId="14" fontId="23" fillId="0" borderId="17" xfId="0" applyNumberFormat="1" applyFont="1" applyBorder="1" applyAlignment="1" applyProtection="1">
      <alignment horizontal="center" vertical="center" wrapText="1"/>
    </xf>
    <xf numFmtId="14" fontId="26" fillId="33" borderId="17" xfId="0" applyNumberFormat="1" applyFont="1" applyFill="1" applyBorder="1" applyAlignment="1" applyProtection="1">
      <alignment horizontal="centerContinuous" vertical="center" wrapText="1"/>
    </xf>
    <xf numFmtId="0" fontId="26" fillId="33" borderId="19" xfId="0" applyNumberFormat="1" applyFont="1" applyFill="1" applyBorder="1" applyAlignment="1" applyProtection="1">
      <alignment horizontal="center" vertical="center" wrapText="1"/>
    </xf>
    <xf numFmtId="0" fontId="26" fillId="33" borderId="21" xfId="0" applyNumberFormat="1" applyFont="1" applyFill="1" applyBorder="1" applyAlignment="1" applyProtection="1">
      <alignment vertical="center" wrapText="1"/>
    </xf>
    <xf numFmtId="0" fontId="26" fillId="33" borderId="19" xfId="0" applyNumberFormat="1" applyFont="1" applyFill="1" applyBorder="1" applyAlignment="1" applyProtection="1">
      <alignment vertical="center" wrapText="1"/>
    </xf>
    <xf numFmtId="0" fontId="23" fillId="0" borderId="0" xfId="0" applyFont="1" applyAlignment="1" applyProtection="1">
      <alignment vertical="center"/>
      <protection locked="0"/>
    </xf>
    <xf numFmtId="0" fontId="26" fillId="33" borderId="14" xfId="0" applyFont="1" applyFill="1" applyBorder="1" applyAlignment="1" applyProtection="1">
      <alignment horizontal="center" vertical="center" wrapText="1"/>
    </xf>
    <xf numFmtId="10" fontId="23" fillId="0" borderId="17" xfId="0" applyNumberFormat="1" applyFont="1" applyBorder="1" applyAlignment="1" applyProtection="1">
      <alignment horizontal="left" vertical="center"/>
    </xf>
    <xf numFmtId="10" fontId="23" fillId="0" borderId="17" xfId="0" applyNumberFormat="1" applyFont="1" applyBorder="1" applyAlignment="1" applyProtection="1">
      <alignment horizontal="center" vertical="center"/>
    </xf>
    <xf numFmtId="0" fontId="26" fillId="33" borderId="16" xfId="0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/>
    </xf>
    <xf numFmtId="14" fontId="23" fillId="0" borderId="17" xfId="0" applyNumberFormat="1" applyFont="1" applyFill="1" applyBorder="1" applyAlignment="1">
      <alignment horizontal="left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right" vertical="center"/>
    </xf>
    <xf numFmtId="0" fontId="26" fillId="33" borderId="18" xfId="0" applyFont="1" applyFill="1" applyBorder="1" applyAlignment="1" applyProtection="1">
      <alignment vertical="center" wrapText="1"/>
    </xf>
    <xf numFmtId="0" fontId="23" fillId="0" borderId="17" xfId="0" applyNumberFormat="1" applyFont="1" applyBorder="1" applyAlignment="1" applyProtection="1">
      <alignment horizontal="right" vertical="center"/>
      <protection locked="0"/>
    </xf>
    <xf numFmtId="0" fontId="23" fillId="0" borderId="17" xfId="0" applyNumberFormat="1" applyFont="1" applyBorder="1" applyAlignment="1" applyProtection="1">
      <alignment horizontal="right" vertical="center" wrapText="1"/>
      <protection locked="0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14" fontId="23" fillId="35" borderId="17" xfId="43" applyNumberFormat="1" applyFont="1" applyFill="1" applyBorder="1" applyAlignment="1" applyProtection="1">
      <alignment horizontal="center" vertical="center"/>
      <protection hidden="1"/>
    </xf>
    <xf numFmtId="0" fontId="34" fillId="0" borderId="0" xfId="44" applyFont="1" applyFill="1" applyAlignment="1" applyProtection="1">
      <alignment vertical="center" wrapText="1"/>
      <protection locked="0"/>
    </xf>
    <xf numFmtId="0" fontId="23" fillId="0" borderId="21" xfId="0" applyFont="1" applyFill="1" applyBorder="1" applyAlignment="1" applyProtection="1">
      <alignment horizontal="center" vertical="center"/>
    </xf>
    <xf numFmtId="0" fontId="23" fillId="33" borderId="17" xfId="0" applyFont="1" applyFill="1" applyBorder="1" applyAlignment="1" applyProtection="1">
      <alignment horizontal="center" vertical="center" wrapText="1"/>
    </xf>
    <xf numFmtId="176" fontId="23" fillId="35" borderId="17" xfId="43" applyNumberFormat="1" applyFont="1" applyFill="1" applyBorder="1" applyProtection="1">
      <alignment vertical="center"/>
      <protection hidden="1"/>
    </xf>
    <xf numFmtId="0" fontId="23" fillId="0" borderId="17" xfId="0" applyFont="1" applyBorder="1" applyAlignment="1" applyProtection="1">
      <alignment horizontal="center" vertical="center"/>
    </xf>
    <xf numFmtId="0" fontId="23" fillId="0" borderId="0" xfId="0" applyFont="1" applyBorder="1" applyAlignment="1" applyProtection="1">
      <alignment vertical="center" wrapText="1"/>
    </xf>
    <xf numFmtId="0" fontId="34" fillId="34" borderId="0" xfId="44" applyFont="1" applyFill="1" applyAlignment="1" applyProtection="1">
      <alignment vertical="center" wrapText="1"/>
      <protection locked="0"/>
    </xf>
    <xf numFmtId="0" fontId="34" fillId="34" borderId="0" xfId="44" applyFont="1" applyFill="1">
      <alignment vertical="center"/>
    </xf>
    <xf numFmtId="186" fontId="23" fillId="0" borderId="17" xfId="0" applyNumberFormat="1" applyFont="1" applyBorder="1" applyProtection="1">
      <alignment vertical="center"/>
      <protection locked="0"/>
    </xf>
    <xf numFmtId="186" fontId="23" fillId="0" borderId="17" xfId="0" applyNumberFormat="1" applyFont="1" applyFill="1" applyBorder="1" applyProtection="1">
      <alignment vertical="center"/>
      <protection locked="0"/>
    </xf>
    <xf numFmtId="14" fontId="36" fillId="35" borderId="17" xfId="0" applyNumberFormat="1" applyFont="1" applyFill="1" applyBorder="1" applyAlignment="1" applyProtection="1">
      <alignment horizontal="center" vertical="center"/>
      <protection hidden="1"/>
    </xf>
    <xf numFmtId="0" fontId="26" fillId="33" borderId="17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186" fontId="23" fillId="35" borderId="17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Protection="1">
      <alignment vertical="center"/>
    </xf>
    <xf numFmtId="0" fontId="44" fillId="36" borderId="17" xfId="49" applyFont="1" applyFill="1" applyBorder="1" applyAlignment="1">
      <alignment vertical="center" wrapText="1"/>
    </xf>
    <xf numFmtId="0" fontId="23" fillId="0" borderId="22" xfId="0" applyFont="1" applyFill="1" applyBorder="1" applyAlignment="1" applyProtection="1">
      <alignment vertical="center" wrapText="1"/>
    </xf>
    <xf numFmtId="0" fontId="23" fillId="0" borderId="17" xfId="0" applyFont="1" applyFill="1" applyBorder="1" applyAlignment="1" applyProtection="1">
      <alignment horizontal="center" vertical="center"/>
    </xf>
    <xf numFmtId="178" fontId="23" fillId="0" borderId="17" xfId="0" applyNumberFormat="1" applyFont="1" applyFill="1" applyBorder="1" applyAlignment="1" applyProtection="1">
      <alignment horizontal="center" vertical="center"/>
      <protection hidden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6" borderId="21" xfId="0" applyFont="1" applyFill="1" applyBorder="1" applyAlignment="1" applyProtection="1">
      <alignment horizontal="center" vertical="center"/>
    </xf>
    <xf numFmtId="0" fontId="23" fillId="0" borderId="18" xfId="0" applyFont="1" applyBorder="1" applyAlignment="1" applyProtection="1">
      <alignment horizontal="center" vertical="center"/>
      <protection locked="0"/>
    </xf>
    <xf numFmtId="0" fontId="23" fillId="0" borderId="18" xfId="0" applyNumberFormat="1" applyFont="1" applyBorder="1" applyAlignment="1" applyProtection="1">
      <alignment horizontal="center" vertical="center"/>
      <protection locked="0"/>
    </xf>
    <xf numFmtId="0" fontId="23" fillId="0" borderId="18" xfId="0" applyNumberFormat="1" applyFont="1" applyBorder="1" applyAlignment="1" applyProtection="1">
      <alignment vertical="center" wrapText="1"/>
      <protection locked="0"/>
    </xf>
    <xf numFmtId="0" fontId="26" fillId="33" borderId="17" xfId="0" applyFont="1" applyFill="1" applyBorder="1" applyAlignment="1" applyProtection="1">
      <alignment vertical="center" wrapText="1"/>
    </xf>
    <xf numFmtId="183" fontId="23" fillId="0" borderId="17" xfId="0" applyNumberFormat="1" applyFont="1" applyBorder="1" applyAlignment="1" applyProtection="1">
      <alignment horizontal="center" vertical="center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0" fontId="64" fillId="0" borderId="0" xfId="0" applyFont="1" applyProtection="1">
      <alignment vertical="center"/>
    </xf>
    <xf numFmtId="0" fontId="64" fillId="0" borderId="17" xfId="0" applyFont="1" applyBorder="1" applyProtection="1">
      <alignment vertical="center"/>
    </xf>
    <xf numFmtId="0" fontId="38" fillId="0" borderId="17" xfId="44" applyFont="1" applyFill="1" applyBorder="1" applyAlignment="1">
      <alignment vertical="center" wrapText="1"/>
    </xf>
    <xf numFmtId="0" fontId="64" fillId="0" borderId="0" xfId="0" applyFont="1" applyAlignment="1" applyProtection="1">
      <alignment vertical="center" wrapText="1"/>
    </xf>
    <xf numFmtId="0" fontId="64" fillId="0" borderId="17" xfId="0" applyFont="1" applyBorder="1" applyAlignment="1" applyProtection="1">
      <alignment vertical="center" wrapText="1"/>
    </xf>
    <xf numFmtId="0" fontId="38" fillId="0" borderId="23" xfId="44" applyFont="1" applyFill="1" applyBorder="1" applyAlignment="1">
      <alignment horizontal="center" vertical="center"/>
    </xf>
    <xf numFmtId="0" fontId="23" fillId="0" borderId="0" xfId="0" applyFont="1" applyProtection="1">
      <alignment vertical="center"/>
    </xf>
    <xf numFmtId="0" fontId="65" fillId="36" borderId="17" xfId="0" applyFont="1" applyFill="1" applyBorder="1" applyProtection="1">
      <alignment vertical="center"/>
      <protection locked="0"/>
    </xf>
    <xf numFmtId="0" fontId="65" fillId="0" borderId="0" xfId="0" applyFont="1" applyProtection="1">
      <alignment vertical="center"/>
    </xf>
    <xf numFmtId="0" fontId="23" fillId="34" borderId="0" xfId="0" applyFont="1" applyFill="1" applyAlignment="1" applyProtection="1">
      <alignment vertical="center"/>
      <protection locked="0"/>
    </xf>
    <xf numFmtId="0" fontId="38" fillId="34" borderId="0" xfId="44" applyFont="1" applyFill="1" applyAlignment="1" applyProtection="1">
      <alignment vertical="center" wrapText="1"/>
      <protection locked="0"/>
    </xf>
    <xf numFmtId="0" fontId="45" fillId="34" borderId="0" xfId="44" applyFont="1" applyFill="1" applyAlignment="1" applyProtection="1">
      <alignment vertical="center"/>
      <protection locked="0"/>
    </xf>
    <xf numFmtId="0" fontId="49" fillId="34" borderId="0" xfId="0" applyFont="1" applyFill="1" applyProtection="1">
      <alignment vertical="center"/>
      <protection locked="0"/>
    </xf>
    <xf numFmtId="0" fontId="42" fillId="34" borderId="0" xfId="44" applyFont="1" applyFill="1" applyAlignment="1" applyProtection="1">
      <alignment horizontal="left" vertical="center" wrapText="1"/>
      <protection locked="0"/>
    </xf>
    <xf numFmtId="0" fontId="38" fillId="34" borderId="0" xfId="44" applyFont="1" applyFill="1" applyAlignment="1" applyProtection="1">
      <alignment vertical="center"/>
      <protection locked="0"/>
    </xf>
    <xf numFmtId="0" fontId="34" fillId="34" borderId="0" xfId="44" quotePrefix="1" applyFont="1" applyFill="1" applyAlignment="1" applyProtection="1">
      <alignment horizontal="left" vertical="center" indent="1"/>
      <protection locked="0"/>
    </xf>
    <xf numFmtId="0" fontId="34" fillId="34" borderId="0" xfId="44" applyFont="1" applyFill="1" applyAlignment="1" applyProtection="1">
      <alignment vertical="center"/>
      <protection locked="0"/>
    </xf>
    <xf numFmtId="0" fontId="47" fillId="34" borderId="0" xfId="44" applyFont="1" applyFill="1" applyAlignment="1" applyProtection="1">
      <alignment vertical="center" wrapText="1"/>
      <protection locked="0"/>
    </xf>
    <xf numFmtId="0" fontId="34" fillId="34" borderId="0" xfId="44" applyFont="1" applyFill="1" applyBorder="1" applyAlignment="1" applyProtection="1">
      <alignment horizontal="left" vertical="center" indent="2"/>
      <protection locked="0"/>
    </xf>
    <xf numFmtId="0" fontId="47" fillId="34" borderId="0" xfId="44" applyFont="1" applyFill="1" applyBorder="1" applyAlignment="1" applyProtection="1">
      <alignment vertical="center" wrapText="1"/>
      <protection locked="0"/>
    </xf>
    <xf numFmtId="0" fontId="38" fillId="34" borderId="0" xfId="44" applyFont="1" applyFill="1">
      <alignment vertical="center"/>
    </xf>
    <xf numFmtId="0" fontId="50" fillId="34" borderId="0" xfId="44" applyFont="1" applyFill="1">
      <alignment vertical="center"/>
    </xf>
    <xf numFmtId="9" fontId="23" fillId="34" borderId="17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17" xfId="0" applyFont="1" applyBorder="1" applyAlignment="1" applyProtection="1">
      <alignment vertical="center" wrapText="1"/>
      <protection locked="0"/>
    </xf>
    <xf numFmtId="0" fontId="66" fillId="39" borderId="28" xfId="44" applyFont="1" applyFill="1" applyBorder="1" applyAlignment="1">
      <alignment horizontal="center" vertical="center"/>
    </xf>
    <xf numFmtId="0" fontId="38" fillId="34" borderId="23" xfId="44" applyFont="1" applyFill="1" applyBorder="1">
      <alignment vertical="center"/>
    </xf>
    <xf numFmtId="0" fontId="38" fillId="34" borderId="19" xfId="44" applyFont="1" applyFill="1" applyBorder="1">
      <alignment vertical="center"/>
    </xf>
    <xf numFmtId="0" fontId="26" fillId="39" borderId="17" xfId="0" applyFont="1" applyFill="1" applyBorder="1" applyAlignment="1">
      <alignment horizontal="center" vertical="center" wrapText="1"/>
    </xf>
    <xf numFmtId="0" fontId="26" fillId="39" borderId="14" xfId="0" applyFont="1" applyFill="1" applyBorder="1" applyAlignment="1">
      <alignment horizontal="center" vertical="center" wrapText="1"/>
    </xf>
    <xf numFmtId="0" fontId="23" fillId="33" borderId="17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Protection="1">
      <alignment vertical="center"/>
    </xf>
    <xf numFmtId="0" fontId="23" fillId="0" borderId="17" xfId="0" applyFont="1" applyBorder="1" applyAlignment="1" applyProtection="1">
      <alignment vertical="center" wrapText="1"/>
      <protection locked="0"/>
    </xf>
    <xf numFmtId="0" fontId="23" fillId="0" borderId="0" xfId="0" applyFont="1" applyProtection="1">
      <alignment vertical="center"/>
    </xf>
    <xf numFmtId="0" fontId="23" fillId="0" borderId="17" xfId="0" applyFont="1" applyBorder="1" applyAlignment="1" applyProtection="1">
      <alignment vertical="center" wrapText="1"/>
      <protection locked="0"/>
    </xf>
    <xf numFmtId="0" fontId="23" fillId="0" borderId="0" xfId="0" applyFont="1" applyAlignment="1">
      <alignment vertical="center" wrapText="1"/>
    </xf>
    <xf numFmtId="3" fontId="23" fillId="35" borderId="17" xfId="42" applyNumberFormat="1" applyFont="1" applyFill="1" applyBorder="1" applyAlignment="1" applyProtection="1">
      <alignment vertical="center" wrapText="1"/>
      <protection locked="0"/>
    </xf>
    <xf numFmtId="41" fontId="23" fillId="35" borderId="17" xfId="42" applyFont="1" applyFill="1" applyBorder="1" applyAlignment="1" applyProtection="1">
      <alignment horizontal="center" vertical="center" wrapText="1"/>
      <protection locked="0"/>
    </xf>
    <xf numFmtId="9" fontId="23" fillId="35" borderId="17" xfId="0" applyNumberFormat="1" applyFont="1" applyFill="1" applyBorder="1" applyAlignment="1" applyProtection="1">
      <alignment horizontal="center" vertical="center" wrapText="1"/>
      <protection locked="0"/>
    </xf>
    <xf numFmtId="3" fontId="23" fillId="35" borderId="17" xfId="0" applyNumberFormat="1" applyFont="1" applyFill="1" applyBorder="1" applyAlignment="1" applyProtection="1">
      <alignment vertical="center"/>
      <protection locked="0"/>
    </xf>
    <xf numFmtId="0" fontId="38" fillId="0" borderId="17" xfId="44" applyFont="1" applyFill="1" applyBorder="1" applyAlignment="1">
      <alignment horizontal="center" vertical="center" wrapText="1"/>
    </xf>
    <xf numFmtId="0" fontId="34" fillId="34" borderId="0" xfId="44" applyFont="1" applyFill="1" applyAlignment="1" applyProtection="1">
      <alignment vertical="center" wrapText="1"/>
      <protection locked="0"/>
    </xf>
    <xf numFmtId="0" fontId="34" fillId="0" borderId="0" xfId="44" applyFont="1" applyFill="1" applyAlignment="1" applyProtection="1">
      <alignment vertical="center" wrapText="1"/>
      <protection locked="0"/>
    </xf>
    <xf numFmtId="0" fontId="47" fillId="0" borderId="0" xfId="44" applyFont="1" applyFill="1" applyAlignment="1" applyProtection="1">
      <alignment vertical="center" wrapText="1"/>
      <protection locked="0"/>
    </xf>
    <xf numFmtId="0" fontId="38" fillId="34" borderId="0" xfId="44" applyFont="1" applyFill="1" applyAlignment="1" applyProtection="1">
      <alignment vertical="center" wrapText="1"/>
      <protection locked="0"/>
    </xf>
    <xf numFmtId="0" fontId="42" fillId="34" borderId="0" xfId="44" applyFont="1" applyFill="1" applyAlignment="1" applyProtection="1">
      <alignment vertical="center" wrapText="1"/>
      <protection locked="0"/>
    </xf>
    <xf numFmtId="0" fontId="34" fillId="34" borderId="0" xfId="44" quotePrefix="1" applyFont="1" applyFill="1" applyAlignment="1" applyProtection="1">
      <alignment horizontal="left" vertical="center" wrapText="1" indent="1"/>
      <protection locked="0"/>
    </xf>
    <xf numFmtId="0" fontId="34" fillId="34" borderId="0" xfId="44" applyFont="1" applyFill="1" applyAlignment="1" applyProtection="1">
      <alignment horizontal="left" vertical="center" wrapText="1" indent="1"/>
      <protection locked="0"/>
    </xf>
    <xf numFmtId="0" fontId="38" fillId="0" borderId="0" xfId="44" applyFont="1" applyFill="1" applyAlignment="1" applyProtection="1">
      <alignment vertical="center" wrapText="1"/>
      <protection locked="0"/>
    </xf>
    <xf numFmtId="0" fontId="34" fillId="0" borderId="0" xfId="44" applyFont="1" applyFill="1" applyAlignment="1" applyProtection="1">
      <alignment horizontal="left" vertical="center" wrapText="1" indent="1"/>
      <protection locked="0"/>
    </xf>
    <xf numFmtId="0" fontId="34" fillId="0" borderId="0" xfId="44" quotePrefix="1" applyFont="1" applyFill="1" applyAlignment="1" applyProtection="1">
      <alignment horizontal="left" vertical="center" wrapText="1" indent="1"/>
      <protection locked="0"/>
    </xf>
    <xf numFmtId="0" fontId="47" fillId="39" borderId="0" xfId="44" applyFont="1" applyFill="1" applyAlignment="1" applyProtection="1">
      <alignment vertical="center" wrapText="1"/>
      <protection locked="0"/>
    </xf>
    <xf numFmtId="0" fontId="47" fillId="34" borderId="0" xfId="44" applyFont="1" applyFill="1" applyAlignment="1" applyProtection="1">
      <alignment vertical="center" wrapText="1"/>
      <protection locked="0"/>
    </xf>
    <xf numFmtId="0" fontId="34" fillId="39" borderId="0" xfId="44" applyFont="1" applyFill="1" applyAlignment="1" applyProtection="1">
      <alignment vertical="center" wrapText="1"/>
      <protection locked="0"/>
    </xf>
    <xf numFmtId="0" fontId="38" fillId="0" borderId="22" xfId="44" applyFont="1" applyFill="1" applyBorder="1" applyAlignment="1">
      <alignment horizontal="center" vertical="center"/>
    </xf>
    <xf numFmtId="0" fontId="38" fillId="0" borderId="24" xfId="44" applyFont="1" applyFill="1" applyBorder="1" applyAlignment="1">
      <alignment horizontal="center" vertical="center"/>
    </xf>
    <xf numFmtId="0" fontId="38" fillId="0" borderId="15" xfId="44" applyFont="1" applyFill="1" applyBorder="1" applyAlignment="1">
      <alignment horizontal="center" vertical="center"/>
    </xf>
    <xf numFmtId="0" fontId="38" fillId="0" borderId="27" xfId="44" applyFont="1" applyFill="1" applyBorder="1" applyAlignment="1">
      <alignment horizontal="center" vertical="center"/>
    </xf>
    <xf numFmtId="0" fontId="38" fillId="0" borderId="17" xfId="44" applyFont="1" applyFill="1" applyBorder="1" applyAlignment="1">
      <alignment horizontal="center" vertical="center"/>
    </xf>
    <xf numFmtId="0" fontId="44" fillId="36" borderId="17" xfId="49" applyFont="1" applyFill="1" applyBorder="1" applyAlignment="1">
      <alignment horizontal="center" vertical="center" wrapText="1"/>
    </xf>
    <xf numFmtId="0" fontId="44" fillId="0" borderId="17" xfId="49" applyFont="1" applyFill="1" applyBorder="1" applyAlignment="1">
      <alignment horizontal="center" vertical="center" wrapText="1"/>
    </xf>
    <xf numFmtId="0" fontId="44" fillId="0" borderId="18" xfId="49" applyFont="1" applyFill="1" applyBorder="1" applyAlignment="1">
      <alignment horizontal="center" vertical="center" wrapText="1"/>
    </xf>
    <xf numFmtId="0" fontId="44" fillId="0" borderId="14" xfId="49" applyFont="1" applyFill="1" applyBorder="1" applyAlignment="1">
      <alignment horizontal="center" vertical="center" wrapText="1"/>
    </xf>
    <xf numFmtId="0" fontId="44" fillId="0" borderId="22" xfId="49" applyFont="1" applyFill="1" applyBorder="1" applyAlignment="1">
      <alignment horizontal="center" vertical="center" wrapText="1"/>
    </xf>
    <xf numFmtId="0" fontId="44" fillId="0" borderId="24" xfId="49" applyFont="1" applyFill="1" applyBorder="1" applyAlignment="1">
      <alignment horizontal="center" vertical="center" wrapText="1"/>
    </xf>
    <xf numFmtId="0" fontId="44" fillId="0" borderId="15" xfId="49" applyFont="1" applyFill="1" applyBorder="1" applyAlignment="1">
      <alignment horizontal="center" vertical="center" wrapText="1"/>
    </xf>
    <xf numFmtId="0" fontId="44" fillId="0" borderId="27" xfId="49" applyFont="1" applyFill="1" applyBorder="1" applyAlignment="1">
      <alignment horizontal="center" vertical="center" wrapText="1"/>
    </xf>
    <xf numFmtId="0" fontId="44" fillId="0" borderId="30" xfId="49" applyFont="1" applyFill="1" applyBorder="1" applyAlignment="1">
      <alignment horizontal="center" vertical="center" wrapText="1"/>
    </xf>
    <xf numFmtId="0" fontId="44" fillId="0" borderId="29" xfId="49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vertical="center" wrapText="1"/>
    </xf>
    <xf numFmtId="0" fontId="38" fillId="0" borderId="0" xfId="44" applyFont="1" applyFill="1" applyAlignment="1" applyProtection="1">
      <alignment vertical="center"/>
      <protection locked="0"/>
    </xf>
    <xf numFmtId="0" fontId="42" fillId="0" borderId="0" xfId="44" applyFont="1" applyFill="1" applyAlignment="1" applyProtection="1">
      <alignment vertical="center" wrapText="1"/>
      <protection locked="0"/>
    </xf>
    <xf numFmtId="0" fontId="23" fillId="0" borderId="22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44" fillId="0" borderId="16" xfId="49" applyFont="1" applyFill="1" applyBorder="1" applyAlignment="1">
      <alignment horizontal="center" vertical="center" wrapText="1"/>
    </xf>
    <xf numFmtId="0" fontId="26" fillId="0" borderId="22" xfId="0" applyFont="1" applyFill="1" applyBorder="1" applyAlignment="1" applyProtection="1">
      <alignment vertical="center" wrapText="1"/>
      <protection locked="0"/>
    </xf>
    <xf numFmtId="0" fontId="26" fillId="0" borderId="23" xfId="0" applyFont="1" applyFill="1" applyBorder="1" applyAlignment="1" applyProtection="1">
      <alignment vertical="center" wrapText="1"/>
      <protection locked="0"/>
    </xf>
    <xf numFmtId="0" fontId="26" fillId="0" borderId="24" xfId="0" applyFont="1" applyFill="1" applyBorder="1" applyAlignment="1" applyProtection="1">
      <alignment vertical="center" wrapText="1"/>
      <protection locked="0"/>
    </xf>
    <xf numFmtId="0" fontId="26" fillId="0" borderId="26" xfId="0" applyFont="1" applyFill="1" applyBorder="1" applyAlignment="1" applyProtection="1">
      <alignment vertical="center" wrapText="1"/>
      <protection locked="0"/>
    </xf>
    <xf numFmtId="0" fontId="26" fillId="0" borderId="25" xfId="0" applyFont="1" applyFill="1" applyBorder="1" applyAlignment="1" applyProtection="1">
      <alignment vertical="center" wrapText="1"/>
      <protection locked="0"/>
    </xf>
    <xf numFmtId="0" fontId="26" fillId="0" borderId="0" xfId="0" applyFont="1" applyFill="1" applyBorder="1" applyAlignment="1" applyProtection="1">
      <alignment vertical="center" wrapText="1"/>
      <protection locked="0"/>
    </xf>
    <xf numFmtId="0" fontId="26" fillId="0" borderId="27" xfId="0" applyFont="1" applyFill="1" applyBorder="1" applyAlignment="1" applyProtection="1">
      <alignment vertical="center" wrapText="1"/>
      <protection locked="0"/>
    </xf>
    <xf numFmtId="0" fontId="26" fillId="39" borderId="25" xfId="0" applyFont="1" applyFill="1" applyBorder="1" applyAlignment="1" applyProtection="1">
      <alignment vertical="center" wrapText="1"/>
      <protection locked="0"/>
    </xf>
    <xf numFmtId="0" fontId="26" fillId="39" borderId="0" xfId="0" applyFont="1" applyFill="1" applyBorder="1" applyAlignment="1" applyProtection="1">
      <alignment vertical="center" wrapText="1"/>
      <protection locked="0"/>
    </xf>
    <xf numFmtId="0" fontId="26" fillId="39" borderId="27" xfId="0" applyFont="1" applyFill="1" applyBorder="1" applyAlignment="1" applyProtection="1">
      <alignment vertical="center" wrapText="1"/>
      <protection locked="0"/>
    </xf>
    <xf numFmtId="0" fontId="26" fillId="0" borderId="22" xfId="0" applyFont="1" applyBorder="1" applyAlignment="1" applyProtection="1">
      <alignment horizontal="center" vertical="center" wrapText="1"/>
      <protection locked="0"/>
    </xf>
    <xf numFmtId="0" fontId="26" fillId="0" borderId="23" xfId="0" applyFont="1" applyBorder="1" applyAlignment="1" applyProtection="1">
      <alignment horizontal="center" vertical="center" wrapText="1"/>
      <protection locked="0"/>
    </xf>
    <xf numFmtId="0" fontId="26" fillId="0" borderId="15" xfId="0" applyFont="1" applyBorder="1" applyAlignment="1" applyProtection="1">
      <alignment horizontal="center" vertical="center" wrapText="1"/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26" fillId="0" borderId="22" xfId="0" applyFont="1" applyFill="1" applyBorder="1" applyAlignment="1" applyProtection="1">
      <alignment horizontal="center" vertical="center" wrapText="1"/>
      <protection locked="0"/>
    </xf>
    <xf numFmtId="0" fontId="26" fillId="0" borderId="24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horizontal="center" vertical="center" wrapText="1"/>
      <protection locked="0"/>
    </xf>
    <xf numFmtId="0" fontId="26" fillId="0" borderId="27" xfId="0" applyFont="1" applyFill="1" applyBorder="1" applyAlignment="1" applyProtection="1">
      <alignment horizontal="center" vertical="center" wrapText="1"/>
      <protection locked="0"/>
    </xf>
    <xf numFmtId="0" fontId="26" fillId="0" borderId="30" xfId="0" applyFont="1" applyFill="1" applyBorder="1" applyAlignment="1" applyProtection="1">
      <alignment horizontal="center" vertical="center" wrapText="1"/>
      <protection locked="0"/>
    </xf>
    <xf numFmtId="0" fontId="26" fillId="0" borderId="29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vertical="center" wrapText="1"/>
      <protection locked="0"/>
    </xf>
    <xf numFmtId="0" fontId="26" fillId="39" borderId="15" xfId="0" applyFont="1" applyFill="1" applyBorder="1" applyAlignment="1" applyProtection="1">
      <alignment vertical="center" wrapText="1"/>
      <protection locked="0"/>
    </xf>
    <xf numFmtId="0" fontId="23" fillId="39" borderId="15" xfId="0" applyFont="1" applyFill="1" applyBorder="1" applyAlignment="1" applyProtection="1">
      <alignment vertical="center" wrapText="1"/>
      <protection locked="0"/>
    </xf>
    <xf numFmtId="0" fontId="23" fillId="39" borderId="0" xfId="0" applyFont="1" applyFill="1" applyBorder="1" applyAlignment="1" applyProtection="1">
      <alignment vertical="center" wrapText="1"/>
      <protection locked="0"/>
    </xf>
    <xf numFmtId="0" fontId="23" fillId="39" borderId="27" xfId="0" applyFont="1" applyFill="1" applyBorder="1" applyAlignment="1" applyProtection="1">
      <alignment vertical="center" wrapText="1"/>
      <protection locked="0"/>
    </xf>
    <xf numFmtId="0" fontId="26" fillId="0" borderId="30" xfId="0" applyFont="1" applyFill="1" applyBorder="1" applyAlignment="1" applyProtection="1">
      <alignment vertical="center" wrapText="1"/>
      <protection locked="0"/>
    </xf>
    <xf numFmtId="0" fontId="26" fillId="0" borderId="28" xfId="0" applyFont="1" applyFill="1" applyBorder="1" applyAlignment="1" applyProtection="1">
      <alignment vertical="center" wrapText="1"/>
      <protection locked="0"/>
    </xf>
    <xf numFmtId="0" fontId="26" fillId="0" borderId="29" xfId="0" applyFont="1" applyFill="1" applyBorder="1" applyAlignment="1" applyProtection="1">
      <alignment vertical="center" wrapText="1"/>
      <protection locked="0"/>
    </xf>
    <xf numFmtId="0" fontId="26" fillId="0" borderId="17" xfId="0" applyFont="1" applyFill="1" applyBorder="1" applyAlignment="1">
      <alignment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26" fillId="0" borderId="37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27" xfId="0" applyFont="1" applyFill="1" applyBorder="1" applyAlignment="1">
      <alignment horizontal="left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45" fillId="0" borderId="0" xfId="44" applyFont="1" applyFill="1" applyAlignment="1" applyProtection="1">
      <alignment vertical="center"/>
      <protection locked="0"/>
    </xf>
    <xf numFmtId="14" fontId="36" fillId="39" borderId="21" xfId="0" applyNumberFormat="1" applyFont="1" applyFill="1" applyBorder="1" applyAlignment="1">
      <alignment horizontal="left" vertical="center" wrapText="1"/>
    </xf>
    <xf numFmtId="0" fontId="36" fillId="39" borderId="19" xfId="0" applyFont="1" applyFill="1" applyBorder="1" applyAlignment="1">
      <alignment horizontal="left" vertical="center" wrapText="1"/>
    </xf>
    <xf numFmtId="0" fontId="36" fillId="39" borderId="20" xfId="0" applyFont="1" applyFill="1" applyBorder="1" applyAlignment="1">
      <alignment horizontal="left" vertical="center" wrapText="1"/>
    </xf>
    <xf numFmtId="0" fontId="26" fillId="0" borderId="18" xfId="0" applyFont="1" applyFill="1" applyBorder="1" applyAlignment="1">
      <alignment vertical="center" wrapText="1"/>
    </xf>
    <xf numFmtId="0" fontId="26" fillId="0" borderId="30" xfId="0" applyFont="1" applyFill="1" applyBorder="1" applyAlignment="1">
      <alignment vertical="center" wrapText="1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vertical="center" wrapText="1"/>
    </xf>
    <xf numFmtId="0" fontId="26" fillId="0" borderId="23" xfId="0" applyFont="1" applyFill="1" applyBorder="1" applyAlignment="1">
      <alignment vertical="center" wrapText="1"/>
    </xf>
    <xf numFmtId="0" fontId="26" fillId="0" borderId="24" xfId="0" applyFont="1" applyFill="1" applyBorder="1" applyAlignment="1">
      <alignment vertical="center" wrapText="1"/>
    </xf>
    <xf numFmtId="0" fontId="26" fillId="0" borderId="18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27" xfId="0" applyFont="1" applyFill="1" applyBorder="1" applyAlignment="1">
      <alignment vertical="center" wrapText="1"/>
    </xf>
    <xf numFmtId="0" fontId="67" fillId="39" borderId="16" xfId="0" applyFont="1" applyFill="1" applyBorder="1" applyAlignment="1">
      <alignment vertical="center" wrapText="1"/>
    </xf>
    <xf numFmtId="0" fontId="26" fillId="0" borderId="14" xfId="0" applyFont="1" applyFill="1" applyBorder="1" applyAlignment="1">
      <alignment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vertical="center" wrapText="1"/>
    </xf>
    <xf numFmtId="0" fontId="35" fillId="39" borderId="16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vertical="center" wrapText="1"/>
    </xf>
    <xf numFmtId="0" fontId="26" fillId="0" borderId="19" xfId="0" applyFont="1" applyFill="1" applyBorder="1" applyAlignment="1">
      <alignment vertical="center" wrapText="1"/>
    </xf>
    <xf numFmtId="0" fontId="60" fillId="39" borderId="15" xfId="0" applyFont="1" applyFill="1" applyBorder="1" applyAlignment="1">
      <alignment horizontal="left" vertical="center" wrapText="1"/>
    </xf>
    <xf numFmtId="0" fontId="60" fillId="39" borderId="0" xfId="0" applyFont="1" applyFill="1" applyBorder="1" applyAlignment="1">
      <alignment horizontal="left" vertical="center" wrapText="1"/>
    </xf>
    <xf numFmtId="0" fontId="60" fillId="39" borderId="27" xfId="0" applyFont="1" applyFill="1" applyBorder="1" applyAlignment="1">
      <alignment horizontal="left" vertical="center" wrapText="1"/>
    </xf>
    <xf numFmtId="0" fontId="26" fillId="39" borderId="21" xfId="0" applyFont="1" applyFill="1" applyBorder="1" applyAlignment="1">
      <alignment vertical="center" wrapText="1"/>
    </xf>
    <xf numFmtId="0" fontId="26" fillId="39" borderId="19" xfId="0" applyFont="1" applyFill="1" applyBorder="1" applyAlignment="1">
      <alignment vertical="center" wrapText="1"/>
    </xf>
    <xf numFmtId="0" fontId="26" fillId="39" borderId="20" xfId="0" applyFont="1" applyFill="1" applyBorder="1" applyAlignment="1">
      <alignment vertical="center" wrapText="1"/>
    </xf>
    <xf numFmtId="0" fontId="32" fillId="39" borderId="15" xfId="0" applyFont="1" applyFill="1" applyBorder="1" applyAlignment="1" applyProtection="1">
      <alignment horizontal="left" vertical="center" wrapText="1"/>
      <protection locked="0"/>
    </xf>
    <xf numFmtId="0" fontId="32" fillId="39" borderId="0" xfId="0" applyFont="1" applyFill="1" applyBorder="1" applyAlignment="1" applyProtection="1">
      <alignment horizontal="left" vertical="center" wrapText="1"/>
      <protection locked="0"/>
    </xf>
    <xf numFmtId="0" fontId="32" fillId="39" borderId="27" xfId="0" applyFont="1" applyFill="1" applyBorder="1" applyAlignment="1" applyProtection="1">
      <alignment horizontal="left" vertical="center" wrapText="1"/>
      <protection locked="0"/>
    </xf>
    <xf numFmtId="0" fontId="26" fillId="0" borderId="38" xfId="0" applyFont="1" applyFill="1" applyBorder="1" applyAlignment="1">
      <alignment horizontal="center" vertical="center" wrapText="1"/>
    </xf>
    <xf numFmtId="0" fontId="26" fillId="0" borderId="39" xfId="0" applyFont="1" applyFill="1" applyBorder="1" applyAlignment="1">
      <alignment horizontal="center" vertical="center" wrapText="1"/>
    </xf>
    <xf numFmtId="0" fontId="32" fillId="39" borderId="30" xfId="0" applyFont="1" applyFill="1" applyBorder="1" applyAlignment="1" applyProtection="1">
      <alignment horizontal="left" vertical="center" wrapText="1"/>
      <protection locked="0"/>
    </xf>
    <xf numFmtId="0" fontId="32" fillId="39" borderId="28" xfId="0" applyFont="1" applyFill="1" applyBorder="1" applyAlignment="1" applyProtection="1">
      <alignment horizontal="left" vertical="center" wrapText="1"/>
      <protection locked="0"/>
    </xf>
    <xf numFmtId="0" fontId="32" fillId="39" borderId="29" xfId="0" applyFont="1" applyFill="1" applyBorder="1" applyAlignment="1" applyProtection="1">
      <alignment horizontal="left" vertical="center" wrapText="1"/>
      <protection locked="0"/>
    </xf>
    <xf numFmtId="0" fontId="32" fillId="0" borderId="16" xfId="0" applyFont="1" applyFill="1" applyBorder="1" applyAlignment="1">
      <alignment vertical="center" wrapText="1"/>
    </xf>
    <xf numFmtId="0" fontId="26" fillId="39" borderId="22" xfId="0" applyFont="1" applyFill="1" applyBorder="1" applyAlignment="1">
      <alignment vertical="center" wrapText="1"/>
    </xf>
    <xf numFmtId="0" fontId="26" fillId="39" borderId="23" xfId="0" applyFont="1" applyFill="1" applyBorder="1" applyAlignment="1">
      <alignment vertical="center" wrapText="1"/>
    </xf>
    <xf numFmtId="0" fontId="26" fillId="39" borderId="24" xfId="0" applyFont="1" applyFill="1" applyBorder="1" applyAlignment="1">
      <alignment vertical="center" wrapText="1"/>
    </xf>
    <xf numFmtId="0" fontId="26" fillId="39" borderId="30" xfId="0" applyFont="1" applyFill="1" applyBorder="1" applyAlignment="1">
      <alignment vertical="center" wrapText="1"/>
    </xf>
    <xf numFmtId="0" fontId="26" fillId="39" borderId="28" xfId="0" applyFont="1" applyFill="1" applyBorder="1" applyAlignment="1">
      <alignment vertical="center" wrapText="1"/>
    </xf>
    <xf numFmtId="0" fontId="26" fillId="39" borderId="29" xfId="0" applyFont="1" applyFill="1" applyBorder="1" applyAlignment="1">
      <alignment vertical="center" wrapText="1"/>
    </xf>
    <xf numFmtId="0" fontId="26" fillId="0" borderId="22" xfId="0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38" fillId="39" borderId="0" xfId="44" quotePrefix="1" applyFont="1" applyFill="1" applyAlignment="1" applyProtection="1">
      <alignment vertical="center" wrapText="1"/>
      <protection locked="0"/>
    </xf>
    <xf numFmtId="0" fontId="38" fillId="39" borderId="0" xfId="44" applyFont="1" applyFill="1" applyAlignment="1" applyProtection="1">
      <alignment vertical="center" wrapText="1"/>
      <protection locked="0"/>
    </xf>
    <xf numFmtId="0" fontId="35" fillId="39" borderId="15" xfId="0" applyFont="1" applyFill="1" applyBorder="1" applyAlignment="1">
      <alignment horizontal="left" vertical="center" wrapText="1"/>
    </xf>
    <xf numFmtId="0" fontId="35" fillId="39" borderId="0" xfId="0" applyFont="1" applyFill="1" applyBorder="1" applyAlignment="1">
      <alignment horizontal="left" vertical="center" wrapText="1"/>
    </xf>
    <xf numFmtId="0" fontId="35" fillId="39" borderId="27" xfId="0" applyFont="1" applyFill="1" applyBorder="1" applyAlignment="1">
      <alignment horizontal="left" vertical="center" wrapText="1"/>
    </xf>
    <xf numFmtId="0" fontId="26" fillId="39" borderId="17" xfId="0" applyFont="1" applyFill="1" applyBorder="1" applyAlignment="1">
      <alignment horizontal="center" vertical="center" wrapText="1"/>
    </xf>
    <xf numFmtId="0" fontId="26" fillId="39" borderId="18" xfId="0" applyFont="1" applyFill="1" applyBorder="1" applyAlignment="1">
      <alignment horizontal="center" vertical="center" wrapText="1"/>
    </xf>
    <xf numFmtId="0" fontId="26" fillId="39" borderId="14" xfId="0" applyFont="1" applyFill="1" applyBorder="1" applyAlignment="1">
      <alignment horizontal="center" vertical="center" wrapText="1"/>
    </xf>
    <xf numFmtId="0" fontId="34" fillId="39" borderId="0" xfId="44" applyFont="1" applyFill="1" applyAlignment="1" applyProtection="1">
      <alignment vertical="center"/>
      <protection locked="0"/>
    </xf>
    <xf numFmtId="0" fontId="42" fillId="39" borderId="0" xfId="44" applyFont="1" applyFill="1" applyAlignment="1" applyProtection="1">
      <alignment vertical="center" wrapText="1"/>
      <protection locked="0"/>
    </xf>
    <xf numFmtId="0" fontId="47" fillId="0" borderId="0" xfId="44" applyFont="1" applyFill="1" applyAlignment="1" applyProtection="1">
      <alignment horizontal="left" vertical="center" wrapText="1"/>
      <protection locked="0"/>
    </xf>
    <xf numFmtId="0" fontId="43" fillId="0" borderId="0" xfId="0" applyFont="1" applyAlignment="1" applyProtection="1">
      <alignment vertical="center"/>
      <protection locked="0"/>
    </xf>
    <xf numFmtId="0" fontId="55" fillId="0" borderId="0" xfId="44" applyFont="1" applyFill="1" applyAlignment="1" applyProtection="1">
      <alignment vertical="center" wrapText="1"/>
      <protection locked="0"/>
    </xf>
    <xf numFmtId="0" fontId="26" fillId="0" borderId="28" xfId="0" applyFont="1" applyFill="1" applyBorder="1" applyAlignment="1">
      <alignment vertical="center" wrapText="1"/>
    </xf>
    <xf numFmtId="0" fontId="26" fillId="0" borderId="29" xfId="0" applyFont="1" applyFill="1" applyBorder="1" applyAlignment="1">
      <alignment vertical="center" wrapText="1"/>
    </xf>
    <xf numFmtId="0" fontId="55" fillId="39" borderId="0" xfId="44" applyFont="1" applyFill="1" applyAlignment="1" applyProtection="1">
      <alignment vertical="center" wrapText="1"/>
      <protection locked="0"/>
    </xf>
    <xf numFmtId="0" fontId="47" fillId="39" borderId="0" xfId="44" applyFont="1" applyFill="1" applyAlignment="1" applyProtection="1">
      <alignment vertical="center"/>
      <protection locked="0"/>
    </xf>
    <xf numFmtId="0" fontId="26" fillId="0" borderId="17" xfId="0" applyFont="1" applyFill="1" applyBorder="1" applyAlignment="1" applyProtection="1">
      <alignment horizontal="center" vertical="center" wrapText="1"/>
      <protection locked="0"/>
    </xf>
    <xf numFmtId="0" fontId="52" fillId="39" borderId="15" xfId="0" applyFont="1" applyFill="1" applyBorder="1" applyAlignment="1" applyProtection="1">
      <alignment vertical="center" wrapText="1"/>
      <protection locked="0"/>
    </xf>
    <xf numFmtId="0" fontId="52" fillId="39" borderId="0" xfId="0" applyFont="1" applyFill="1" applyBorder="1" applyAlignment="1" applyProtection="1">
      <alignment vertical="center" wrapText="1"/>
      <protection locked="0"/>
    </xf>
    <xf numFmtId="0" fontId="52" fillId="39" borderId="27" xfId="0" applyFont="1" applyFill="1" applyBorder="1" applyAlignment="1" applyProtection="1">
      <alignment vertical="center" wrapText="1"/>
      <protection locked="0"/>
    </xf>
    <xf numFmtId="0" fontId="34" fillId="0" borderId="0" xfId="44" applyFont="1" applyFill="1" applyAlignment="1" applyProtection="1">
      <alignment horizontal="left" vertical="center" wrapText="1"/>
      <protection locked="0"/>
    </xf>
    <xf numFmtId="0" fontId="43" fillId="34" borderId="0" xfId="0" applyFont="1" applyFill="1" applyAlignment="1" applyProtection="1">
      <alignment vertical="center"/>
      <protection locked="0"/>
    </xf>
    <xf numFmtId="0" fontId="55" fillId="34" borderId="0" xfId="44" applyFont="1" applyFill="1" applyAlignment="1" applyProtection="1">
      <alignment vertical="center" wrapText="1"/>
      <protection locked="0"/>
    </xf>
    <xf numFmtId="0" fontId="34" fillId="34" borderId="0" xfId="44" applyFont="1" applyFill="1" applyAlignment="1" applyProtection="1">
      <alignment vertical="center"/>
      <protection locked="0"/>
    </xf>
    <xf numFmtId="0" fontId="47" fillId="34" borderId="0" xfId="44" applyFont="1" applyFill="1" applyAlignment="1" applyProtection="1">
      <alignment horizontal="left" vertical="center" wrapText="1"/>
      <protection locked="0"/>
    </xf>
    <xf numFmtId="0" fontId="38" fillId="34" borderId="0" xfId="44" quotePrefix="1" applyFont="1" applyFill="1" applyAlignment="1" applyProtection="1">
      <alignment vertical="center" wrapText="1"/>
      <protection locked="0"/>
    </xf>
    <xf numFmtId="0" fontId="45" fillId="34" borderId="0" xfId="44" applyFont="1" applyFill="1" applyAlignment="1" applyProtection="1">
      <alignment vertical="center"/>
      <protection locked="0"/>
    </xf>
    <xf numFmtId="0" fontId="44" fillId="36" borderId="22" xfId="49" applyFont="1" applyFill="1" applyBorder="1" applyAlignment="1">
      <alignment horizontal="center" vertical="center" wrapText="1"/>
    </xf>
    <xf numFmtId="0" fontId="44" fillId="36" borderId="24" xfId="49" applyFont="1" applyFill="1" applyBorder="1" applyAlignment="1">
      <alignment horizontal="center" vertical="center" wrapText="1"/>
    </xf>
    <xf numFmtId="0" fontId="44" fillId="36" borderId="15" xfId="49" applyFont="1" applyFill="1" applyBorder="1" applyAlignment="1">
      <alignment horizontal="center" vertical="center" wrapText="1"/>
    </xf>
    <xf numFmtId="0" fontId="44" fillId="36" borderId="27" xfId="49" applyFont="1" applyFill="1" applyBorder="1" applyAlignment="1">
      <alignment horizontal="center" vertical="center" wrapText="1"/>
    </xf>
    <xf numFmtId="0" fontId="44" fillId="36" borderId="30" xfId="49" applyFont="1" applyFill="1" applyBorder="1" applyAlignment="1">
      <alignment horizontal="center" vertical="center" wrapText="1"/>
    </xf>
    <xf numFmtId="0" fontId="44" fillId="36" borderId="29" xfId="49" applyFont="1" applyFill="1" applyBorder="1" applyAlignment="1">
      <alignment horizontal="center" vertical="center" wrapText="1"/>
    </xf>
    <xf numFmtId="0" fontId="38" fillId="0" borderId="30" xfId="44" applyFont="1" applyFill="1" applyBorder="1" applyAlignment="1">
      <alignment horizontal="center" vertical="center"/>
    </xf>
    <xf numFmtId="0" fontId="38" fillId="0" borderId="29" xfId="44" applyFont="1" applyFill="1" applyBorder="1" applyAlignment="1">
      <alignment horizontal="center" vertical="center"/>
    </xf>
    <xf numFmtId="0" fontId="38" fillId="0" borderId="22" xfId="44" applyFont="1" applyFill="1" applyBorder="1" applyAlignment="1">
      <alignment horizontal="center" vertical="center" wrapText="1"/>
    </xf>
    <xf numFmtId="0" fontId="38" fillId="0" borderId="24" xfId="44" applyFont="1" applyFill="1" applyBorder="1" applyAlignment="1">
      <alignment horizontal="center" vertical="center" wrapText="1"/>
    </xf>
    <xf numFmtId="0" fontId="38" fillId="0" borderId="15" xfId="44" applyFont="1" applyFill="1" applyBorder="1" applyAlignment="1">
      <alignment horizontal="center" vertical="center" wrapText="1"/>
    </xf>
    <xf numFmtId="0" fontId="38" fillId="0" borderId="27" xfId="44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38" fillId="0" borderId="18" xfId="44" applyFont="1" applyFill="1" applyBorder="1" applyAlignment="1">
      <alignment horizontal="center" vertical="center" wrapText="1"/>
    </xf>
    <xf numFmtId="0" fontId="38" fillId="0" borderId="16" xfId="44" applyFont="1" applyFill="1" applyBorder="1" applyAlignment="1">
      <alignment horizontal="center" vertical="center" wrapText="1"/>
    </xf>
    <xf numFmtId="0" fontId="38" fillId="0" borderId="14" xfId="44" applyFont="1" applyFill="1" applyBorder="1" applyAlignment="1">
      <alignment horizontal="center" vertical="center" wrapText="1"/>
    </xf>
    <xf numFmtId="0" fontId="23" fillId="37" borderId="21" xfId="0" applyFont="1" applyFill="1" applyBorder="1" applyAlignment="1" applyProtection="1">
      <alignment horizontal="center" vertical="center" wrapText="1"/>
    </xf>
    <xf numFmtId="0" fontId="23" fillId="37" borderId="19" xfId="0" applyFont="1" applyFill="1" applyBorder="1" applyAlignment="1" applyProtection="1">
      <alignment horizontal="center" vertical="center" wrapText="1"/>
    </xf>
    <xf numFmtId="0" fontId="23" fillId="37" borderId="20" xfId="0" applyFont="1" applyFill="1" applyBorder="1" applyAlignment="1" applyProtection="1">
      <alignment horizontal="center" vertical="center" wrapText="1"/>
    </xf>
    <xf numFmtId="0" fontId="23" fillId="33" borderId="21" xfId="0" applyFont="1" applyFill="1" applyBorder="1" applyAlignment="1" applyProtection="1">
      <alignment horizontal="center" vertical="center" wrapText="1"/>
    </xf>
    <xf numFmtId="0" fontId="23" fillId="33" borderId="19" xfId="0" applyFont="1" applyFill="1" applyBorder="1" applyAlignment="1" applyProtection="1">
      <alignment horizontal="center" vertical="center" wrapText="1"/>
    </xf>
    <xf numFmtId="0" fontId="23" fillId="33" borderId="20" xfId="0" applyFont="1" applyFill="1" applyBorder="1" applyAlignment="1" applyProtection="1">
      <alignment horizontal="center" vertical="center" wrapText="1"/>
    </xf>
    <xf numFmtId="0" fontId="23" fillId="33" borderId="2" xfId="0" applyFont="1" applyFill="1" applyBorder="1" applyAlignment="1" applyProtection="1">
      <alignment horizontal="center" vertical="center" wrapText="1"/>
    </xf>
    <xf numFmtId="0" fontId="23" fillId="33" borderId="3" xfId="0" applyFont="1" applyFill="1" applyBorder="1" applyAlignment="1" applyProtection="1">
      <alignment horizontal="center" vertical="center" wrapText="1"/>
    </xf>
    <xf numFmtId="0" fontId="23" fillId="33" borderId="4" xfId="0" applyFont="1" applyFill="1" applyBorder="1" applyAlignment="1" applyProtection="1">
      <alignment horizontal="center" vertical="center" wrapText="1"/>
    </xf>
    <xf numFmtId="0" fontId="35" fillId="33" borderId="18" xfId="0" applyFont="1" applyFill="1" applyBorder="1" applyAlignment="1" applyProtection="1">
      <alignment horizontal="center" vertical="center" wrapText="1"/>
    </xf>
    <xf numFmtId="0" fontId="35" fillId="33" borderId="14" xfId="0" applyFont="1" applyFill="1" applyBorder="1" applyAlignment="1" applyProtection="1">
      <alignment horizontal="center" vertical="center" wrapText="1"/>
    </xf>
    <xf numFmtId="0" fontId="23" fillId="33" borderId="18" xfId="0" applyFont="1" applyFill="1" applyBorder="1" applyAlignment="1" applyProtection="1">
      <alignment horizontal="center" vertical="center" wrapText="1"/>
    </xf>
    <xf numFmtId="0" fontId="23" fillId="33" borderId="16" xfId="0" applyFont="1" applyFill="1" applyBorder="1" applyAlignment="1" applyProtection="1">
      <alignment horizontal="center" vertical="center" wrapText="1"/>
    </xf>
    <xf numFmtId="0" fontId="23" fillId="33" borderId="14" xfId="0" applyFont="1" applyFill="1" applyBorder="1" applyAlignment="1" applyProtection="1">
      <alignment horizontal="center" vertical="center" wrapText="1"/>
    </xf>
    <xf numFmtId="0" fontId="35" fillId="0" borderId="21" xfId="0" applyFont="1" applyFill="1" applyBorder="1" applyAlignment="1" applyProtection="1">
      <alignment horizontal="center" vertical="center"/>
    </xf>
    <xf numFmtId="0" fontId="35" fillId="0" borderId="19" xfId="0" applyFont="1" applyFill="1" applyBorder="1" applyAlignment="1" applyProtection="1">
      <alignment horizontal="center" vertical="center"/>
    </xf>
    <xf numFmtId="0" fontId="35" fillId="0" borderId="20" xfId="0" applyFont="1" applyFill="1" applyBorder="1" applyAlignment="1" applyProtection="1">
      <alignment horizontal="center" vertical="center"/>
    </xf>
    <xf numFmtId="0" fontId="26" fillId="33" borderId="21" xfId="0" applyNumberFormat="1" applyFont="1" applyFill="1" applyBorder="1" applyAlignment="1" applyProtection="1">
      <alignment horizontal="center" vertical="center" wrapText="1"/>
    </xf>
    <xf numFmtId="0" fontId="26" fillId="33" borderId="19" xfId="0" applyNumberFormat="1" applyFont="1" applyFill="1" applyBorder="1" applyAlignment="1" applyProtection="1">
      <alignment horizontal="center" vertical="center" wrapText="1"/>
    </xf>
    <xf numFmtId="0" fontId="26" fillId="33" borderId="20" xfId="0" applyNumberFormat="1" applyFont="1" applyFill="1" applyBorder="1" applyAlignment="1" applyProtection="1">
      <alignment horizontal="center" vertical="center" wrapText="1"/>
    </xf>
    <xf numFmtId="0" fontId="23" fillId="0" borderId="21" xfId="0" applyFont="1" applyBorder="1" applyAlignment="1" applyProtection="1">
      <alignment horizontal="center" vertical="center"/>
    </xf>
    <xf numFmtId="0" fontId="23" fillId="0" borderId="19" xfId="0" applyFont="1" applyBorder="1" applyAlignment="1" applyProtection="1">
      <alignment horizontal="center" vertical="center"/>
    </xf>
    <xf numFmtId="0" fontId="23" fillId="0" borderId="20" xfId="0" applyFont="1" applyBorder="1" applyAlignment="1" applyProtection="1">
      <alignment horizontal="center" vertical="center"/>
    </xf>
    <xf numFmtId="0" fontId="26" fillId="33" borderId="21" xfId="29" applyFont="1" applyFill="1" applyBorder="1" applyAlignment="1" applyProtection="1">
      <alignment horizontal="center" vertical="center" wrapText="1"/>
    </xf>
    <xf numFmtId="0" fontId="26" fillId="33" borderId="19" xfId="29" applyFont="1" applyFill="1" applyBorder="1" applyAlignment="1" applyProtection="1">
      <alignment horizontal="center" vertical="center" wrapText="1"/>
    </xf>
    <xf numFmtId="0" fontId="26" fillId="33" borderId="20" xfId="29" applyFont="1" applyFill="1" applyBorder="1" applyAlignment="1" applyProtection="1">
      <alignment horizontal="center" vertical="center" wrapText="1"/>
    </xf>
    <xf numFmtId="0" fontId="26" fillId="0" borderId="15" xfId="29" applyFont="1" applyFill="1" applyBorder="1" applyAlignment="1" applyProtection="1">
      <alignment horizontal="center" vertical="center" wrapText="1"/>
    </xf>
    <xf numFmtId="0" fontId="26" fillId="0" borderId="0" xfId="29" applyFont="1" applyFill="1" applyBorder="1" applyAlignment="1" applyProtection="1">
      <alignment horizontal="center" vertical="center" wrapText="1"/>
    </xf>
    <xf numFmtId="0" fontId="23" fillId="0" borderId="0" xfId="0" applyFont="1" applyProtection="1">
      <alignment vertical="center"/>
    </xf>
    <xf numFmtId="0" fontId="26" fillId="33" borderId="18" xfId="0" applyFont="1" applyFill="1" applyBorder="1" applyAlignment="1" applyProtection="1">
      <alignment horizontal="center" vertical="center" wrapText="1"/>
    </xf>
    <xf numFmtId="0" fontId="26" fillId="33" borderId="14" xfId="0" applyFont="1" applyFill="1" applyBorder="1" applyAlignment="1" applyProtection="1">
      <alignment horizontal="center" vertical="center" wrapText="1"/>
    </xf>
    <xf numFmtId="0" fontId="26" fillId="33" borderId="18" xfId="0" applyNumberFormat="1" applyFont="1" applyFill="1" applyBorder="1" applyAlignment="1" applyProtection="1">
      <alignment horizontal="center" vertical="center" wrapText="1"/>
    </xf>
    <xf numFmtId="0" fontId="26" fillId="33" borderId="14" xfId="0" applyNumberFormat="1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9" xfId="0" applyFont="1" applyFill="1" applyBorder="1" applyAlignment="1" applyProtection="1">
      <alignment horizontal="center" vertical="center" wrapText="1"/>
    </xf>
    <xf numFmtId="0" fontId="26" fillId="33" borderId="20" xfId="0" applyFont="1" applyFill="1" applyBorder="1" applyAlignment="1" applyProtection="1">
      <alignment horizontal="center" vertical="center" wrapText="1"/>
    </xf>
    <xf numFmtId="0" fontId="26" fillId="33" borderId="22" xfId="0" applyFont="1" applyFill="1" applyBorder="1" applyAlignment="1" applyProtection="1">
      <alignment horizontal="center" vertical="center"/>
    </xf>
    <xf numFmtId="0" fontId="26" fillId="33" borderId="23" xfId="0" applyFont="1" applyFill="1" applyBorder="1" applyAlignment="1" applyProtection="1">
      <alignment horizontal="center" vertical="center"/>
    </xf>
    <xf numFmtId="0" fontId="26" fillId="33" borderId="24" xfId="0" applyFont="1" applyFill="1" applyBorder="1" applyAlignment="1" applyProtection="1">
      <alignment horizontal="center" vertical="center"/>
    </xf>
    <xf numFmtId="177" fontId="26" fillId="33" borderId="21" xfId="0" applyNumberFormat="1" applyFont="1" applyFill="1" applyBorder="1" applyAlignment="1" applyProtection="1">
      <alignment horizontal="center" vertical="center" wrapText="1"/>
    </xf>
    <xf numFmtId="177" fontId="26" fillId="33" borderId="19" xfId="0" applyNumberFormat="1" applyFont="1" applyFill="1" applyBorder="1" applyAlignment="1" applyProtection="1">
      <alignment horizontal="center" vertical="center" wrapText="1"/>
    </xf>
    <xf numFmtId="177" fontId="26" fillId="33" borderId="20" xfId="0" applyNumberFormat="1" applyFont="1" applyFill="1" applyBorder="1" applyAlignment="1" applyProtection="1">
      <alignment horizontal="center" vertical="center" wrapText="1"/>
    </xf>
    <xf numFmtId="14" fontId="26" fillId="33" borderId="18" xfId="0" applyNumberFormat="1" applyFont="1" applyFill="1" applyBorder="1" applyAlignment="1" applyProtection="1">
      <alignment horizontal="center" vertical="center" wrapText="1"/>
    </xf>
    <xf numFmtId="14" fontId="26" fillId="33" borderId="14" xfId="0" applyNumberFormat="1" applyFont="1" applyFill="1" applyBorder="1" applyAlignment="1" applyProtection="1">
      <alignment horizontal="center" vertical="center" wrapText="1"/>
    </xf>
    <xf numFmtId="0" fontId="26" fillId="33" borderId="22" xfId="0" applyFont="1" applyFill="1" applyBorder="1" applyAlignment="1" applyProtection="1">
      <alignment horizontal="center" vertical="center" wrapText="1"/>
    </xf>
    <xf numFmtId="0" fontId="26" fillId="33" borderId="24" xfId="0" applyFont="1" applyFill="1" applyBorder="1" applyAlignment="1" applyProtection="1">
      <alignment horizontal="center" vertical="center" wrapText="1"/>
    </xf>
    <xf numFmtId="0" fontId="35" fillId="33" borderId="17" xfId="0" applyFont="1" applyFill="1" applyBorder="1" applyAlignment="1" applyProtection="1">
      <alignment horizontal="center" vertical="center" wrapText="1"/>
    </xf>
    <xf numFmtId="0" fontId="32" fillId="33" borderId="22" xfId="0" applyNumberFormat="1" applyFont="1" applyFill="1" applyBorder="1" applyAlignment="1" applyProtection="1">
      <alignment horizontal="center" vertical="center" wrapText="1"/>
    </xf>
    <xf numFmtId="0" fontId="32" fillId="33" borderId="30" xfId="0" applyNumberFormat="1" applyFont="1" applyFill="1" applyBorder="1" applyAlignment="1" applyProtection="1">
      <alignment horizontal="center" vertical="center" wrapText="1"/>
    </xf>
    <xf numFmtId="0" fontId="26" fillId="33" borderId="21" xfId="0" applyFont="1" applyFill="1" applyBorder="1" applyAlignment="1" applyProtection="1">
      <alignment horizontal="center" vertical="center"/>
    </xf>
    <xf numFmtId="0" fontId="26" fillId="33" borderId="19" xfId="0" applyFont="1" applyFill="1" applyBorder="1" applyAlignment="1" applyProtection="1">
      <alignment horizontal="center" vertical="center"/>
    </xf>
    <xf numFmtId="0" fontId="26" fillId="33" borderId="20" xfId="0" applyFont="1" applyFill="1" applyBorder="1" applyAlignment="1" applyProtection="1">
      <alignment horizontal="center" vertical="center"/>
    </xf>
    <xf numFmtId="0" fontId="26" fillId="33" borderId="21" xfId="0" applyFont="1" applyFill="1" applyBorder="1" applyAlignment="1" applyProtection="1">
      <alignment horizontal="center" vertical="center" wrapText="1"/>
    </xf>
    <xf numFmtId="0" fontId="23" fillId="0" borderId="21" xfId="0" applyFont="1" applyBorder="1" applyAlignment="1" applyProtection="1">
      <alignment vertical="center" wrapText="1"/>
      <protection locked="0"/>
    </xf>
    <xf numFmtId="0" fontId="23" fillId="0" borderId="20" xfId="0" applyFont="1" applyBorder="1" applyAlignment="1" applyProtection="1">
      <alignment vertical="center" wrapText="1"/>
      <protection locked="0"/>
    </xf>
    <xf numFmtId="0" fontId="32" fillId="33" borderId="18" xfId="0" applyNumberFormat="1" applyFont="1" applyFill="1" applyBorder="1" applyAlignment="1" applyProtection="1">
      <alignment horizontal="center" vertical="center" wrapText="1"/>
    </xf>
    <xf numFmtId="0" fontId="32" fillId="33" borderId="14" xfId="0" applyNumberFormat="1" applyFont="1" applyFill="1" applyBorder="1" applyAlignment="1" applyProtection="1">
      <alignment horizontal="center" vertical="center" wrapText="1"/>
    </xf>
    <xf numFmtId="0" fontId="23" fillId="0" borderId="21" xfId="0" applyNumberFormat="1" applyFont="1" applyBorder="1" applyAlignment="1" applyProtection="1">
      <alignment vertical="center" wrapText="1"/>
      <protection locked="0"/>
    </xf>
    <xf numFmtId="0" fontId="23" fillId="0" borderId="20" xfId="0" applyNumberFormat="1" applyFont="1" applyBorder="1" applyAlignment="1" applyProtection="1">
      <alignment vertical="center" wrapText="1"/>
      <protection locked="0"/>
    </xf>
    <xf numFmtId="0" fontId="26" fillId="33" borderId="17" xfId="0" applyFont="1" applyFill="1" applyBorder="1" applyAlignment="1" applyProtection="1">
      <alignment horizontal="center" vertical="center"/>
    </xf>
    <xf numFmtId="0" fontId="26" fillId="33" borderId="30" xfId="0" applyFont="1" applyFill="1" applyBorder="1" applyAlignment="1" applyProtection="1">
      <alignment horizontal="center" vertical="center" wrapText="1"/>
    </xf>
    <xf numFmtId="177" fontId="26" fillId="33" borderId="17" xfId="0" applyNumberFormat="1" applyFont="1" applyFill="1" applyBorder="1" applyAlignment="1" applyProtection="1">
      <alignment horizontal="center" vertical="center" wrapText="1"/>
    </xf>
    <xf numFmtId="0" fontId="23" fillId="0" borderId="17" xfId="0" applyNumberFormat="1" applyFont="1" applyBorder="1" applyAlignment="1" applyProtection="1">
      <alignment vertical="center" wrapText="1"/>
      <protection locked="0"/>
    </xf>
    <xf numFmtId="0" fontId="23" fillId="0" borderId="17" xfId="0" applyFont="1" applyBorder="1" applyAlignment="1" applyProtection="1">
      <alignment vertical="center" wrapText="1"/>
      <protection locked="0"/>
    </xf>
    <xf numFmtId="0" fontId="32" fillId="33" borderId="17" xfId="0" applyNumberFormat="1" applyFont="1" applyFill="1" applyBorder="1" applyAlignment="1" applyProtection="1">
      <alignment horizontal="center" vertical="center" wrapText="1"/>
    </xf>
    <xf numFmtId="0" fontId="26" fillId="33" borderId="2" xfId="0" applyFont="1" applyFill="1" applyBorder="1" applyAlignment="1" applyProtection="1">
      <alignment horizontal="center" vertical="center" wrapText="1"/>
    </xf>
    <xf numFmtId="0" fontId="26" fillId="33" borderId="4" xfId="0" applyFont="1" applyFill="1" applyBorder="1" applyAlignment="1" applyProtection="1">
      <alignment horizontal="center" vertical="center" wrapText="1"/>
    </xf>
    <xf numFmtId="0" fontId="26" fillId="33" borderId="3" xfId="0" applyFont="1" applyFill="1" applyBorder="1" applyAlignment="1" applyProtection="1">
      <alignment horizontal="center" vertical="center" wrapText="1"/>
    </xf>
    <xf numFmtId="177" fontId="26" fillId="33" borderId="18" xfId="0" applyNumberFormat="1" applyFont="1" applyFill="1" applyBorder="1" applyAlignment="1" applyProtection="1">
      <alignment horizontal="center" vertical="center" wrapText="1"/>
    </xf>
    <xf numFmtId="177" fontId="26" fillId="33" borderId="14" xfId="0" applyNumberFormat="1" applyFont="1" applyFill="1" applyBorder="1" applyAlignment="1" applyProtection="1">
      <alignment horizontal="center" vertical="center" wrapText="1"/>
    </xf>
  </cellXfs>
  <cellStyles count="7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Blue" xfId="45" xr:uid="{00000000-0005-0000-0000-000012000000}"/>
    <cellStyle name="multiple" xfId="46" xr:uid="{00000000-0005-0000-0000-000013000000}"/>
    <cellStyle name="Normal" xfId="47" xr:uid="{00000000-0005-0000-0000-000014000000}"/>
    <cellStyle name="p" xfId="48" xr:uid="{00000000-0005-0000-0000-000015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43" builtinId="5"/>
    <cellStyle name="백분율 2" xfId="68" xr:uid="{00000000-0005-0000-0000-000021000000}"/>
    <cellStyle name="백분율 2 2" xfId="71" xr:uid="{00000000-0005-0000-0000-000022000000}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쉼표 [0] 2" xfId="67" xr:uid="{00000000-0005-0000-0000-000027000000}"/>
    <cellStyle name="쉼표 [0] 2 2" xfId="70" xr:uid="{00000000-0005-0000-0000-000028000000}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10" xfId="59" xr:uid="{00000000-0005-0000-0000-000034000000}"/>
    <cellStyle name="표준 11" xfId="58" xr:uid="{00000000-0005-0000-0000-000035000000}"/>
    <cellStyle name="표준 12" xfId="61" xr:uid="{00000000-0005-0000-0000-000036000000}"/>
    <cellStyle name="표준 13" xfId="60" xr:uid="{00000000-0005-0000-0000-000037000000}"/>
    <cellStyle name="표준 14" xfId="62" xr:uid="{00000000-0005-0000-0000-000038000000}"/>
    <cellStyle name="표준 15" xfId="63" xr:uid="{00000000-0005-0000-0000-000039000000}"/>
    <cellStyle name="표준 16" xfId="65" xr:uid="{00000000-0005-0000-0000-00003A000000}"/>
    <cellStyle name="표준 17" xfId="64" xr:uid="{00000000-0005-0000-0000-00003B000000}"/>
    <cellStyle name="표준 18" xfId="66" xr:uid="{00000000-0005-0000-0000-00003C000000}"/>
    <cellStyle name="표준 18 2" xfId="69" xr:uid="{00000000-0005-0000-0000-00003D000000}"/>
    <cellStyle name="표준 2" xfId="44" xr:uid="{00000000-0005-0000-0000-00003E000000}"/>
    <cellStyle name="표준 3" xfId="51" xr:uid="{00000000-0005-0000-0000-00003F000000}"/>
    <cellStyle name="표준 4" xfId="53" xr:uid="{00000000-0005-0000-0000-000040000000}"/>
    <cellStyle name="표준 5" xfId="55" xr:uid="{00000000-0005-0000-0000-000041000000}"/>
    <cellStyle name="표준 6" xfId="52" xr:uid="{00000000-0005-0000-0000-000042000000}"/>
    <cellStyle name="표준 7" xfId="54" xr:uid="{00000000-0005-0000-0000-000043000000}"/>
    <cellStyle name="표준 8" xfId="56" xr:uid="{00000000-0005-0000-0000-000044000000}"/>
    <cellStyle name="표준 9" xfId="57" xr:uid="{00000000-0005-0000-0000-000045000000}"/>
    <cellStyle name="표준_Sheet1" xfId="49" xr:uid="{00000000-0005-0000-0000-000046000000}"/>
    <cellStyle name="하이퍼링크" xfId="50" builtinId="8"/>
  </cellStyles>
  <dxfs count="15">
    <dxf>
      <font>
        <b val="0"/>
        <i val="0"/>
        <color theme="0"/>
      </font>
      <fill>
        <patternFill patternType="none">
          <bgColor auto="1"/>
        </patternFill>
      </fill>
    </dxf>
    <dxf>
      <font>
        <b val="0"/>
        <i val="0"/>
        <color theme="0"/>
      </font>
      <fill>
        <patternFill patternType="none">
          <bgColor auto="1"/>
        </patternFill>
      </fill>
    </dxf>
    <dxf>
      <font>
        <b val="0"/>
        <i val="0"/>
        <color theme="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맑은 고딕"/>
        <scheme val="maj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맑은 고딕"/>
        <scheme val="maj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91328</xdr:colOff>
      <xdr:row>15</xdr:row>
      <xdr:rowOff>23532</xdr:rowOff>
    </xdr:from>
    <xdr:to>
      <xdr:col>24</xdr:col>
      <xdr:colOff>941295</xdr:colOff>
      <xdr:row>29</xdr:row>
      <xdr:rowOff>156882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45063" y="2847414"/>
          <a:ext cx="10980085" cy="248658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400" b="1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작성참고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 </a:t>
          </a:r>
          <a:endParaRPr lang="en-US" altLang="ko-KR" sz="14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∙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지원분야 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드롭다운 선택 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소형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중형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∙ 최소결성금액 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공고문 참고</a:t>
          </a:r>
          <a:endParaRPr lang="en-US" altLang="ko-KR" sz="1400" kern="12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∙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존속기간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공고문 참고</a:t>
          </a:r>
        </a:p>
        <a:p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∙ 투자기간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공고문 참고</a:t>
          </a:r>
        </a:p>
        <a:p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∙ 기준수익률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공고문 참고</a:t>
          </a:r>
          <a:endParaRPr lang="en-US" altLang="ko-KR" sz="1400" kern="12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400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400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관리보수</a:t>
          </a:r>
          <a:r>
            <a:rPr lang="en-US" altLang="ko-KR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400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공고문 참고</a:t>
          </a:r>
          <a:endParaRPr lang="ko-KR" altLang="ko-KR" sz="11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433480</xdr:colOff>
      <xdr:row>23</xdr:row>
      <xdr:rowOff>142875</xdr:rowOff>
    </xdr:from>
    <xdr:to>
      <xdr:col>8</xdr:col>
      <xdr:colOff>508000</xdr:colOff>
      <xdr:row>28</xdr:row>
      <xdr:rowOff>161925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33480" y="2886075"/>
          <a:ext cx="7932645" cy="8763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rtl="0" eaLnBrk="1" fontAlgn="auto" latinLnBrk="1" hangingPunct="1"/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작성참고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en-US" altLang="ko-KR" sz="1400" b="0" kern="120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ko-KR" altLang="ko-KR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 </a:t>
          </a:r>
          <a:r>
            <a:rPr lang="ko-KR" altLang="en-US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그 외 제안사 및 타 출자자 출자 예상내역 기재</a:t>
          </a:r>
          <a:endParaRPr lang="en-US" altLang="ko-KR" sz="14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33617</xdr:colOff>
      <xdr:row>16</xdr:row>
      <xdr:rowOff>56029</xdr:rowOff>
    </xdr:from>
    <xdr:to>
      <xdr:col>13</xdr:col>
      <xdr:colOff>142875</xdr:colOff>
      <xdr:row>26</xdr:row>
      <xdr:rowOff>33618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938867" y="2484904"/>
          <a:ext cx="9761258" cy="1723839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작성참고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) </a:t>
          </a:r>
          <a:endParaRPr lang="en-US" altLang="ko-KR" sz="1400" b="1" kern="1200">
            <a:solidFill>
              <a:srgbClr val="0070C0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8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8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('23~'25</a:t>
          </a:r>
          <a:r>
            <a:rPr lang="ko-KR" altLang="en-US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년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감사보고서 및 결산자료 내용 기재</a:t>
          </a:r>
          <a:endParaRPr lang="en-US" altLang="ko-KR" sz="1400" b="1" kern="1200" baseline="0">
            <a:solidFill>
              <a:schemeClr val="tx1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 * 제안서 제출일까지 결산 미완료시 가결산자료를 제출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가결산 자료 제출 시 명판 및 법인인감 날인 필수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) </a:t>
          </a: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∙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ko-KR" sz="1400" b="1" u="sng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백만원 단위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로 기입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소수점 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X)</a:t>
          </a:r>
        </a:p>
        <a:p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ㄴ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ex) 413,553,500,000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원 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-&gt; 413,554</a:t>
          </a:r>
          <a:endParaRPr lang="ko-KR" altLang="ko-KR" sz="1400" b="1">
            <a:solidFill>
              <a:schemeClr val="tx1"/>
            </a:solidFill>
            <a:effectLst/>
            <a:latin typeface="+mn-ea"/>
            <a:ea typeface="+mn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697164</xdr:colOff>
      <xdr:row>18</xdr:row>
      <xdr:rowOff>257736</xdr:rowOff>
    </xdr:from>
    <xdr:to>
      <xdr:col>22</xdr:col>
      <xdr:colOff>134471</xdr:colOff>
      <xdr:row>29</xdr:row>
      <xdr:rowOff>33619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2333223" y="4885765"/>
          <a:ext cx="12324072" cy="482973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rtl="0" eaLnBrk="1" fontAlgn="auto" latinLnBrk="1" hangingPunct="1"/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작성참고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)</a:t>
          </a:r>
        </a:p>
        <a:p>
          <a:pPr rtl="0" eaLnBrk="1" fontAlgn="auto" latinLnBrk="1" hangingPunct="1"/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1. </a:t>
          </a:r>
          <a:r>
            <a:rPr lang="en-US" altLang="ko-KR" sz="1400" b="1">
              <a:solidFill>
                <a:sysClr val="windowText" lastClr="000000"/>
              </a:solidFill>
              <a:latin typeface="+mn-ea"/>
              <a:ea typeface="+mn-ea"/>
            </a:rPr>
            <a:t> (E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[2.3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제안사펀드현황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] sheet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에 나열한 펀드명과 동일하게 작성해야함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rtl="0" eaLnBrk="1" fontAlgn="auto" latinLnBrk="1" hangingPunct="1"/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2. 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 (Y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시장성 있는 자산의 가치 산출 근거는 아래의 방법으로 작성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   -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제안서 작성기준일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/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상장시장 종류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/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가격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*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주수</a:t>
          </a:r>
          <a:endParaRPr lang="en-US" altLang="ko-KR" sz="12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   - </a:t>
          </a:r>
          <a:r>
            <a:rPr lang="ko-KR" altLang="ko-KR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증빙 가능한 명확한 근거하에 작성</a:t>
          </a:r>
          <a:r>
            <a:rPr lang="en-US" altLang="ko-KR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ko-KR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감사보고서 등</a:t>
          </a:r>
          <a:r>
            <a:rPr lang="en-US" altLang="ko-KR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ko-KR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 </a:t>
          </a:r>
          <a:endParaRPr lang="en-US" altLang="ko-KR" sz="1200" b="1" kern="120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3. 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 (AC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시장성 있는 자산으로 전환된 경우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,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해당사항 반드시 명시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400" b="1" kern="120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pPr algn="l"/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4.  (AH</a:t>
          </a:r>
          <a:r>
            <a:rPr lang="ko-KR" altLang="en-US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열</a:t>
          </a:r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주목적분야 해당 여부는 방산 기업</a:t>
          </a:r>
          <a:r>
            <a:rPr lang="ko-KR" altLang="en-US" sz="14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에 해당하는 경우 선택</a:t>
          </a:r>
          <a:endParaRPr lang="en-US" altLang="ko-KR" sz="1400" b="1" kern="120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pPr algn="l"/>
          <a:endParaRPr lang="en-US" altLang="ko-KR" sz="1400" b="1" kern="120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pPr algn="l"/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5.  (AI</a:t>
          </a:r>
          <a:r>
            <a:rPr lang="ko-KR" altLang="en-US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열</a:t>
          </a:r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400" b="1" kern="120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방산 분야 세부 분류 선택</a:t>
          </a:r>
          <a:endParaRPr lang="en-US" altLang="ko-KR" sz="1400" b="1" kern="120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pPr algn="l"/>
          <a:r>
            <a:rPr lang="en-US" altLang="ko-KR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     - </a:t>
          </a:r>
          <a:r>
            <a:rPr lang="ko-KR" altLang="en-US" sz="1200" b="1" kern="120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드랍박스의 세부분야 중 선택</a:t>
          </a:r>
          <a:endParaRPr lang="en-US" altLang="ko-KR" sz="1200" b="1" kern="120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860450</xdr:colOff>
      <xdr:row>15</xdr:row>
      <xdr:rowOff>203307</xdr:rowOff>
    </xdr:from>
    <xdr:to>
      <xdr:col>15</xdr:col>
      <xdr:colOff>1476774</xdr:colOff>
      <xdr:row>17</xdr:row>
      <xdr:rowOff>332175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8738986" y="3060807"/>
          <a:ext cx="5460467" cy="89086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rtl="0" eaLnBrk="1" fontAlgn="auto" latinLnBrk="1" hangingPunct="1"/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작성참고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800" b="0" i="0" u="none" strike="noStrike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ko-KR" altLang="en-US" sz="1400"/>
            <a:t> </a:t>
          </a:r>
          <a:endParaRPr lang="en-US" altLang="ko-KR" sz="1400"/>
        </a:p>
        <a:p>
          <a:pPr rtl="0" eaLnBrk="1" fontAlgn="auto" latinLnBrk="1" hangingPunct="1"/>
          <a:r>
            <a:rPr lang="ko-KR" altLang="ko-KR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 b="1">
              <a:solidFill>
                <a:schemeClr val="tx1"/>
              </a:solidFill>
            </a:rPr>
            <a:t> (O</a:t>
          </a:r>
          <a:r>
            <a:rPr lang="ko-KR" altLang="en-US" sz="1400" b="1">
              <a:solidFill>
                <a:schemeClr val="tx1"/>
              </a:solidFill>
            </a:rPr>
            <a:t>열</a:t>
          </a:r>
          <a:r>
            <a:rPr lang="en-US" altLang="ko-KR" sz="1400" b="1">
              <a:solidFill>
                <a:schemeClr val="tx1"/>
              </a:solidFill>
            </a:rPr>
            <a:t>) </a:t>
          </a:r>
          <a:r>
            <a:rPr lang="ko-KR" altLang="en-US" sz="1400" b="1">
              <a:solidFill>
                <a:schemeClr val="tx1"/>
              </a:solidFill>
            </a:rPr>
            <a:t>핵심운용인력 </a:t>
          </a:r>
          <a:r>
            <a:rPr lang="ko-KR" altLang="en-US" sz="1400" b="1" baseline="0">
              <a:solidFill>
                <a:schemeClr val="tx1"/>
              </a:solidFill>
            </a:rPr>
            <a:t>→ </a:t>
          </a:r>
          <a:r>
            <a:rPr lang="en-US" altLang="ko-KR" sz="1400" b="1" baseline="0">
              <a:solidFill>
                <a:schemeClr val="tx1"/>
              </a:solidFill>
            </a:rPr>
            <a:t>YES, </a:t>
          </a:r>
          <a:r>
            <a:rPr lang="ko-KR" altLang="en-US" sz="1400" b="1" baseline="0">
              <a:solidFill>
                <a:schemeClr val="tx1"/>
              </a:solidFill>
            </a:rPr>
            <a:t>그 외 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NO</a:t>
          </a:r>
          <a:endParaRPr lang="ko-KR" altLang="en-US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16</xdr:row>
      <xdr:rowOff>165687</xdr:rowOff>
    </xdr:from>
    <xdr:to>
      <xdr:col>26</xdr:col>
      <xdr:colOff>322489</xdr:colOff>
      <xdr:row>24</xdr:row>
      <xdr:rowOff>323850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D74F059E-C9F8-41AE-81A1-947A0D451041}"/>
            </a:ext>
          </a:extLst>
        </xdr:cNvPr>
        <xdr:cNvSpPr/>
      </xdr:nvSpPr>
      <xdr:spPr>
        <a:xfrm>
          <a:off x="3343275" y="4432887"/>
          <a:ext cx="12152539" cy="457776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작성참고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</a:t>
          </a: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1. (V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원금 회수가 동반되지 않은 회수건은 미회수로 분류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2. (AF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시장성 있는 자산의 가치 산출 근거는 아래의 방법으로 작성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   -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제안서작성기준일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/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상장시장종류 종가기준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/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가격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*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주수</a:t>
          </a:r>
          <a:endParaRPr lang="en-US" altLang="ko-KR" sz="12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3. (AI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시장성 있는 자산으로 전환된 경우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,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해당사항 반드시 명시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4∙  (AS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</a:t>
          </a:r>
          <a:r>
            <a:rPr lang="en-US" altLang="ko-KR" sz="1800" b="1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400" b="1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rPr>
            <a:t>주목적분야 해당 여부는 방산 기업에 해당하는 경우 선택</a:t>
          </a:r>
        </a:p>
        <a:p>
          <a:endParaRPr lang="ko-KR" altLang="ko-KR" sz="1400" b="1" kern="1200" baseline="0">
            <a:solidFill>
              <a:sysClr val="windowText" lastClr="000000"/>
            </a:solidFill>
            <a:latin typeface="+mn-ea"/>
            <a:ea typeface="+mn-ea"/>
            <a:cs typeface="+mn-cs"/>
          </a:endParaRPr>
        </a:p>
        <a:p>
          <a:r>
            <a:rPr lang="en-US" altLang="ko-KR" sz="1400" b="1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rPr>
            <a:t>5.  (AT</a:t>
          </a:r>
          <a:r>
            <a:rPr lang="ko-KR" altLang="ko-KR" sz="1400" b="1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rPr>
            <a:t>열</a:t>
          </a:r>
          <a:r>
            <a:rPr lang="en-US" altLang="ko-KR" sz="1400" b="1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rPr>
            <a:t>) </a:t>
          </a:r>
          <a:r>
            <a:rPr lang="ko-KR" altLang="ko-KR" sz="1400" b="1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방산 분야 세부 분류 선택</a:t>
          </a:r>
          <a:endParaRPr lang="ko-KR" altLang="ko-KR" sz="1100">
            <a:solidFill>
              <a:sysClr val="windowText" lastClr="000000"/>
            </a:solidFill>
            <a:effectLst/>
          </a:endParaRPr>
        </a:p>
        <a:p>
          <a:r>
            <a:rPr lang="en-US" altLang="ko-KR" sz="18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US" altLang="ko-KR" sz="12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8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드랍박스의 세부분야 중 선택</a:t>
          </a:r>
          <a:endParaRPr lang="ko-KR" altLang="ko-KR" sz="12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505064</xdr:colOff>
      <xdr:row>12</xdr:row>
      <xdr:rowOff>178493</xdr:rowOff>
    </xdr:from>
    <xdr:to>
      <xdr:col>23</xdr:col>
      <xdr:colOff>537001</xdr:colOff>
      <xdr:row>19</xdr:row>
      <xdr:rowOff>428625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C08DDF86-46EF-48DD-B986-4F5A477A614C}"/>
            </a:ext>
          </a:extLst>
        </xdr:cNvPr>
        <xdr:cNvSpPr/>
      </xdr:nvSpPr>
      <xdr:spPr>
        <a:xfrm>
          <a:off x="2114789" y="2273993"/>
          <a:ext cx="12119162" cy="4250632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(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작성참고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</a:t>
          </a: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1. (V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원금 회수가 동반되지 않은 회수건은 미회수로 분류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2. (AF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시장성 있는 자산의 가치 산출 근거는 아래의 방법으로 작성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   -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제안서작성기준일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/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상장시장종류 종가기준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/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가격 </a:t>
          </a:r>
          <a:r>
            <a:rPr lang="en-US" altLang="ko-KR" sz="1200" b="1" baseline="0">
              <a:solidFill>
                <a:sysClr val="windowText" lastClr="000000"/>
              </a:solidFill>
              <a:latin typeface="+mn-ea"/>
              <a:ea typeface="+mn-ea"/>
            </a:rPr>
            <a:t>* </a:t>
          </a:r>
          <a:r>
            <a:rPr lang="ko-KR" altLang="en-US" sz="1200" b="1" baseline="0">
              <a:solidFill>
                <a:sysClr val="windowText" lastClr="000000"/>
              </a:solidFill>
              <a:latin typeface="+mn-ea"/>
              <a:ea typeface="+mn-ea"/>
            </a:rPr>
            <a:t>주수</a:t>
          </a:r>
          <a:endParaRPr lang="en-US" altLang="ko-KR" sz="12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3. (AI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열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)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시장성 있는 자산으로 전환된 경우</a:t>
          </a:r>
          <a:r>
            <a:rPr lang="en-US" altLang="ko-KR" sz="1400" b="1" baseline="0">
              <a:solidFill>
                <a:sysClr val="windowText" lastClr="000000"/>
              </a:solidFill>
              <a:latin typeface="+mn-ea"/>
              <a:ea typeface="+mn-ea"/>
            </a:rPr>
            <a:t>, </a:t>
          </a:r>
          <a:r>
            <a:rPr lang="ko-KR" altLang="en-US" sz="1400" b="1" baseline="0">
              <a:solidFill>
                <a:sysClr val="windowText" lastClr="000000"/>
              </a:solidFill>
              <a:latin typeface="+mn-ea"/>
              <a:ea typeface="+mn-ea"/>
            </a:rPr>
            <a:t>해당사항 반드시 명시</a:t>
          </a:r>
          <a:endParaRPr lang="en-US" altLang="ko-KR" sz="14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100" b="1" baseline="0">
            <a:solidFill>
              <a:sysClr val="windowText" lastClr="000000"/>
            </a:solidFill>
            <a:latin typeface="+mn-ea"/>
            <a:ea typeface="+mn-ea"/>
          </a:endParaRPr>
        </a:p>
        <a:p>
          <a:r>
            <a:rPr lang="en-US" altLang="ko-KR" sz="14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4∙  (AS</a:t>
          </a:r>
          <a:r>
            <a:rPr lang="ko-KR" altLang="ko-KR" sz="14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4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altLang="ko-KR" sz="1400" b="1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400" b="1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rPr>
            <a:t>주목적분야 해당 여부는 방산 기업에 해당하는 경우 선택</a:t>
          </a:r>
          <a:endParaRPr lang="en-US" altLang="ko-KR" sz="1400" b="1" kern="1200" baseline="0">
            <a:solidFill>
              <a:sysClr val="windowText" lastClr="000000"/>
            </a:solidFill>
            <a:latin typeface="+mn-ea"/>
            <a:ea typeface="+mn-ea"/>
            <a:cs typeface="+mn-cs"/>
          </a:endParaRPr>
        </a:p>
        <a:p>
          <a:endParaRPr lang="ko-KR" altLang="ko-KR" sz="1100">
            <a:solidFill>
              <a:sysClr val="windowText" lastClr="000000"/>
            </a:solidFill>
            <a:effectLst/>
          </a:endParaRPr>
        </a:p>
        <a:p>
          <a:r>
            <a:rPr lang="en-US" altLang="ko-KR" sz="14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5.  (AT</a:t>
          </a:r>
          <a:r>
            <a:rPr lang="ko-KR" altLang="ko-KR" sz="14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4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400" b="1" kern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방산 분야 세부 분류 선택</a:t>
          </a:r>
          <a:endParaRPr lang="ko-KR" altLang="ko-KR" sz="1400">
            <a:solidFill>
              <a:sysClr val="windowText" lastClr="000000"/>
            </a:solidFill>
            <a:effectLst/>
          </a:endParaRPr>
        </a:p>
        <a:p>
          <a:r>
            <a:rPr lang="en-US" altLang="ko-KR" sz="12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- </a:t>
          </a:r>
          <a:r>
            <a:rPr lang="ko-KR" altLang="ko-KR" sz="1200" b="1" kern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드랍박스의 세부분야 중 선택</a:t>
          </a:r>
          <a:endParaRPr lang="ko-KR" altLang="ko-KR" sz="12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290287</xdr:colOff>
      <xdr:row>3</xdr:row>
      <xdr:rowOff>74839</xdr:rowOff>
    </xdr:from>
    <xdr:to>
      <xdr:col>23</xdr:col>
      <xdr:colOff>136980</xdr:colOff>
      <xdr:row>11</xdr:row>
      <xdr:rowOff>360589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11656787" y="455839"/>
          <a:ext cx="5307693" cy="13335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>
              <a:solidFill>
                <a:sysClr val="windowText" lastClr="000000"/>
              </a:solidFill>
            </a:rPr>
            <a:t>(</a:t>
          </a:r>
          <a:r>
            <a:rPr lang="ko-KR" altLang="en-US" sz="1400" b="1">
              <a:solidFill>
                <a:sysClr val="windowText" lastClr="000000"/>
              </a:solidFill>
            </a:rPr>
            <a:t>작성참고</a:t>
          </a:r>
          <a:r>
            <a:rPr lang="en-US" altLang="ko-KR" sz="1400" b="1">
              <a:solidFill>
                <a:srgbClr val="0070C0"/>
              </a:solidFill>
            </a:rPr>
            <a:t>) </a:t>
          </a:r>
        </a:p>
        <a:p>
          <a:pPr algn="l"/>
          <a:r>
            <a:rPr lang="en-US" altLang="ko-KR" sz="1400" b="1">
              <a:solidFill>
                <a:sysClr val="windowText" lastClr="000000"/>
              </a:solidFill>
            </a:rPr>
            <a:t>1.</a:t>
          </a:r>
          <a:r>
            <a:rPr lang="en-US" altLang="ko-KR" sz="1400" b="1" baseline="0">
              <a:solidFill>
                <a:sysClr val="windowText" lastClr="000000"/>
              </a:solidFill>
            </a:rPr>
            <a:t> </a:t>
          </a:r>
          <a:r>
            <a:rPr lang="ko-KR" altLang="en-US" sz="1400" b="1" baseline="0">
              <a:solidFill>
                <a:sysClr val="windowText" lastClr="000000"/>
              </a:solidFill>
            </a:rPr>
            <a:t>중복기간이 발생하지 않도록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2. </a:t>
          </a:r>
          <a:r>
            <a:rPr lang="ko-KR" altLang="en-US" sz="1400" b="1" baseline="0">
              <a:solidFill>
                <a:sysClr val="windowText" lastClr="000000"/>
              </a:solidFill>
            </a:rPr>
            <a:t>겸직상태인 경우</a:t>
          </a:r>
          <a:r>
            <a:rPr lang="en-US" altLang="ko-KR" sz="1400" b="1" baseline="0">
              <a:solidFill>
                <a:sysClr val="windowText" lastClr="000000"/>
              </a:solidFill>
            </a:rPr>
            <a:t>, </a:t>
          </a:r>
          <a:r>
            <a:rPr lang="ko-KR" altLang="en-US" sz="1400" b="1" baseline="0">
              <a:solidFill>
                <a:sysClr val="windowText" lastClr="000000"/>
              </a:solidFill>
            </a:rPr>
            <a:t>주된 직장의 재직 경력 기간만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3. </a:t>
          </a:r>
          <a:r>
            <a:rPr lang="ko-KR" altLang="en-US" sz="1400" b="1" baseline="0">
              <a:solidFill>
                <a:sysClr val="windowText" lastClr="000000"/>
              </a:solidFill>
            </a:rPr>
            <a:t>경력확인서</a:t>
          </a:r>
          <a:r>
            <a:rPr lang="en-US" altLang="ko-KR" sz="1400" b="1" baseline="0">
              <a:solidFill>
                <a:sysClr val="windowText" lastClr="000000"/>
              </a:solidFill>
            </a:rPr>
            <a:t>(</a:t>
          </a:r>
          <a:r>
            <a:rPr lang="ko-KR" altLang="en-US" sz="1400" b="1" baseline="0">
              <a:solidFill>
                <a:sysClr val="windowText" lastClr="000000"/>
              </a:solidFill>
            </a:rPr>
            <a:t>증명서</a:t>
          </a:r>
          <a:r>
            <a:rPr lang="en-US" altLang="ko-KR" sz="1400" b="1" baseline="0">
              <a:solidFill>
                <a:sysClr val="windowText" lastClr="000000"/>
              </a:solidFill>
            </a:rPr>
            <a:t>)</a:t>
          </a:r>
          <a:r>
            <a:rPr lang="ko-KR" altLang="en-US" sz="1400" b="1" baseline="0">
              <a:solidFill>
                <a:sysClr val="windowText" lastClr="000000"/>
              </a:solidFill>
            </a:rPr>
            <a:t>상의 담당기간 일자와 일치할 것</a:t>
          </a:r>
          <a:endParaRPr lang="ko-KR" altLang="en-U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253253</xdr:colOff>
      <xdr:row>3</xdr:row>
      <xdr:rowOff>53788</xdr:rowOff>
    </xdr:from>
    <xdr:to>
      <xdr:col>23</xdr:col>
      <xdr:colOff>69290</xdr:colOff>
      <xdr:row>11</xdr:row>
      <xdr:rowOff>322730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11607053" y="434788"/>
          <a:ext cx="5302437" cy="1316692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>
              <a:solidFill>
                <a:sysClr val="windowText" lastClr="000000"/>
              </a:solidFill>
            </a:rPr>
            <a:t>(</a:t>
          </a:r>
          <a:r>
            <a:rPr lang="ko-KR" altLang="en-US" sz="1400" b="1">
              <a:solidFill>
                <a:sysClr val="windowText" lastClr="000000"/>
              </a:solidFill>
            </a:rPr>
            <a:t>작성참고</a:t>
          </a:r>
          <a:r>
            <a:rPr lang="en-US" altLang="ko-KR" sz="1400" b="1">
              <a:solidFill>
                <a:sysClr val="windowText" lastClr="000000"/>
              </a:solidFill>
            </a:rPr>
            <a:t>)</a:t>
          </a:r>
        </a:p>
        <a:p>
          <a:pPr algn="l"/>
          <a:r>
            <a:rPr lang="en-US" altLang="ko-KR" sz="1400" b="1">
              <a:solidFill>
                <a:sysClr val="windowText" lastClr="000000"/>
              </a:solidFill>
            </a:rPr>
            <a:t>1.</a:t>
          </a:r>
          <a:r>
            <a:rPr lang="en-US" altLang="ko-KR" sz="1400" b="1" baseline="0">
              <a:solidFill>
                <a:sysClr val="windowText" lastClr="000000"/>
              </a:solidFill>
            </a:rPr>
            <a:t> </a:t>
          </a:r>
          <a:r>
            <a:rPr lang="ko-KR" altLang="en-US" sz="1400" b="1" baseline="0">
              <a:solidFill>
                <a:sysClr val="windowText" lastClr="000000"/>
              </a:solidFill>
            </a:rPr>
            <a:t>중복기간이 발생하지 않도록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2. </a:t>
          </a:r>
          <a:r>
            <a:rPr lang="ko-KR" altLang="en-US" sz="1400" b="1" baseline="0">
              <a:solidFill>
                <a:sysClr val="windowText" lastClr="000000"/>
              </a:solidFill>
            </a:rPr>
            <a:t>겸직상태인 경우</a:t>
          </a:r>
          <a:r>
            <a:rPr lang="en-US" altLang="ko-KR" sz="1400" b="1" baseline="0">
              <a:solidFill>
                <a:sysClr val="windowText" lastClr="000000"/>
              </a:solidFill>
            </a:rPr>
            <a:t>, </a:t>
          </a:r>
          <a:r>
            <a:rPr lang="ko-KR" altLang="en-US" sz="1400" b="1" baseline="0">
              <a:solidFill>
                <a:sysClr val="windowText" lastClr="000000"/>
              </a:solidFill>
            </a:rPr>
            <a:t>주된 직장의 재직 경력 기간만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3. </a:t>
          </a:r>
          <a:r>
            <a:rPr lang="ko-KR" altLang="en-US" sz="1400" b="1" baseline="0">
              <a:solidFill>
                <a:sysClr val="windowText" lastClr="000000"/>
              </a:solidFill>
            </a:rPr>
            <a:t>경력확인서</a:t>
          </a:r>
          <a:r>
            <a:rPr lang="en-US" altLang="ko-KR" sz="1400" b="1" baseline="0">
              <a:solidFill>
                <a:sysClr val="windowText" lastClr="000000"/>
              </a:solidFill>
            </a:rPr>
            <a:t>(</a:t>
          </a:r>
          <a:r>
            <a:rPr lang="ko-KR" altLang="en-US" sz="1400" b="1" baseline="0">
              <a:solidFill>
                <a:sysClr val="windowText" lastClr="000000"/>
              </a:solidFill>
            </a:rPr>
            <a:t>증명서</a:t>
          </a:r>
          <a:r>
            <a:rPr lang="en-US" altLang="ko-KR" sz="1400" b="1" baseline="0">
              <a:solidFill>
                <a:sysClr val="windowText" lastClr="000000"/>
              </a:solidFill>
            </a:rPr>
            <a:t>)</a:t>
          </a:r>
          <a:r>
            <a:rPr lang="ko-KR" altLang="en-US" sz="1400" b="1" baseline="0">
              <a:solidFill>
                <a:sysClr val="windowText" lastClr="000000"/>
              </a:solidFill>
            </a:rPr>
            <a:t>상의 담당기간 일자와 일치할 것</a:t>
          </a:r>
          <a:endParaRPr lang="ko-KR" altLang="en-U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140634</xdr:colOff>
      <xdr:row>0</xdr:row>
      <xdr:rowOff>93009</xdr:rowOff>
    </xdr:from>
    <xdr:to>
      <xdr:col>13</xdr:col>
      <xdr:colOff>647700</xdr:colOff>
      <xdr:row>8</xdr:row>
      <xdr:rowOff>76200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8255934" y="93009"/>
          <a:ext cx="6679266" cy="196439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>
              <a:solidFill>
                <a:schemeClr val="tx1"/>
              </a:solidFill>
            </a:rPr>
            <a:t>(</a:t>
          </a:r>
          <a:r>
            <a:rPr lang="ko-KR" altLang="en-US" sz="1400" b="1">
              <a:solidFill>
                <a:schemeClr val="tx1"/>
              </a:solidFill>
            </a:rPr>
            <a:t>작성참고</a:t>
          </a:r>
          <a:r>
            <a:rPr lang="en-US" altLang="ko-KR" sz="1400" b="1">
              <a:solidFill>
                <a:schemeClr val="tx1"/>
              </a:solidFill>
            </a:rPr>
            <a:t>) </a:t>
          </a:r>
          <a:br>
            <a:rPr lang="en-US" altLang="ko-KR" sz="1400" b="1">
              <a:solidFill>
                <a:srgbClr val="0070C0"/>
              </a:solidFill>
            </a:rPr>
          </a:br>
          <a:r>
            <a:rPr lang="en-US" altLang="ko-KR" sz="1400" b="1">
              <a:solidFill>
                <a:schemeClr val="tx1"/>
              </a:solidFill>
            </a:rPr>
            <a:t>1.</a:t>
          </a:r>
          <a:r>
            <a:rPr lang="en-US" altLang="ko-KR" sz="1400" b="1" baseline="0">
              <a:solidFill>
                <a:schemeClr val="tx1"/>
              </a:solidFill>
            </a:rPr>
            <a:t> </a:t>
          </a:r>
          <a:r>
            <a:rPr lang="ko-KR" altLang="en-US" sz="1400" b="1" baseline="0">
              <a:solidFill>
                <a:schemeClr val="tx1"/>
              </a:solidFill>
            </a:rPr>
            <a:t>거래금액은 제출한 증빙서류</a:t>
          </a:r>
          <a:r>
            <a:rPr lang="en-US" altLang="ko-KR" sz="1400" b="1" baseline="0">
              <a:solidFill>
                <a:schemeClr val="tx1"/>
              </a:solidFill>
            </a:rPr>
            <a:t>(</a:t>
          </a:r>
          <a:r>
            <a:rPr lang="ko-KR" altLang="en-US" sz="1400" b="1" baseline="0">
              <a:solidFill>
                <a:schemeClr val="tx1"/>
              </a:solidFill>
            </a:rPr>
            <a:t>입출금내역</a:t>
          </a:r>
          <a:r>
            <a:rPr lang="en-US" altLang="ko-KR" sz="1400" b="1" baseline="0">
              <a:solidFill>
                <a:schemeClr val="tx1"/>
              </a:solidFill>
            </a:rPr>
            <a:t>)</a:t>
          </a:r>
          <a:r>
            <a:rPr lang="ko-KR" altLang="en-US" sz="1400" b="1" baseline="0">
              <a:solidFill>
                <a:schemeClr val="tx1"/>
              </a:solidFill>
            </a:rPr>
            <a:t>상 금액과 일치하도록 작성</a:t>
          </a:r>
          <a:r>
            <a:rPr lang="en-US" altLang="ko-KR" sz="1400" b="1" baseline="0">
              <a:solidFill>
                <a:schemeClr val="tx1"/>
              </a:solidFill>
            </a:rPr>
            <a:t>(</a:t>
          </a:r>
          <a:r>
            <a:rPr lang="ko-KR" altLang="en-US" sz="1400" b="1" baseline="0">
              <a:solidFill>
                <a:schemeClr val="tx1"/>
              </a:solidFill>
            </a:rPr>
            <a:t>오탈자 주의</a:t>
          </a:r>
          <a:r>
            <a:rPr lang="en-US" altLang="ko-KR" sz="1400" b="1" baseline="0">
              <a:solidFill>
                <a:schemeClr val="tx1"/>
              </a:solidFill>
            </a:rPr>
            <a:t>)</a:t>
          </a: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2. </a:t>
          </a:r>
          <a:r>
            <a:rPr lang="ko-KR" altLang="en-US" sz="1400" b="1" baseline="0">
              <a:solidFill>
                <a:schemeClr val="tx1"/>
              </a:solidFill>
            </a:rPr>
            <a:t>거래구분에 따라 작성방법 다른 점 유의</a:t>
          </a:r>
          <a:r>
            <a:rPr lang="en-US" altLang="ko-KR" sz="1400" b="1" baseline="0">
              <a:solidFill>
                <a:schemeClr val="tx1"/>
              </a:solidFill>
            </a:rPr>
            <a:t>(</a:t>
          </a:r>
          <a:r>
            <a:rPr lang="ko-KR" altLang="en-US" sz="1400" b="1" baseline="0">
              <a:solidFill>
                <a:schemeClr val="tx1"/>
              </a:solidFill>
            </a:rPr>
            <a:t>납입은 </a:t>
          </a:r>
          <a:r>
            <a:rPr lang="en-US" altLang="ko-KR" sz="1400" b="1" baseline="0">
              <a:solidFill>
                <a:schemeClr val="tx1"/>
              </a:solidFill>
            </a:rPr>
            <a:t>- / </a:t>
          </a:r>
          <a:r>
            <a:rPr lang="ko-KR" altLang="en-US" sz="1400" b="1" baseline="0">
              <a:solidFill>
                <a:schemeClr val="tx1"/>
              </a:solidFill>
            </a:rPr>
            <a:t>분배 등은 </a:t>
          </a:r>
          <a:r>
            <a:rPr lang="en-US" altLang="ko-KR" sz="1400" b="1" baseline="0">
              <a:solidFill>
                <a:schemeClr val="tx1"/>
              </a:solidFill>
            </a:rPr>
            <a:t>+)</a:t>
          </a:r>
        </a:p>
        <a:p>
          <a:pPr algn="l"/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400" b="1" baseline="0">
              <a:solidFill>
                <a:schemeClr val="tx1"/>
              </a:solidFill>
            </a:rPr>
            <a:t>가상분배시 거래일은 </a:t>
          </a:r>
          <a:r>
            <a:rPr lang="en-US" altLang="ko-KR" sz="1400" b="1" baseline="0">
              <a:solidFill>
                <a:schemeClr val="tx1"/>
              </a:solidFill>
            </a:rPr>
            <a:t>'</a:t>
          </a:r>
          <a:r>
            <a:rPr lang="ko-KR" altLang="en-US" sz="1400" b="1" baseline="0">
              <a:solidFill>
                <a:schemeClr val="tx1"/>
              </a:solidFill>
            </a:rPr>
            <a:t>제안서 작성기준일</a:t>
          </a:r>
          <a:r>
            <a:rPr lang="en-US" altLang="ko-KR" sz="1400" b="1" baseline="0">
              <a:solidFill>
                <a:schemeClr val="tx1"/>
              </a:solidFill>
            </a:rPr>
            <a:t>'</a:t>
          </a: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4. </a:t>
          </a:r>
          <a:r>
            <a:rPr lang="ko-KR" altLang="en-US" sz="1400" b="1" baseline="0">
              <a:solidFill>
                <a:schemeClr val="tx1"/>
              </a:solidFill>
            </a:rPr>
            <a:t>가상분배 거래금액은 </a:t>
          </a:r>
          <a:r>
            <a:rPr lang="en-US" altLang="ko-KR" sz="1400" b="1" baseline="0">
              <a:solidFill>
                <a:schemeClr val="tx1"/>
              </a:solidFill>
            </a:rPr>
            <a:t>2.3 </a:t>
          </a:r>
          <a:r>
            <a:rPr lang="ko-KR" altLang="en-US" sz="1400" b="1" baseline="0">
              <a:solidFill>
                <a:schemeClr val="tx1"/>
              </a:solidFill>
            </a:rPr>
            <a:t>제안사 펀드현황의 </a:t>
          </a:r>
          <a:r>
            <a:rPr lang="en-US" altLang="ko-KR" sz="1400" b="1" baseline="0">
              <a:solidFill>
                <a:schemeClr val="tx1"/>
              </a:solidFill>
            </a:rPr>
            <a:t>AJ</a:t>
          </a:r>
          <a:r>
            <a:rPr lang="ko-KR" altLang="en-US" sz="1400" b="1" baseline="0">
              <a:solidFill>
                <a:schemeClr val="tx1"/>
              </a:solidFill>
            </a:rPr>
            <a:t>열 펀드순자산 </a:t>
          </a:r>
          <a:r>
            <a:rPr lang="en-US" altLang="ko-KR" sz="1400" b="1" baseline="0">
              <a:solidFill>
                <a:schemeClr val="tx1"/>
              </a:solidFill>
            </a:rPr>
            <a:t>* </a:t>
          </a:r>
          <a:r>
            <a:rPr lang="ko-KR" altLang="en-US" sz="1400" b="1" baseline="0">
              <a:solidFill>
                <a:schemeClr val="tx1"/>
              </a:solidFill>
            </a:rPr>
            <a:t>백만원으로 하여 산식으로 입력</a:t>
          </a:r>
          <a:endParaRPr lang="en-US" altLang="ko-KR" sz="1400" b="1" baseline="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미해당" displayName="미해당" ref="C427:C428" totalsRowShown="0" headerRowDxfId="14" dataDxfId="12" headerRowBorderDxfId="13" tableBorderDxfId="11" totalsRowBorderDxfId="10" headerRowCellStyle="표준 2" dataCellStyle="표준 2">
  <autoFilter ref="C427:C428" xr:uid="{00000000-0009-0000-0100-000002000000}"/>
  <tableColumns count="1">
    <tableColumn id="1" xr3:uid="{00000000-0010-0000-0000-000001000000}" name="미해당" dataDxfId="9" dataCellStyle="표준 2"/>
  </tableColumns>
  <tableStyleInfo name="TableStyleMedium9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국가전략기술_12대분야" displayName="국가전략기술_12대분야" ref="C419:C426" totalsRowShown="0" headerRowDxfId="8" dataDxfId="6" headerRowBorderDxfId="7" tableBorderDxfId="5" totalsRowBorderDxfId="4" headerRowCellStyle="표준 2" dataCellStyle="표준 2">
  <autoFilter ref="C419:C426" xr:uid="{00000000-000C-0000-FFFF-FFFF01000000}"/>
  <tableColumns count="1">
    <tableColumn id="1" xr3:uid="{00000000-0010-0000-0100-000001000000}" name="방산기업" dataDxfId="3" dataCellStyle="표준 2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L431"/>
  <sheetViews>
    <sheetView tabSelected="1" view="pageBreakPreview" topLeftCell="A56" zoomScaleNormal="115" zoomScaleSheetLayoutView="100" workbookViewId="0">
      <selection activeCell="E427" sqref="E427"/>
    </sheetView>
  </sheetViews>
  <sheetFormatPr defaultColWidth="9" defaultRowHeight="16.5" customHeight="1"/>
  <cols>
    <col min="1" max="1" width="5.625" style="280" customWidth="1"/>
    <col min="2" max="2" width="13.125" style="280" customWidth="1"/>
    <col min="3" max="3" width="25.625" style="280" customWidth="1"/>
    <col min="4" max="4" width="7.125" style="280" customWidth="1"/>
    <col min="5" max="5" width="23.75" style="280" customWidth="1"/>
    <col min="6" max="6" width="73.375" style="280" customWidth="1"/>
    <col min="7" max="11" width="9" style="425"/>
    <col min="12" max="12" width="45.625" style="425" customWidth="1"/>
    <col min="13" max="16384" width="9" style="280"/>
  </cols>
  <sheetData>
    <row r="1" spans="1:12" ht="30.75" customHeight="1">
      <c r="A1" s="588" t="s">
        <v>520</v>
      </c>
      <c r="B1" s="588"/>
      <c r="C1" s="588"/>
      <c r="D1" s="588"/>
      <c r="E1" s="588"/>
      <c r="F1" s="588"/>
      <c r="G1" s="599"/>
      <c r="H1" s="599"/>
      <c r="I1" s="599"/>
      <c r="J1" s="599"/>
      <c r="K1" s="599"/>
      <c r="L1" s="599"/>
    </row>
    <row r="2" spans="1:12" ht="16.5" customHeight="1">
      <c r="A2" s="360"/>
      <c r="B2" s="360"/>
      <c r="C2" s="360"/>
      <c r="D2" s="360"/>
      <c r="E2" s="360"/>
      <c r="F2" s="360"/>
      <c r="G2" s="414"/>
      <c r="H2" s="414"/>
      <c r="I2" s="414"/>
      <c r="J2" s="414"/>
      <c r="K2" s="414"/>
      <c r="L2" s="414"/>
    </row>
    <row r="3" spans="1:12" s="308" customFormat="1" ht="16.5" customHeight="1">
      <c r="A3" s="447" t="s">
        <v>508</v>
      </c>
      <c r="B3" s="447"/>
      <c r="C3" s="447"/>
      <c r="D3" s="447"/>
      <c r="E3" s="447"/>
      <c r="F3" s="447"/>
      <c r="G3" s="456"/>
      <c r="H3" s="456"/>
      <c r="I3" s="456"/>
      <c r="J3" s="456"/>
      <c r="K3" s="456"/>
      <c r="L3" s="456"/>
    </row>
    <row r="4" spans="1:12" s="324" customFormat="1" ht="16.5" customHeight="1">
      <c r="A4" s="589" t="s">
        <v>913</v>
      </c>
      <c r="B4" s="589"/>
      <c r="C4" s="589"/>
      <c r="D4" s="589"/>
      <c r="E4" s="589"/>
      <c r="F4" s="589"/>
      <c r="G4" s="600"/>
      <c r="H4" s="600"/>
      <c r="I4" s="600"/>
      <c r="J4" s="600"/>
      <c r="K4" s="600"/>
      <c r="L4" s="600"/>
    </row>
    <row r="5" spans="1:12" s="308" customFormat="1" ht="16.5" customHeight="1">
      <c r="A5" s="446" t="s">
        <v>732</v>
      </c>
      <c r="B5" s="446"/>
      <c r="C5" s="446"/>
      <c r="D5" s="446"/>
      <c r="E5" s="446"/>
      <c r="F5" s="446"/>
      <c r="G5" s="445"/>
      <c r="H5" s="445"/>
      <c r="I5" s="445"/>
      <c r="J5" s="445"/>
      <c r="K5" s="445"/>
      <c r="L5" s="445"/>
    </row>
    <row r="6" spans="1:12" s="308" customFormat="1" ht="16.5" customHeight="1">
      <c r="A6" s="455" t="s">
        <v>914</v>
      </c>
      <c r="B6" s="455"/>
      <c r="C6" s="455"/>
      <c r="D6" s="455"/>
      <c r="E6" s="455"/>
      <c r="F6" s="455"/>
      <c r="G6" s="445"/>
      <c r="H6" s="445"/>
      <c r="I6" s="445"/>
      <c r="J6" s="445"/>
      <c r="K6" s="445"/>
      <c r="L6" s="445"/>
    </row>
    <row r="7" spans="1:12" s="308" customFormat="1" ht="16.5" customHeight="1">
      <c r="A7" s="447" t="s">
        <v>542</v>
      </c>
      <c r="B7" s="447"/>
      <c r="C7" s="447"/>
      <c r="D7" s="447"/>
      <c r="E7" s="447"/>
      <c r="F7" s="447"/>
      <c r="G7" s="456"/>
      <c r="H7" s="456"/>
      <c r="I7" s="456"/>
      <c r="J7" s="456"/>
      <c r="K7" s="456"/>
      <c r="L7" s="456"/>
    </row>
    <row r="8" spans="1:12" s="308" customFormat="1" ht="16.5" customHeight="1">
      <c r="A8" s="447" t="s">
        <v>541</v>
      </c>
      <c r="B8" s="447"/>
      <c r="C8" s="447"/>
      <c r="D8" s="447"/>
      <c r="E8" s="447"/>
      <c r="F8" s="447"/>
      <c r="G8" s="456"/>
      <c r="H8" s="456"/>
      <c r="I8" s="456"/>
      <c r="J8" s="456"/>
      <c r="K8" s="456"/>
      <c r="L8" s="456"/>
    </row>
    <row r="9" spans="1:12" s="308" customFormat="1" ht="16.5" customHeight="1">
      <c r="A9" s="592" t="s">
        <v>1116</v>
      </c>
      <c r="B9" s="592"/>
      <c r="C9" s="592"/>
      <c r="D9" s="592"/>
      <c r="E9" s="592"/>
      <c r="F9" s="592"/>
      <c r="G9" s="456"/>
      <c r="H9" s="456"/>
      <c r="I9" s="456"/>
      <c r="J9" s="456"/>
      <c r="K9" s="456"/>
      <c r="L9" s="456"/>
    </row>
    <row r="10" spans="1:12" s="308" customFormat="1" ht="16.5" customHeight="1">
      <c r="A10" s="592" t="s">
        <v>733</v>
      </c>
      <c r="B10" s="592"/>
      <c r="C10" s="592"/>
      <c r="D10" s="592"/>
      <c r="E10" s="592"/>
      <c r="F10" s="592"/>
      <c r="G10" s="456"/>
      <c r="H10" s="456"/>
      <c r="I10" s="456"/>
      <c r="J10" s="456"/>
      <c r="K10" s="456"/>
      <c r="L10" s="456"/>
    </row>
    <row r="11" spans="1:12" s="308" customFormat="1" ht="16.5" customHeight="1">
      <c r="A11" s="446" t="s">
        <v>503</v>
      </c>
      <c r="B11" s="446"/>
      <c r="C11" s="446"/>
      <c r="D11" s="446"/>
      <c r="E11" s="446"/>
      <c r="F11" s="446"/>
      <c r="G11" s="445"/>
      <c r="H11" s="445"/>
      <c r="I11" s="445"/>
      <c r="J11" s="445"/>
      <c r="K11" s="445"/>
      <c r="L11" s="445"/>
    </row>
    <row r="12" spans="1:12" s="308" customFormat="1" ht="16.5" customHeight="1">
      <c r="A12" s="447" t="s">
        <v>874</v>
      </c>
      <c r="B12" s="447"/>
      <c r="C12" s="447"/>
      <c r="D12" s="447"/>
      <c r="E12" s="447"/>
      <c r="F12" s="447"/>
      <c r="G12" s="456"/>
      <c r="H12" s="456"/>
      <c r="I12" s="456"/>
      <c r="J12" s="456"/>
      <c r="K12" s="456"/>
      <c r="L12" s="456"/>
    </row>
    <row r="13" spans="1:12" s="308" customFormat="1" ht="16.5" customHeight="1">
      <c r="A13" s="446" t="s">
        <v>734</v>
      </c>
      <c r="B13" s="446"/>
      <c r="C13" s="446"/>
      <c r="D13" s="446"/>
      <c r="E13" s="446"/>
      <c r="F13" s="446"/>
      <c r="G13" s="445"/>
      <c r="H13" s="445"/>
      <c r="I13" s="445"/>
      <c r="J13" s="445"/>
      <c r="K13" s="445"/>
      <c r="L13" s="445"/>
    </row>
    <row r="14" spans="1:12" s="308" customFormat="1" ht="16.5" customHeight="1">
      <c r="A14" s="455" t="s">
        <v>504</v>
      </c>
      <c r="B14" s="455"/>
      <c r="C14" s="455"/>
      <c r="D14" s="455"/>
      <c r="E14" s="455"/>
      <c r="F14" s="455"/>
      <c r="G14" s="445"/>
      <c r="H14" s="445"/>
      <c r="I14" s="445"/>
      <c r="J14" s="445"/>
      <c r="K14" s="445"/>
      <c r="L14" s="445"/>
    </row>
    <row r="15" spans="1:12" s="308" customFormat="1" ht="16.5" customHeight="1">
      <c r="A15" s="593" t="s">
        <v>1115</v>
      </c>
      <c r="B15" s="593"/>
      <c r="C15" s="593"/>
      <c r="D15" s="593"/>
      <c r="E15" s="593"/>
      <c r="F15" s="593"/>
      <c r="G15" s="601"/>
      <c r="H15" s="601"/>
      <c r="I15" s="601"/>
      <c r="J15" s="601"/>
      <c r="K15" s="601"/>
      <c r="L15" s="601"/>
    </row>
    <row r="16" spans="1:12" s="308" customFormat="1" ht="16.5" customHeight="1">
      <c r="A16" s="585" t="s">
        <v>735</v>
      </c>
      <c r="B16" s="585"/>
      <c r="C16" s="585"/>
      <c r="D16" s="585"/>
      <c r="E16" s="585"/>
      <c r="F16" s="585"/>
      <c r="G16" s="601"/>
      <c r="H16" s="601"/>
      <c r="I16" s="601"/>
      <c r="J16" s="601"/>
      <c r="K16" s="601"/>
      <c r="L16" s="601"/>
    </row>
    <row r="17" spans="1:12" s="308" customFormat="1" ht="16.5" customHeight="1">
      <c r="A17" s="457" t="s">
        <v>736</v>
      </c>
      <c r="B17" s="457"/>
      <c r="C17" s="457"/>
      <c r="D17" s="457"/>
      <c r="E17" s="457"/>
      <c r="F17" s="457"/>
      <c r="G17" s="445"/>
      <c r="H17" s="445"/>
      <c r="I17" s="445"/>
      <c r="J17" s="445"/>
      <c r="K17" s="445"/>
      <c r="L17" s="445"/>
    </row>
    <row r="18" spans="1:12" s="308" customFormat="1" ht="16.5" customHeight="1">
      <c r="A18" s="446" t="s">
        <v>505</v>
      </c>
      <c r="B18" s="446"/>
      <c r="C18" s="446"/>
      <c r="D18" s="446"/>
      <c r="E18" s="446"/>
      <c r="F18" s="446"/>
      <c r="G18" s="445"/>
      <c r="H18" s="445"/>
      <c r="I18" s="445"/>
      <c r="J18" s="445"/>
      <c r="K18" s="445"/>
      <c r="L18" s="445"/>
    </row>
    <row r="19" spans="1:12" s="308" customFormat="1" ht="16.5" customHeight="1">
      <c r="A19" s="446" t="s">
        <v>506</v>
      </c>
      <c r="B19" s="446"/>
      <c r="C19" s="446"/>
      <c r="D19" s="446"/>
      <c r="E19" s="446"/>
      <c r="F19" s="446"/>
      <c r="G19" s="445"/>
      <c r="H19" s="445"/>
      <c r="I19" s="445"/>
      <c r="J19" s="445"/>
      <c r="K19" s="445"/>
      <c r="L19" s="445"/>
    </row>
    <row r="20" spans="1:12" s="308" customFormat="1" ht="16.5" customHeight="1">
      <c r="A20" s="446" t="s">
        <v>1117</v>
      </c>
      <c r="B20" s="446"/>
      <c r="C20" s="446"/>
      <c r="D20" s="446"/>
      <c r="E20" s="446"/>
      <c r="F20" s="446"/>
      <c r="G20" s="445"/>
      <c r="H20" s="445"/>
      <c r="I20" s="445"/>
      <c r="J20" s="445"/>
      <c r="K20" s="445"/>
      <c r="L20" s="445"/>
    </row>
    <row r="21" spans="1:12" s="308" customFormat="1" ht="16.5" customHeight="1">
      <c r="A21" s="446" t="s">
        <v>1105</v>
      </c>
      <c r="B21" s="446"/>
      <c r="C21" s="446"/>
      <c r="D21" s="446"/>
      <c r="E21" s="446"/>
      <c r="F21" s="446"/>
      <c r="G21" s="445"/>
      <c r="H21" s="445"/>
      <c r="I21" s="445"/>
      <c r="J21" s="445"/>
      <c r="K21" s="445"/>
      <c r="L21" s="445"/>
    </row>
    <row r="22" spans="1:12" s="308" customFormat="1" ht="16.5" customHeight="1">
      <c r="A22" s="447" t="s">
        <v>737</v>
      </c>
      <c r="B22" s="447"/>
      <c r="C22" s="447"/>
      <c r="D22" s="447"/>
      <c r="E22" s="447"/>
      <c r="F22" s="447"/>
      <c r="G22" s="456"/>
      <c r="H22" s="456"/>
      <c r="I22" s="456"/>
      <c r="J22" s="456"/>
      <c r="K22" s="456"/>
      <c r="L22" s="456"/>
    </row>
    <row r="23" spans="1:12" s="308" customFormat="1" ht="16.5" customHeight="1">
      <c r="A23" s="447" t="s">
        <v>1031</v>
      </c>
      <c r="B23" s="447"/>
      <c r="C23" s="447"/>
      <c r="D23" s="447"/>
      <c r="E23" s="447"/>
      <c r="F23" s="447"/>
      <c r="G23" s="456"/>
      <c r="H23" s="456"/>
      <c r="I23" s="456"/>
      <c r="J23" s="456"/>
      <c r="K23" s="456"/>
      <c r="L23" s="456"/>
    </row>
    <row r="24" spans="1:12" s="308" customFormat="1" ht="16.5" customHeight="1">
      <c r="A24" s="446" t="s">
        <v>903</v>
      </c>
      <c r="B24" s="446"/>
      <c r="C24" s="446"/>
      <c r="D24" s="446"/>
      <c r="E24" s="446"/>
      <c r="F24" s="446"/>
      <c r="G24" s="445"/>
      <c r="H24" s="445"/>
      <c r="I24" s="445"/>
      <c r="J24" s="445"/>
      <c r="K24" s="445"/>
      <c r="L24" s="445"/>
    </row>
    <row r="25" spans="1:12" s="308" customFormat="1" ht="16.5" customHeight="1">
      <c r="A25" s="446" t="s">
        <v>1081</v>
      </c>
      <c r="B25" s="446"/>
      <c r="C25" s="446"/>
      <c r="D25" s="446"/>
      <c r="E25" s="446"/>
      <c r="F25" s="446"/>
      <c r="G25" s="445"/>
      <c r="H25" s="445"/>
      <c r="I25" s="445"/>
      <c r="J25" s="445"/>
      <c r="K25" s="445"/>
      <c r="L25" s="445"/>
    </row>
    <row r="26" spans="1:12" s="308" customFormat="1" ht="16.5" customHeight="1">
      <c r="A26" s="455" t="s">
        <v>1032</v>
      </c>
      <c r="B26" s="455"/>
      <c r="C26" s="455"/>
      <c r="D26" s="455"/>
      <c r="E26" s="455"/>
      <c r="F26" s="455"/>
      <c r="G26" s="456"/>
      <c r="H26" s="456"/>
      <c r="I26" s="456"/>
      <c r="J26" s="456"/>
      <c r="K26" s="456"/>
      <c r="L26" s="456"/>
    </row>
    <row r="27" spans="1:12" ht="16.5" customHeight="1">
      <c r="A27" s="288"/>
      <c r="B27" s="288"/>
      <c r="C27" s="288"/>
      <c r="D27" s="288"/>
      <c r="E27" s="288"/>
      <c r="F27" s="288"/>
      <c r="G27" s="415"/>
      <c r="H27" s="415"/>
      <c r="I27" s="415"/>
      <c r="J27" s="415"/>
      <c r="K27" s="415"/>
      <c r="L27" s="415"/>
    </row>
    <row r="28" spans="1:12" s="308" customFormat="1" ht="16.5" customHeight="1">
      <c r="A28" s="587" t="s">
        <v>507</v>
      </c>
      <c r="B28" s="587"/>
      <c r="C28" s="587"/>
      <c r="D28" s="587"/>
      <c r="E28" s="587"/>
      <c r="F28" s="587"/>
      <c r="G28" s="602"/>
      <c r="H28" s="602"/>
      <c r="I28" s="602"/>
      <c r="J28" s="602"/>
      <c r="K28" s="602"/>
      <c r="L28" s="602"/>
    </row>
    <row r="29" spans="1:12" s="308" customFormat="1" ht="16.5" customHeight="1">
      <c r="A29" s="586" t="s">
        <v>1068</v>
      </c>
      <c r="B29" s="586"/>
      <c r="C29" s="586"/>
      <c r="D29" s="586"/>
      <c r="E29" s="586"/>
      <c r="F29" s="586"/>
      <c r="G29" s="449"/>
      <c r="H29" s="449"/>
      <c r="I29" s="449"/>
      <c r="J29" s="449"/>
      <c r="K29" s="449"/>
      <c r="L29" s="449"/>
    </row>
    <row r="30" spans="1:12" s="308" customFormat="1" ht="16.5" customHeight="1">
      <c r="A30" s="578" t="s">
        <v>1021</v>
      </c>
      <c r="B30" s="578"/>
      <c r="C30" s="578"/>
      <c r="D30" s="578"/>
      <c r="E30" s="578"/>
      <c r="F30" s="578"/>
      <c r="G30" s="448"/>
      <c r="H30" s="448"/>
      <c r="I30" s="448"/>
      <c r="J30" s="448"/>
      <c r="K30" s="448"/>
      <c r="L30" s="448"/>
    </row>
    <row r="31" spans="1:12" s="308" customFormat="1" ht="16.5" customHeight="1">
      <c r="A31" s="578" t="s">
        <v>1033</v>
      </c>
      <c r="B31" s="578"/>
      <c r="C31" s="578"/>
      <c r="D31" s="578"/>
      <c r="E31" s="578"/>
      <c r="F31" s="578"/>
      <c r="G31" s="448"/>
      <c r="H31" s="448"/>
      <c r="I31" s="448"/>
      <c r="J31" s="448"/>
      <c r="K31" s="448"/>
      <c r="L31" s="448"/>
    </row>
    <row r="32" spans="1:12" s="308" customFormat="1" ht="16.5" customHeight="1">
      <c r="A32" s="578" t="s">
        <v>1061</v>
      </c>
      <c r="B32" s="578"/>
      <c r="C32" s="578"/>
      <c r="D32" s="578"/>
      <c r="E32" s="578"/>
      <c r="F32" s="578"/>
      <c r="G32" s="448"/>
      <c r="H32" s="448"/>
      <c r="I32" s="448"/>
      <c r="J32" s="448"/>
      <c r="K32" s="448"/>
      <c r="L32" s="448"/>
    </row>
    <row r="33" spans="1:12" s="308" customFormat="1" ht="16.5" customHeight="1">
      <c r="A33" s="578" t="s">
        <v>1007</v>
      </c>
      <c r="B33" s="578"/>
      <c r="C33" s="578"/>
      <c r="D33" s="578"/>
      <c r="E33" s="578"/>
      <c r="F33" s="578"/>
      <c r="G33" s="448"/>
      <c r="H33" s="448"/>
      <c r="I33" s="448"/>
      <c r="J33" s="448"/>
      <c r="K33" s="448"/>
      <c r="L33" s="448"/>
    </row>
    <row r="34" spans="1:12" s="308" customFormat="1" ht="16.5" customHeight="1">
      <c r="A34" s="586" t="s">
        <v>1044</v>
      </c>
      <c r="B34" s="586"/>
      <c r="C34" s="586"/>
      <c r="D34" s="586"/>
      <c r="E34" s="586"/>
      <c r="F34" s="586"/>
      <c r="G34" s="449"/>
      <c r="H34" s="449"/>
      <c r="I34" s="449"/>
      <c r="J34" s="449"/>
      <c r="K34" s="449"/>
      <c r="L34" s="449"/>
    </row>
    <row r="35" spans="1:12" s="308" customFormat="1" ht="16.5" customHeight="1">
      <c r="A35" s="578" t="s">
        <v>1070</v>
      </c>
      <c r="B35" s="578"/>
      <c r="C35" s="578"/>
      <c r="D35" s="578"/>
      <c r="E35" s="578"/>
      <c r="F35" s="578"/>
      <c r="G35" s="448"/>
      <c r="H35" s="448"/>
      <c r="I35" s="448"/>
      <c r="J35" s="448"/>
      <c r="K35" s="448"/>
      <c r="L35" s="448"/>
    </row>
    <row r="36" spans="1:12" s="308" customFormat="1" ht="16.5" customHeight="1">
      <c r="A36" s="578" t="s">
        <v>1069</v>
      </c>
      <c r="B36" s="578"/>
      <c r="C36" s="578"/>
      <c r="D36" s="578"/>
      <c r="E36" s="578"/>
      <c r="F36" s="578"/>
      <c r="G36" s="448"/>
      <c r="H36" s="448"/>
      <c r="I36" s="448"/>
      <c r="J36" s="448"/>
      <c r="K36" s="448"/>
      <c r="L36" s="448"/>
    </row>
    <row r="37" spans="1:12" s="308" customFormat="1" ht="16.5" customHeight="1">
      <c r="A37" s="577" t="s">
        <v>1023</v>
      </c>
      <c r="B37" s="578"/>
      <c r="C37" s="578"/>
      <c r="D37" s="578"/>
      <c r="E37" s="578"/>
      <c r="F37" s="578"/>
      <c r="G37" s="603"/>
      <c r="H37" s="603"/>
      <c r="I37" s="603"/>
      <c r="J37" s="603"/>
      <c r="K37" s="603"/>
      <c r="L37" s="603"/>
    </row>
    <row r="38" spans="1:12" s="308" customFormat="1" ht="16.5" customHeight="1">
      <c r="A38" s="477" t="s">
        <v>915</v>
      </c>
      <c r="B38" s="477"/>
      <c r="C38" s="477"/>
      <c r="D38" s="477"/>
      <c r="E38" s="477"/>
      <c r="F38" s="477"/>
      <c r="G38" s="449"/>
      <c r="H38" s="449"/>
      <c r="I38" s="449"/>
      <c r="J38" s="449"/>
      <c r="K38" s="449"/>
      <c r="L38" s="449"/>
    </row>
    <row r="39" spans="1:12" s="308" customFormat="1" ht="16.5" customHeight="1">
      <c r="A39" s="452" t="s">
        <v>738</v>
      </c>
      <c r="B39" s="452"/>
      <c r="C39" s="452"/>
      <c r="D39" s="452"/>
      <c r="E39" s="452"/>
      <c r="F39" s="452"/>
      <c r="G39" s="448"/>
      <c r="H39" s="448"/>
      <c r="I39" s="448"/>
      <c r="J39" s="448"/>
      <c r="K39" s="448"/>
      <c r="L39" s="448"/>
    </row>
    <row r="40" spans="1:12" s="308" customFormat="1" ht="16.5" customHeight="1">
      <c r="A40" s="452" t="s">
        <v>871</v>
      </c>
      <c r="B40" s="452"/>
      <c r="C40" s="452"/>
      <c r="D40" s="452"/>
      <c r="E40" s="452"/>
      <c r="F40" s="452"/>
      <c r="G40" s="448"/>
      <c r="H40" s="448"/>
      <c r="I40" s="448"/>
      <c r="J40" s="448"/>
      <c r="K40" s="448"/>
      <c r="L40" s="448"/>
    </row>
    <row r="41" spans="1:12" s="308" customFormat="1" ht="16.5" customHeight="1">
      <c r="A41" s="452" t="s">
        <v>739</v>
      </c>
      <c r="B41" s="452"/>
      <c r="C41" s="452"/>
      <c r="D41" s="452"/>
      <c r="E41" s="452"/>
      <c r="F41" s="452"/>
      <c r="G41" s="448"/>
      <c r="H41" s="448"/>
      <c r="I41" s="448"/>
      <c r="J41" s="448"/>
      <c r="K41" s="448"/>
      <c r="L41" s="448"/>
    </row>
    <row r="42" spans="1:12" s="308" customFormat="1" ht="16.5" customHeight="1">
      <c r="A42" s="452" t="s">
        <v>740</v>
      </c>
      <c r="B42" s="452"/>
      <c r="C42" s="452"/>
      <c r="D42" s="452"/>
      <c r="E42" s="452"/>
      <c r="F42" s="452"/>
      <c r="G42" s="448"/>
      <c r="H42" s="448"/>
      <c r="I42" s="448"/>
      <c r="J42" s="448"/>
      <c r="K42" s="448"/>
      <c r="L42" s="448"/>
    </row>
    <row r="43" spans="1:12" s="308" customFormat="1" ht="16.5" customHeight="1">
      <c r="A43" s="452" t="s">
        <v>741</v>
      </c>
      <c r="B43" s="452"/>
      <c r="C43" s="452"/>
      <c r="D43" s="452"/>
      <c r="E43" s="452"/>
      <c r="F43" s="452"/>
      <c r="G43" s="448"/>
      <c r="H43" s="448"/>
      <c r="I43" s="448"/>
      <c r="J43" s="448"/>
      <c r="K43" s="448"/>
      <c r="L43" s="448"/>
    </row>
    <row r="44" spans="1:12" s="308" customFormat="1" ht="16.5" customHeight="1">
      <c r="A44" s="452" t="s">
        <v>875</v>
      </c>
      <c r="B44" s="452"/>
      <c r="C44" s="452"/>
      <c r="D44" s="452"/>
      <c r="E44" s="452"/>
      <c r="F44" s="452"/>
      <c r="G44" s="448"/>
      <c r="H44" s="448"/>
      <c r="I44" s="448"/>
      <c r="J44" s="448"/>
      <c r="K44" s="448"/>
      <c r="L44" s="448"/>
    </row>
    <row r="45" spans="1:12" s="308" customFormat="1" ht="16.5" customHeight="1">
      <c r="A45" s="452" t="s">
        <v>872</v>
      </c>
      <c r="B45" s="452"/>
      <c r="C45" s="452"/>
      <c r="D45" s="452"/>
      <c r="E45" s="452"/>
      <c r="F45" s="452"/>
      <c r="G45" s="448"/>
      <c r="H45" s="448"/>
      <c r="I45" s="448"/>
      <c r="J45" s="448"/>
      <c r="K45" s="448"/>
      <c r="L45" s="448"/>
    </row>
    <row r="46" spans="1:12" s="308" customFormat="1" ht="16.5" customHeight="1">
      <c r="A46" s="446" t="s">
        <v>742</v>
      </c>
      <c r="B46" s="446"/>
      <c r="C46" s="446"/>
      <c r="D46" s="446"/>
      <c r="E46" s="446"/>
      <c r="F46" s="446"/>
      <c r="G46" s="445"/>
      <c r="H46" s="445"/>
      <c r="I46" s="445"/>
      <c r="J46" s="445"/>
      <c r="K46" s="445"/>
      <c r="L46" s="445"/>
    </row>
    <row r="47" spans="1:12" s="308" customFormat="1" ht="16.5" customHeight="1">
      <c r="A47" s="446" t="s">
        <v>873</v>
      </c>
      <c r="B47" s="446"/>
      <c r="C47" s="446"/>
      <c r="D47" s="446"/>
      <c r="E47" s="446"/>
      <c r="F47" s="446"/>
      <c r="G47" s="445"/>
      <c r="H47" s="445"/>
      <c r="I47" s="445"/>
      <c r="J47" s="445"/>
      <c r="K47" s="445"/>
      <c r="L47" s="445"/>
    </row>
    <row r="48" spans="1:12" s="308" customFormat="1" ht="16.5" customHeight="1">
      <c r="A48" s="446" t="s">
        <v>743</v>
      </c>
      <c r="B48" s="446"/>
      <c r="C48" s="446"/>
      <c r="D48" s="446"/>
      <c r="E48" s="446"/>
      <c r="F48" s="446"/>
      <c r="G48" s="445"/>
      <c r="H48" s="445"/>
      <c r="I48" s="445"/>
      <c r="J48" s="445"/>
      <c r="K48" s="445"/>
      <c r="L48" s="445"/>
    </row>
    <row r="49" spans="1:12" s="308" customFormat="1" ht="16.5" customHeight="1">
      <c r="A49" s="446" t="s">
        <v>744</v>
      </c>
      <c r="B49" s="446"/>
      <c r="C49" s="446"/>
      <c r="D49" s="446"/>
      <c r="E49" s="446"/>
      <c r="F49" s="446"/>
      <c r="G49" s="445"/>
      <c r="H49" s="445"/>
      <c r="I49" s="445"/>
      <c r="J49" s="445"/>
      <c r="K49" s="445"/>
      <c r="L49" s="445"/>
    </row>
    <row r="50" spans="1:12" s="308" customFormat="1" ht="16.5" customHeight="1">
      <c r="A50" s="446" t="s">
        <v>745</v>
      </c>
      <c r="B50" s="446"/>
      <c r="C50" s="446"/>
      <c r="D50" s="446"/>
      <c r="E50" s="446"/>
      <c r="F50" s="446"/>
      <c r="G50" s="445"/>
      <c r="H50" s="445"/>
      <c r="I50" s="445"/>
      <c r="J50" s="445"/>
      <c r="K50" s="445"/>
      <c r="L50" s="445"/>
    </row>
    <row r="51" spans="1:12" s="308" customFormat="1" ht="16.5" customHeight="1">
      <c r="A51" s="446" t="s">
        <v>746</v>
      </c>
      <c r="B51" s="446"/>
      <c r="C51" s="446"/>
      <c r="D51" s="446"/>
      <c r="E51" s="446"/>
      <c r="F51" s="446"/>
      <c r="G51" s="445"/>
      <c r="H51" s="445"/>
      <c r="I51" s="445"/>
      <c r="J51" s="445"/>
      <c r="K51" s="445"/>
      <c r="L51" s="445"/>
    </row>
    <row r="52" spans="1:12" s="308" customFormat="1" ht="16.5" customHeight="1">
      <c r="A52" s="447" t="s">
        <v>747</v>
      </c>
      <c r="B52" s="447"/>
      <c r="C52" s="447"/>
      <c r="D52" s="447"/>
      <c r="E52" s="447"/>
      <c r="F52" s="447"/>
      <c r="G52" s="456"/>
      <c r="H52" s="456"/>
      <c r="I52" s="456"/>
      <c r="J52" s="456"/>
      <c r="K52" s="456"/>
      <c r="L52" s="456"/>
    </row>
    <row r="53" spans="1:12" s="308" customFormat="1" ht="16.5" customHeight="1">
      <c r="A53" s="446" t="s">
        <v>748</v>
      </c>
      <c r="B53" s="446"/>
      <c r="C53" s="446"/>
      <c r="D53" s="446"/>
      <c r="E53" s="446"/>
      <c r="F53" s="446"/>
      <c r="G53" s="445"/>
      <c r="H53" s="445"/>
      <c r="I53" s="445"/>
      <c r="J53" s="445"/>
      <c r="K53" s="445"/>
      <c r="L53" s="445"/>
    </row>
    <row r="54" spans="1:12" s="308" customFormat="1" ht="16.5" customHeight="1">
      <c r="A54" s="446" t="s">
        <v>749</v>
      </c>
      <c r="B54" s="446"/>
      <c r="C54" s="446"/>
      <c r="D54" s="446"/>
      <c r="E54" s="446"/>
      <c r="F54" s="446"/>
      <c r="G54" s="445"/>
      <c r="H54" s="445"/>
      <c r="I54" s="445"/>
      <c r="J54" s="445"/>
      <c r="K54" s="445"/>
      <c r="L54" s="445"/>
    </row>
    <row r="55" spans="1:12" s="308" customFormat="1" ht="16.5" customHeight="1">
      <c r="A55" s="455" t="s">
        <v>1066</v>
      </c>
      <c r="B55" s="455"/>
      <c r="C55" s="455"/>
      <c r="D55" s="455"/>
      <c r="E55" s="455"/>
      <c r="F55" s="455"/>
      <c r="G55" s="456"/>
      <c r="H55" s="456"/>
      <c r="I55" s="456"/>
      <c r="J55" s="456"/>
      <c r="K55" s="456"/>
      <c r="L55" s="456"/>
    </row>
    <row r="56" spans="1:12" s="308" customFormat="1" ht="16.5" customHeight="1">
      <c r="A56" s="578" t="s">
        <v>1071</v>
      </c>
      <c r="B56" s="578"/>
      <c r="C56" s="578"/>
      <c r="D56" s="578"/>
      <c r="E56" s="578"/>
      <c r="F56" s="578"/>
      <c r="G56" s="448"/>
      <c r="H56" s="448"/>
      <c r="I56" s="448"/>
      <c r="J56" s="448"/>
      <c r="K56" s="448"/>
      <c r="L56" s="448"/>
    </row>
    <row r="57" spans="1:12" s="308" customFormat="1" ht="16.5" customHeight="1">
      <c r="A57" s="446" t="s">
        <v>1020</v>
      </c>
      <c r="B57" s="446"/>
      <c r="C57" s="446"/>
      <c r="D57" s="446"/>
      <c r="E57" s="446"/>
      <c r="F57" s="446"/>
      <c r="G57" s="445"/>
      <c r="H57" s="445"/>
      <c r="I57" s="445"/>
      <c r="J57" s="445"/>
      <c r="K57" s="445"/>
      <c r="L57" s="445"/>
    </row>
    <row r="58" spans="1:12" s="308" customFormat="1" ht="16.5" customHeight="1">
      <c r="A58" s="446" t="s">
        <v>1022</v>
      </c>
      <c r="B58" s="446"/>
      <c r="C58" s="446"/>
      <c r="D58" s="446"/>
      <c r="E58" s="446"/>
      <c r="F58" s="446"/>
      <c r="G58" s="445"/>
      <c r="H58" s="445"/>
      <c r="I58" s="445"/>
      <c r="J58" s="445"/>
      <c r="K58" s="445"/>
      <c r="L58" s="445"/>
    </row>
    <row r="59" spans="1:12" s="308" customFormat="1" ht="16.5" customHeight="1">
      <c r="A59" s="455" t="s">
        <v>1092</v>
      </c>
      <c r="B59" s="455"/>
      <c r="C59" s="455"/>
      <c r="D59" s="455"/>
      <c r="E59" s="455"/>
      <c r="F59" s="455"/>
      <c r="G59" s="456"/>
      <c r="H59" s="456"/>
      <c r="I59" s="456"/>
      <c r="J59" s="456"/>
      <c r="K59" s="456"/>
      <c r="L59" s="456"/>
    </row>
    <row r="60" spans="1:12" s="308" customFormat="1" ht="16.5" customHeight="1">
      <c r="A60" s="446" t="s">
        <v>1106</v>
      </c>
      <c r="B60" s="446"/>
      <c r="C60" s="446"/>
      <c r="D60" s="446"/>
      <c r="E60" s="446"/>
      <c r="F60" s="446"/>
      <c r="G60" s="445"/>
      <c r="H60" s="445"/>
      <c r="I60" s="445"/>
      <c r="J60" s="445"/>
      <c r="K60" s="445"/>
      <c r="L60" s="445"/>
    </row>
    <row r="61" spans="1:12" s="308" customFormat="1" ht="16.5" customHeight="1">
      <c r="A61" s="446" t="s">
        <v>1195</v>
      </c>
      <c r="B61" s="446"/>
      <c r="C61" s="446"/>
      <c r="D61" s="446"/>
      <c r="E61" s="446"/>
      <c r="F61" s="446"/>
      <c r="G61" s="445"/>
      <c r="H61" s="445"/>
      <c r="I61" s="445"/>
      <c r="J61" s="445"/>
      <c r="K61" s="445"/>
      <c r="L61" s="445"/>
    </row>
    <row r="62" spans="1:12" ht="16.5" customHeight="1">
      <c r="A62" s="288"/>
      <c r="B62" s="288"/>
      <c r="C62" s="288"/>
      <c r="D62" s="288"/>
      <c r="E62" s="288"/>
      <c r="F62" s="288"/>
      <c r="G62" s="415"/>
      <c r="H62" s="415"/>
      <c r="I62" s="415"/>
      <c r="J62" s="415"/>
      <c r="K62" s="415"/>
      <c r="L62" s="415"/>
    </row>
    <row r="63" spans="1:12" ht="16.5" customHeight="1">
      <c r="A63" s="525" t="s">
        <v>502</v>
      </c>
      <c r="B63" s="525"/>
      <c r="C63" s="525"/>
      <c r="D63" s="525"/>
      <c r="E63" s="525"/>
      <c r="F63" s="525"/>
      <c r="G63" s="604"/>
      <c r="H63" s="604"/>
      <c r="I63" s="604"/>
      <c r="J63" s="604"/>
      <c r="K63" s="604"/>
      <c r="L63" s="604"/>
    </row>
    <row r="64" spans="1:12" ht="16.5" customHeight="1">
      <c r="A64" s="289"/>
      <c r="B64" s="289"/>
      <c r="C64" s="289"/>
      <c r="D64" s="289"/>
      <c r="E64" s="289"/>
      <c r="F64" s="289"/>
      <c r="G64" s="416"/>
      <c r="H64" s="416"/>
      <c r="I64" s="416"/>
      <c r="J64" s="416"/>
      <c r="K64" s="416"/>
      <c r="L64" s="416"/>
    </row>
    <row r="65" spans="1:12" ht="16.5" customHeight="1">
      <c r="A65" s="519" t="s">
        <v>750</v>
      </c>
      <c r="B65" s="519"/>
      <c r="C65" s="526">
        <v>46022</v>
      </c>
      <c r="D65" s="527"/>
      <c r="E65" s="527"/>
      <c r="F65" s="528"/>
      <c r="G65" s="416"/>
      <c r="H65" s="416"/>
      <c r="I65" s="416"/>
      <c r="J65" s="416"/>
      <c r="K65" s="416"/>
      <c r="L65" s="416"/>
    </row>
    <row r="66" spans="1:12" ht="16.5" customHeight="1">
      <c r="A66" s="523" t="s">
        <v>11</v>
      </c>
      <c r="B66" s="523"/>
      <c r="C66" s="513" t="s">
        <v>751</v>
      </c>
      <c r="D66" s="513"/>
      <c r="E66" s="513"/>
      <c r="F66" s="513"/>
      <c r="G66" s="416"/>
      <c r="H66" s="416"/>
      <c r="I66" s="416"/>
      <c r="J66" s="416"/>
      <c r="K66" s="416"/>
      <c r="L66" s="416"/>
    </row>
    <row r="67" spans="1:12" ht="16.5" customHeight="1">
      <c r="A67" s="519" t="s">
        <v>752</v>
      </c>
      <c r="B67" s="519"/>
      <c r="C67" s="529" t="s">
        <v>753</v>
      </c>
      <c r="D67" s="529"/>
      <c r="E67" s="529"/>
      <c r="F67" s="529"/>
      <c r="G67" s="416"/>
      <c r="H67" s="416"/>
      <c r="I67" s="416"/>
      <c r="J67" s="416"/>
      <c r="K67" s="416"/>
      <c r="L67" s="416"/>
    </row>
    <row r="68" spans="1:12" ht="16.5" customHeight="1">
      <c r="A68" s="524"/>
      <c r="B68" s="524"/>
      <c r="C68" s="518" t="s">
        <v>754</v>
      </c>
      <c r="D68" s="518"/>
      <c r="E68" s="518"/>
      <c r="F68" s="518"/>
      <c r="G68" s="416"/>
      <c r="H68" s="416"/>
      <c r="I68" s="416"/>
      <c r="J68" s="416"/>
      <c r="K68" s="416"/>
      <c r="L68" s="416"/>
    </row>
    <row r="69" spans="1:12" ht="16.5" customHeight="1">
      <c r="A69" s="524"/>
      <c r="B69" s="524"/>
      <c r="C69" s="518" t="s">
        <v>373</v>
      </c>
      <c r="D69" s="518"/>
      <c r="E69" s="518"/>
      <c r="F69" s="518"/>
      <c r="G69" s="416"/>
      <c r="H69" s="416"/>
      <c r="I69" s="416"/>
      <c r="J69" s="416"/>
      <c r="K69" s="416"/>
      <c r="L69" s="416"/>
    </row>
    <row r="70" spans="1:12" ht="16.5" customHeight="1">
      <c r="A70" s="572" t="s">
        <v>755</v>
      </c>
      <c r="B70" s="573"/>
      <c r="C70" s="535" t="s">
        <v>756</v>
      </c>
      <c r="D70" s="536"/>
      <c r="E70" s="536"/>
      <c r="F70" s="537"/>
      <c r="G70" s="416"/>
      <c r="H70" s="416"/>
      <c r="I70" s="416"/>
      <c r="J70" s="416"/>
      <c r="K70" s="416"/>
      <c r="L70" s="416"/>
    </row>
    <row r="71" spans="1:12" ht="16.5" customHeight="1">
      <c r="A71" s="574"/>
      <c r="B71" s="575"/>
      <c r="C71" s="540" t="s">
        <v>757</v>
      </c>
      <c r="D71" s="541"/>
      <c r="E71" s="541"/>
      <c r="F71" s="542"/>
      <c r="G71" s="416"/>
      <c r="H71" s="416"/>
      <c r="I71" s="416"/>
      <c r="J71" s="416"/>
      <c r="K71" s="416"/>
      <c r="L71" s="416"/>
    </row>
    <row r="72" spans="1:12" ht="16.5" customHeight="1">
      <c r="A72" s="574"/>
      <c r="B72" s="575"/>
      <c r="C72" s="540" t="s">
        <v>758</v>
      </c>
      <c r="D72" s="541"/>
      <c r="E72" s="541"/>
      <c r="F72" s="542"/>
      <c r="G72" s="416"/>
      <c r="H72" s="416"/>
      <c r="I72" s="416"/>
      <c r="J72" s="416"/>
      <c r="K72" s="416"/>
      <c r="L72" s="416"/>
    </row>
    <row r="73" spans="1:12" ht="16.5" customHeight="1">
      <c r="A73" s="545"/>
      <c r="B73" s="576"/>
      <c r="C73" s="530" t="s">
        <v>759</v>
      </c>
      <c r="D73" s="590"/>
      <c r="E73" s="590"/>
      <c r="F73" s="591"/>
      <c r="G73" s="416"/>
      <c r="H73" s="416"/>
      <c r="I73" s="416"/>
      <c r="J73" s="416"/>
      <c r="K73" s="416"/>
      <c r="L73" s="416"/>
    </row>
    <row r="74" spans="1:12" s="308" customFormat="1" ht="16.5" customHeight="1">
      <c r="A74" s="519" t="s">
        <v>370</v>
      </c>
      <c r="B74" s="519"/>
      <c r="C74" s="529" t="s">
        <v>761</v>
      </c>
      <c r="D74" s="529"/>
      <c r="E74" s="529"/>
      <c r="F74" s="529"/>
      <c r="G74" s="416"/>
      <c r="H74" s="416"/>
      <c r="I74" s="416"/>
      <c r="J74" s="416"/>
      <c r="K74" s="416"/>
      <c r="L74" s="416"/>
    </row>
    <row r="75" spans="1:12" s="308" customFormat="1" ht="16.5" customHeight="1">
      <c r="A75" s="548"/>
      <c r="B75" s="548"/>
      <c r="C75" s="544" t="s">
        <v>762</v>
      </c>
      <c r="D75" s="544"/>
      <c r="E75" s="544"/>
      <c r="F75" s="544"/>
      <c r="G75" s="416"/>
      <c r="H75" s="416"/>
      <c r="I75" s="416"/>
      <c r="J75" s="416"/>
      <c r="K75" s="416"/>
      <c r="L75" s="416"/>
    </row>
    <row r="76" spans="1:12" ht="15.75" customHeight="1">
      <c r="A76" s="478" t="s">
        <v>665</v>
      </c>
      <c r="B76" s="479"/>
      <c r="C76" s="520" t="s">
        <v>918</v>
      </c>
      <c r="D76" s="521"/>
      <c r="E76" s="521"/>
      <c r="F76" s="522"/>
      <c r="G76" s="416"/>
      <c r="H76" s="416"/>
      <c r="I76" s="416"/>
      <c r="J76" s="416"/>
      <c r="K76" s="416"/>
      <c r="L76" s="416"/>
    </row>
    <row r="77" spans="1:12" ht="15.75" customHeight="1">
      <c r="A77" s="533"/>
      <c r="B77" s="534"/>
      <c r="C77" s="505" t="s">
        <v>1094</v>
      </c>
      <c r="D77" s="490"/>
      <c r="E77" s="490"/>
      <c r="F77" s="491"/>
      <c r="G77" s="416"/>
      <c r="H77" s="416"/>
      <c r="I77" s="416"/>
      <c r="J77" s="416"/>
      <c r="K77" s="416"/>
      <c r="L77" s="416"/>
    </row>
    <row r="78" spans="1:12" ht="19.5" customHeight="1">
      <c r="A78" s="533"/>
      <c r="B78" s="534"/>
      <c r="C78" s="505" t="s">
        <v>1141</v>
      </c>
      <c r="D78" s="490"/>
      <c r="E78" s="490"/>
      <c r="F78" s="491"/>
      <c r="G78" s="416"/>
      <c r="H78" s="416"/>
      <c r="I78" s="416"/>
      <c r="J78" s="416"/>
      <c r="K78" s="416"/>
      <c r="L78" s="416"/>
    </row>
    <row r="79" spans="1:12" ht="13.5" customHeight="1">
      <c r="A79" s="533"/>
      <c r="B79" s="534"/>
      <c r="C79" s="505" t="s">
        <v>869</v>
      </c>
      <c r="D79" s="490"/>
      <c r="E79" s="490"/>
      <c r="F79" s="491"/>
      <c r="G79" s="416"/>
      <c r="H79" s="416"/>
      <c r="I79" s="416"/>
      <c r="J79" s="416"/>
      <c r="K79" s="416"/>
      <c r="L79" s="416"/>
    </row>
    <row r="80" spans="1:12" ht="13.5" customHeight="1">
      <c r="A80" s="533"/>
      <c r="B80" s="534"/>
      <c r="C80" s="505" t="s">
        <v>870</v>
      </c>
      <c r="D80" s="490"/>
      <c r="E80" s="490"/>
      <c r="F80" s="491"/>
      <c r="G80" s="416"/>
      <c r="H80" s="416"/>
      <c r="I80" s="416"/>
      <c r="J80" s="416"/>
      <c r="K80" s="416"/>
      <c r="L80" s="416"/>
    </row>
    <row r="81" spans="1:12" ht="16.5" customHeight="1">
      <c r="A81" s="533"/>
      <c r="B81" s="534"/>
      <c r="C81" s="505" t="s">
        <v>1140</v>
      </c>
      <c r="D81" s="490"/>
      <c r="E81" s="490"/>
      <c r="F81" s="491"/>
      <c r="G81" s="416"/>
      <c r="H81" s="416"/>
      <c r="I81" s="416"/>
      <c r="J81" s="416"/>
      <c r="K81" s="416"/>
      <c r="L81" s="416"/>
    </row>
    <row r="82" spans="1:12" ht="27" customHeight="1">
      <c r="A82" s="533"/>
      <c r="B82" s="534"/>
      <c r="C82" s="505" t="s">
        <v>1009</v>
      </c>
      <c r="D82" s="490"/>
      <c r="E82" s="490"/>
      <c r="F82" s="491"/>
      <c r="G82" s="416"/>
      <c r="H82" s="416"/>
      <c r="I82" s="416"/>
      <c r="J82" s="416"/>
      <c r="K82" s="416"/>
      <c r="L82" s="416"/>
    </row>
    <row r="83" spans="1:12" ht="27" customHeight="1">
      <c r="A83" s="533"/>
      <c r="B83" s="534"/>
      <c r="C83" s="505" t="s">
        <v>998</v>
      </c>
      <c r="D83" s="490"/>
      <c r="E83" s="490"/>
      <c r="F83" s="491"/>
      <c r="G83" s="416"/>
      <c r="H83" s="416"/>
      <c r="I83" s="416"/>
      <c r="J83" s="416"/>
      <c r="K83" s="416"/>
      <c r="L83" s="416"/>
    </row>
    <row r="84" spans="1:12" ht="13.5" customHeight="1">
      <c r="A84" s="533"/>
      <c r="B84" s="534"/>
      <c r="C84" s="557" t="s">
        <v>1178</v>
      </c>
      <c r="D84" s="558"/>
      <c r="E84" s="558"/>
      <c r="F84" s="559"/>
      <c r="G84" s="416"/>
      <c r="H84" s="416"/>
      <c r="I84" s="416"/>
      <c r="J84" s="416"/>
      <c r="K84" s="416"/>
      <c r="L84" s="416"/>
    </row>
    <row r="85" spans="1:12" ht="32.25" customHeight="1">
      <c r="A85" s="533"/>
      <c r="B85" s="534"/>
      <c r="C85" s="562" t="s">
        <v>1109</v>
      </c>
      <c r="D85" s="563"/>
      <c r="E85" s="563"/>
      <c r="F85" s="564"/>
      <c r="G85" s="416"/>
      <c r="H85" s="416"/>
      <c r="I85" s="416"/>
      <c r="J85" s="416"/>
      <c r="K85" s="416"/>
      <c r="L85" s="416"/>
    </row>
    <row r="86" spans="1:12" s="308" customFormat="1" ht="16.5" customHeight="1">
      <c r="A86" s="560" t="s">
        <v>509</v>
      </c>
      <c r="B86" s="561"/>
      <c r="C86" s="549" t="s">
        <v>760</v>
      </c>
      <c r="D86" s="550"/>
      <c r="E86" s="550"/>
      <c r="F86" s="546"/>
      <c r="G86" s="416"/>
      <c r="H86" s="416"/>
      <c r="I86" s="416"/>
      <c r="J86" s="416"/>
      <c r="K86" s="416"/>
      <c r="L86" s="416"/>
    </row>
    <row r="87" spans="1:12" s="308" customFormat="1" ht="16.5" customHeight="1">
      <c r="A87" s="514" t="s">
        <v>1027</v>
      </c>
      <c r="B87" s="515"/>
      <c r="C87" s="535" t="s">
        <v>1028</v>
      </c>
      <c r="D87" s="536"/>
      <c r="E87" s="536"/>
      <c r="F87" s="537"/>
      <c r="G87" s="416"/>
      <c r="H87" s="416"/>
      <c r="I87" s="416"/>
      <c r="J87" s="416"/>
      <c r="K87" s="416"/>
      <c r="L87" s="416"/>
    </row>
    <row r="88" spans="1:12" s="308" customFormat="1" ht="16.5" customHeight="1">
      <c r="A88" s="516"/>
      <c r="B88" s="517"/>
      <c r="C88" s="530" t="s">
        <v>1029</v>
      </c>
      <c r="D88" s="531"/>
      <c r="E88" s="531"/>
      <c r="F88" s="532"/>
      <c r="G88" s="416"/>
      <c r="H88" s="416"/>
      <c r="I88" s="416"/>
      <c r="J88" s="416"/>
      <c r="K88" s="416"/>
      <c r="L88" s="416"/>
    </row>
    <row r="89" spans="1:12" s="308" customFormat="1" ht="16.5" customHeight="1">
      <c r="A89" s="514" t="s">
        <v>345</v>
      </c>
      <c r="B89" s="515"/>
      <c r="C89" s="535" t="s">
        <v>1030</v>
      </c>
      <c r="D89" s="536"/>
      <c r="E89" s="536"/>
      <c r="F89" s="537"/>
      <c r="G89" s="416"/>
      <c r="H89" s="416"/>
      <c r="I89" s="416"/>
      <c r="J89" s="416"/>
      <c r="K89" s="416"/>
      <c r="L89" s="416"/>
    </row>
    <row r="90" spans="1:12" s="308" customFormat="1" ht="16.5" customHeight="1">
      <c r="A90" s="514" t="s">
        <v>763</v>
      </c>
      <c r="B90" s="515"/>
      <c r="C90" s="535" t="s">
        <v>1196</v>
      </c>
      <c r="D90" s="536"/>
      <c r="E90" s="536"/>
      <c r="F90" s="537"/>
      <c r="G90" s="416"/>
      <c r="H90" s="416"/>
      <c r="I90" s="416"/>
      <c r="J90" s="416"/>
      <c r="K90" s="416"/>
      <c r="L90" s="416"/>
    </row>
    <row r="91" spans="1:12" s="308" customFormat="1" ht="17.25" customHeight="1">
      <c r="A91" s="516"/>
      <c r="B91" s="517"/>
      <c r="C91" s="530" t="s">
        <v>1179</v>
      </c>
      <c r="D91" s="531"/>
      <c r="E91" s="531"/>
      <c r="F91" s="532"/>
      <c r="G91" s="416"/>
      <c r="H91" s="416"/>
      <c r="I91" s="416"/>
      <c r="J91" s="416"/>
      <c r="K91" s="416"/>
      <c r="L91" s="416"/>
    </row>
    <row r="92" spans="1:12" s="308" customFormat="1" ht="16.5" customHeight="1">
      <c r="A92" s="519" t="s">
        <v>371</v>
      </c>
      <c r="B92" s="519"/>
      <c r="C92" s="529" t="s">
        <v>764</v>
      </c>
      <c r="D92" s="529"/>
      <c r="E92" s="529"/>
      <c r="F92" s="529"/>
      <c r="G92" s="416"/>
      <c r="H92" s="416"/>
      <c r="I92" s="416"/>
      <c r="J92" s="416"/>
      <c r="K92" s="416"/>
      <c r="L92" s="416"/>
    </row>
    <row r="93" spans="1:12" s="308" customFormat="1" ht="16.5" customHeight="1">
      <c r="A93" s="538" t="s">
        <v>765</v>
      </c>
      <c r="B93" s="310" t="s">
        <v>81</v>
      </c>
      <c r="C93" s="513" t="s">
        <v>362</v>
      </c>
      <c r="D93" s="513"/>
      <c r="E93" s="513"/>
      <c r="F93" s="513"/>
      <c r="G93" s="416"/>
      <c r="H93" s="416"/>
      <c r="I93" s="416"/>
      <c r="J93" s="416"/>
      <c r="K93" s="416"/>
      <c r="L93" s="416"/>
    </row>
    <row r="94" spans="1:12" s="308" customFormat="1" ht="16.5" customHeight="1">
      <c r="A94" s="539"/>
      <c r="B94" s="311" t="s">
        <v>363</v>
      </c>
      <c r="C94" s="513" t="s">
        <v>364</v>
      </c>
      <c r="D94" s="513"/>
      <c r="E94" s="513"/>
      <c r="F94" s="513"/>
      <c r="G94" s="416"/>
      <c r="H94" s="416"/>
      <c r="I94" s="416"/>
      <c r="J94" s="416"/>
      <c r="K94" s="416"/>
      <c r="L94" s="416"/>
    </row>
    <row r="95" spans="1:12" s="308" customFormat="1" ht="28.5" customHeight="1">
      <c r="A95" s="519" t="s">
        <v>402</v>
      </c>
      <c r="B95" s="312" t="s">
        <v>357</v>
      </c>
      <c r="C95" s="513" t="s">
        <v>996</v>
      </c>
      <c r="D95" s="513"/>
      <c r="E95" s="513"/>
      <c r="F95" s="513"/>
      <c r="G95" s="416"/>
      <c r="H95" s="416"/>
      <c r="I95" s="416"/>
      <c r="J95" s="416"/>
      <c r="K95" s="416"/>
      <c r="L95" s="416"/>
    </row>
    <row r="96" spans="1:12" s="308" customFormat="1" ht="16.5" customHeight="1">
      <c r="A96" s="524"/>
      <c r="B96" s="312" t="s">
        <v>358</v>
      </c>
      <c r="C96" s="513" t="s">
        <v>766</v>
      </c>
      <c r="D96" s="513"/>
      <c r="E96" s="513"/>
      <c r="F96" s="513"/>
      <c r="G96" s="416"/>
      <c r="H96" s="416"/>
      <c r="I96" s="416"/>
      <c r="J96" s="416"/>
      <c r="K96" s="416"/>
      <c r="L96" s="416"/>
    </row>
    <row r="97" spans="1:12" s="308" customFormat="1" ht="16.5" customHeight="1">
      <c r="A97" s="524"/>
      <c r="B97" s="312" t="s">
        <v>39</v>
      </c>
      <c r="C97" s="513" t="s">
        <v>767</v>
      </c>
      <c r="D97" s="513"/>
      <c r="E97" s="513"/>
      <c r="F97" s="513"/>
      <c r="G97" s="416"/>
      <c r="H97" s="416"/>
      <c r="I97" s="416"/>
      <c r="J97" s="416"/>
      <c r="K97" s="416"/>
      <c r="L97" s="416"/>
    </row>
    <row r="98" spans="1:12" s="308" customFormat="1" ht="16.5" customHeight="1">
      <c r="A98" s="524"/>
      <c r="B98" s="312" t="s">
        <v>359</v>
      </c>
      <c r="C98" s="513" t="s">
        <v>360</v>
      </c>
      <c r="D98" s="513"/>
      <c r="E98" s="513"/>
      <c r="F98" s="513"/>
      <c r="G98" s="416"/>
      <c r="H98" s="416"/>
      <c r="I98" s="416"/>
      <c r="J98" s="416"/>
      <c r="K98" s="416"/>
      <c r="L98" s="416"/>
    </row>
    <row r="99" spans="1:12" s="308" customFormat="1" ht="16.5" customHeight="1">
      <c r="A99" s="548"/>
      <c r="B99" s="312" t="s">
        <v>37</v>
      </c>
      <c r="C99" s="513" t="s">
        <v>361</v>
      </c>
      <c r="D99" s="513"/>
      <c r="E99" s="513"/>
      <c r="F99" s="513"/>
      <c r="G99" s="416"/>
      <c r="H99" s="416"/>
      <c r="I99" s="416"/>
      <c r="J99" s="416"/>
      <c r="K99" s="416"/>
      <c r="L99" s="416"/>
    </row>
    <row r="100" spans="1:12" s="308" customFormat="1" ht="16.5" customHeight="1">
      <c r="A100" s="582" t="s">
        <v>1175</v>
      </c>
      <c r="B100" s="432" t="s">
        <v>666</v>
      </c>
      <c r="C100" s="554" t="s">
        <v>768</v>
      </c>
      <c r="D100" s="555"/>
      <c r="E100" s="555"/>
      <c r="F100" s="556"/>
      <c r="G100" s="416"/>
      <c r="H100" s="416"/>
      <c r="I100" s="416"/>
      <c r="J100" s="416"/>
      <c r="K100" s="416"/>
      <c r="L100" s="416"/>
    </row>
    <row r="101" spans="1:12" s="308" customFormat="1" ht="16.5" customHeight="1">
      <c r="A101" s="582"/>
      <c r="B101" s="583" t="s">
        <v>769</v>
      </c>
      <c r="C101" s="566" t="s">
        <v>770</v>
      </c>
      <c r="D101" s="567"/>
      <c r="E101" s="567"/>
      <c r="F101" s="568"/>
      <c r="G101" s="416"/>
      <c r="H101" s="416"/>
      <c r="I101" s="416"/>
      <c r="J101" s="416"/>
      <c r="K101" s="416"/>
      <c r="L101" s="416"/>
    </row>
    <row r="102" spans="1:12" s="308" customFormat="1" ht="16.5" customHeight="1">
      <c r="A102" s="582"/>
      <c r="B102" s="584"/>
      <c r="C102" s="569" t="s">
        <v>574</v>
      </c>
      <c r="D102" s="570"/>
      <c r="E102" s="570"/>
      <c r="F102" s="571"/>
      <c r="G102" s="416"/>
      <c r="H102" s="416"/>
      <c r="I102" s="416"/>
      <c r="J102" s="416"/>
      <c r="K102" s="416"/>
      <c r="L102" s="416"/>
    </row>
    <row r="103" spans="1:12" s="308" customFormat="1" ht="27">
      <c r="A103" s="582"/>
      <c r="B103" s="433" t="s">
        <v>909</v>
      </c>
      <c r="C103" s="554" t="s">
        <v>912</v>
      </c>
      <c r="D103" s="555"/>
      <c r="E103" s="555"/>
      <c r="F103" s="556"/>
      <c r="G103" s="416"/>
      <c r="H103" s="416"/>
      <c r="I103" s="416"/>
      <c r="J103" s="416"/>
      <c r="K103" s="416"/>
      <c r="L103" s="416"/>
    </row>
    <row r="104" spans="1:12" s="308" customFormat="1" ht="16.5" customHeight="1">
      <c r="A104" s="582"/>
      <c r="B104" s="432" t="s">
        <v>771</v>
      </c>
      <c r="C104" s="554" t="s">
        <v>772</v>
      </c>
      <c r="D104" s="555"/>
      <c r="E104" s="555"/>
      <c r="F104" s="556"/>
      <c r="G104" s="416"/>
      <c r="H104" s="416"/>
      <c r="I104" s="416"/>
      <c r="J104" s="416"/>
      <c r="K104" s="416"/>
      <c r="L104" s="416"/>
    </row>
    <row r="105" spans="1:12" s="308" customFormat="1" ht="16.5" customHeight="1">
      <c r="A105" s="582"/>
      <c r="B105" s="432" t="s">
        <v>668</v>
      </c>
      <c r="C105" s="554" t="s">
        <v>1034</v>
      </c>
      <c r="D105" s="555"/>
      <c r="E105" s="555"/>
      <c r="F105" s="556"/>
      <c r="G105" s="416"/>
      <c r="H105" s="416"/>
      <c r="I105" s="416"/>
      <c r="J105" s="416"/>
      <c r="K105" s="416"/>
      <c r="L105" s="416"/>
    </row>
    <row r="106" spans="1:12" s="308" customFormat="1" ht="16.5" customHeight="1">
      <c r="A106" s="514" t="s">
        <v>372</v>
      </c>
      <c r="B106" s="515"/>
      <c r="C106" s="513" t="s">
        <v>773</v>
      </c>
      <c r="D106" s="513"/>
      <c r="E106" s="513"/>
      <c r="F106" s="513"/>
      <c r="G106" s="416"/>
      <c r="H106" s="416"/>
      <c r="I106" s="416"/>
      <c r="J106" s="416"/>
      <c r="K106" s="416"/>
      <c r="L106" s="416"/>
    </row>
    <row r="107" spans="1:12" s="308" customFormat="1" ht="16.5" customHeight="1">
      <c r="A107" s="516"/>
      <c r="B107" s="517"/>
      <c r="C107" s="549" t="s">
        <v>774</v>
      </c>
      <c r="D107" s="550"/>
      <c r="E107" s="550"/>
      <c r="F107" s="546"/>
      <c r="G107" s="416"/>
      <c r="H107" s="416"/>
      <c r="I107" s="416"/>
      <c r="J107" s="416"/>
      <c r="K107" s="416"/>
      <c r="L107" s="416"/>
    </row>
    <row r="108" spans="1:12" s="308" customFormat="1" ht="16.5" customHeight="1">
      <c r="A108" s="519" t="s">
        <v>775</v>
      </c>
      <c r="B108" s="519"/>
      <c r="C108" s="529" t="s">
        <v>776</v>
      </c>
      <c r="D108" s="529"/>
      <c r="E108" s="529"/>
      <c r="F108" s="529"/>
      <c r="G108" s="416"/>
      <c r="H108" s="416"/>
      <c r="I108" s="416"/>
      <c r="J108" s="416"/>
      <c r="K108" s="416"/>
      <c r="L108" s="416"/>
    </row>
    <row r="109" spans="1:12" s="308" customFormat="1" ht="16.5" customHeight="1">
      <c r="A109" s="524"/>
      <c r="B109" s="524"/>
      <c r="C109" s="518" t="s">
        <v>777</v>
      </c>
      <c r="D109" s="518"/>
      <c r="E109" s="518"/>
      <c r="F109" s="518"/>
      <c r="G109" s="416"/>
      <c r="H109" s="416"/>
      <c r="I109" s="416"/>
      <c r="J109" s="416"/>
      <c r="K109" s="416"/>
      <c r="L109" s="416"/>
    </row>
    <row r="110" spans="1:12" s="308" customFormat="1" ht="16.5" customHeight="1">
      <c r="A110" s="548"/>
      <c r="B110" s="548"/>
      <c r="C110" s="544" t="s">
        <v>778</v>
      </c>
      <c r="D110" s="544"/>
      <c r="E110" s="544"/>
      <c r="F110" s="544"/>
      <c r="G110" s="416"/>
      <c r="H110" s="416"/>
      <c r="I110" s="416"/>
      <c r="J110" s="416"/>
      <c r="K110" s="416"/>
      <c r="L110" s="416"/>
    </row>
    <row r="111" spans="1:12" s="308" customFormat="1" ht="16.5" customHeight="1">
      <c r="A111" s="519" t="s">
        <v>779</v>
      </c>
      <c r="B111" s="519" t="s">
        <v>379</v>
      </c>
      <c r="C111" s="529" t="s">
        <v>940</v>
      </c>
      <c r="D111" s="529"/>
      <c r="E111" s="529"/>
      <c r="F111" s="529"/>
      <c r="G111" s="416"/>
      <c r="H111" s="416"/>
      <c r="I111" s="416"/>
      <c r="J111" s="416"/>
      <c r="K111" s="416"/>
      <c r="L111" s="416"/>
    </row>
    <row r="112" spans="1:12" s="308" customFormat="1" ht="16.5" customHeight="1">
      <c r="A112" s="524"/>
      <c r="B112" s="524"/>
      <c r="C112" s="540" t="s">
        <v>780</v>
      </c>
      <c r="D112" s="541"/>
      <c r="E112" s="541"/>
      <c r="F112" s="542"/>
      <c r="G112" s="416"/>
      <c r="H112" s="416"/>
      <c r="I112" s="416"/>
      <c r="J112" s="416"/>
      <c r="K112" s="416"/>
      <c r="L112" s="416"/>
    </row>
    <row r="113" spans="1:12" s="308" customFormat="1" ht="16.5" customHeight="1">
      <c r="A113" s="524"/>
      <c r="B113" s="524"/>
      <c r="C113" s="540" t="s">
        <v>781</v>
      </c>
      <c r="D113" s="541"/>
      <c r="E113" s="541"/>
      <c r="F113" s="542"/>
      <c r="G113" s="416"/>
      <c r="H113" s="416"/>
      <c r="I113" s="416"/>
      <c r="J113" s="416"/>
      <c r="K113" s="416"/>
      <c r="L113" s="416"/>
    </row>
    <row r="114" spans="1:12" s="308" customFormat="1" ht="16.5" customHeight="1">
      <c r="A114" s="524"/>
      <c r="B114" s="524"/>
      <c r="C114" s="547" t="s">
        <v>1226</v>
      </c>
      <c r="D114" s="547"/>
      <c r="E114" s="547"/>
      <c r="F114" s="547"/>
      <c r="G114" s="416"/>
      <c r="H114" s="416"/>
      <c r="I114" s="416"/>
      <c r="J114" s="416"/>
      <c r="K114" s="416"/>
      <c r="L114" s="416"/>
    </row>
    <row r="115" spans="1:12" s="308" customFormat="1" ht="16.5" customHeight="1">
      <c r="A115" s="524"/>
      <c r="B115" s="524"/>
      <c r="C115" s="547" t="s">
        <v>1147</v>
      </c>
      <c r="D115" s="547"/>
      <c r="E115" s="547"/>
      <c r="F115" s="547"/>
      <c r="G115" s="416"/>
      <c r="H115" s="416"/>
      <c r="I115" s="416"/>
      <c r="J115" s="416"/>
      <c r="K115" s="416"/>
      <c r="L115" s="416"/>
    </row>
    <row r="116" spans="1:12" s="308" customFormat="1" ht="16.5" customHeight="1">
      <c r="A116" s="524"/>
      <c r="B116" s="524"/>
      <c r="C116" s="543" t="s">
        <v>1197</v>
      </c>
      <c r="D116" s="543"/>
      <c r="E116" s="543"/>
      <c r="F116" s="543"/>
      <c r="G116" s="416"/>
      <c r="H116" s="416"/>
      <c r="I116" s="416"/>
      <c r="J116" s="416"/>
      <c r="K116" s="416"/>
      <c r="L116" s="416"/>
    </row>
    <row r="117" spans="1:12" s="308" customFormat="1" ht="20.25" customHeight="1">
      <c r="A117" s="524"/>
      <c r="B117" s="524"/>
      <c r="C117" s="547" t="s">
        <v>1151</v>
      </c>
      <c r="D117" s="547"/>
      <c r="E117" s="547"/>
      <c r="F117" s="547"/>
      <c r="G117" s="416"/>
      <c r="H117" s="416"/>
      <c r="I117" s="416"/>
      <c r="J117" s="416"/>
      <c r="K117" s="416"/>
      <c r="L117" s="416"/>
    </row>
    <row r="118" spans="1:12" s="308" customFormat="1" ht="17.25" customHeight="1">
      <c r="A118" s="524"/>
      <c r="B118" s="524"/>
      <c r="C118" s="547" t="s">
        <v>1152</v>
      </c>
      <c r="D118" s="547"/>
      <c r="E118" s="547"/>
      <c r="F118" s="547"/>
      <c r="G118" s="416"/>
      <c r="H118" s="416"/>
      <c r="I118" s="416"/>
      <c r="J118" s="416"/>
      <c r="K118" s="416"/>
      <c r="L118" s="416"/>
    </row>
    <row r="119" spans="1:12" s="308" customFormat="1" ht="15.75" customHeight="1">
      <c r="A119" s="524"/>
      <c r="B119" s="524"/>
      <c r="C119" s="579" t="s">
        <v>1176</v>
      </c>
      <c r="D119" s="580"/>
      <c r="E119" s="580"/>
      <c r="F119" s="581"/>
      <c r="G119" s="416"/>
      <c r="H119" s="416"/>
      <c r="I119" s="416"/>
      <c r="J119" s="416"/>
      <c r="K119" s="416"/>
      <c r="L119" s="416"/>
    </row>
    <row r="120" spans="1:12" s="308" customFormat="1" ht="18.75" customHeight="1">
      <c r="A120" s="524"/>
      <c r="B120" s="524"/>
      <c r="C120" s="551" t="s">
        <v>1225</v>
      </c>
      <c r="D120" s="552"/>
      <c r="E120" s="552"/>
      <c r="F120" s="553"/>
      <c r="G120" s="416"/>
      <c r="H120" s="416"/>
      <c r="I120" s="416"/>
      <c r="J120" s="416"/>
      <c r="K120" s="416"/>
      <c r="L120" s="416"/>
    </row>
    <row r="121" spans="1:12" s="308" customFormat="1" ht="16.5" customHeight="1">
      <c r="A121" s="524"/>
      <c r="B121" s="524"/>
      <c r="C121" s="565" t="s">
        <v>1018</v>
      </c>
      <c r="D121" s="565"/>
      <c r="E121" s="565"/>
      <c r="F121" s="565"/>
      <c r="G121" s="416"/>
      <c r="H121" s="416"/>
      <c r="I121" s="416"/>
      <c r="J121" s="416"/>
      <c r="K121" s="416"/>
      <c r="L121" s="416"/>
    </row>
    <row r="122" spans="1:12" s="308" customFormat="1" ht="15.75" customHeight="1">
      <c r="A122" s="524"/>
      <c r="B122" s="519" t="s">
        <v>380</v>
      </c>
      <c r="C122" s="529" t="s">
        <v>940</v>
      </c>
      <c r="D122" s="529"/>
      <c r="E122" s="529"/>
      <c r="F122" s="529"/>
      <c r="G122" s="416"/>
      <c r="H122" s="416"/>
      <c r="I122" s="416"/>
      <c r="J122" s="416"/>
      <c r="K122" s="416"/>
      <c r="L122" s="416"/>
    </row>
    <row r="123" spans="1:12" s="308" customFormat="1" ht="15.75" customHeight="1">
      <c r="A123" s="524"/>
      <c r="B123" s="524"/>
      <c r="C123" s="518" t="s">
        <v>669</v>
      </c>
      <c r="D123" s="518"/>
      <c r="E123" s="518"/>
      <c r="F123" s="518"/>
      <c r="G123" s="416"/>
      <c r="H123" s="416"/>
      <c r="I123" s="416"/>
      <c r="J123" s="416"/>
      <c r="K123" s="416"/>
      <c r="L123" s="416"/>
    </row>
    <row r="124" spans="1:12" s="308" customFormat="1" ht="15.75" customHeight="1">
      <c r="A124" s="524"/>
      <c r="B124" s="548"/>
      <c r="C124" s="544" t="s">
        <v>1085</v>
      </c>
      <c r="D124" s="544"/>
      <c r="E124" s="544"/>
      <c r="F124" s="544"/>
      <c r="G124" s="416"/>
      <c r="H124" s="416"/>
      <c r="I124" s="416"/>
      <c r="J124" s="416"/>
      <c r="K124" s="416"/>
      <c r="L124" s="416"/>
    </row>
    <row r="125" spans="1:12" s="308" customFormat="1" ht="16.5" customHeight="1">
      <c r="A125" s="524"/>
      <c r="B125" s="519" t="s">
        <v>782</v>
      </c>
      <c r="C125" s="529" t="s">
        <v>940</v>
      </c>
      <c r="D125" s="529"/>
      <c r="E125" s="529"/>
      <c r="F125" s="529"/>
      <c r="G125" s="416"/>
      <c r="H125" s="416"/>
      <c r="I125" s="416"/>
      <c r="J125" s="416"/>
      <c r="K125" s="416"/>
      <c r="L125" s="416"/>
    </row>
    <row r="126" spans="1:12" s="308" customFormat="1" ht="16.5" customHeight="1">
      <c r="A126" s="524"/>
      <c r="B126" s="539"/>
      <c r="C126" s="544" t="s">
        <v>783</v>
      </c>
      <c r="D126" s="544"/>
      <c r="E126" s="544"/>
      <c r="F126" s="544"/>
      <c r="G126" s="416"/>
      <c r="H126" s="416"/>
      <c r="I126" s="416"/>
      <c r="J126" s="416"/>
      <c r="K126" s="416"/>
      <c r="L126" s="416"/>
    </row>
    <row r="127" spans="1:12" s="308" customFormat="1" ht="16.5" customHeight="1">
      <c r="A127" s="545"/>
      <c r="B127" s="314"/>
      <c r="C127" s="546" t="s">
        <v>784</v>
      </c>
      <c r="D127" s="513"/>
      <c r="E127" s="513"/>
      <c r="F127" s="513"/>
      <c r="G127" s="416"/>
      <c r="H127" s="416"/>
      <c r="I127" s="416"/>
      <c r="J127" s="416"/>
      <c r="K127" s="416"/>
      <c r="L127" s="416"/>
    </row>
    <row r="128" spans="1:12" s="308" customFormat="1" ht="16.5" customHeight="1">
      <c r="A128" s="538" t="s">
        <v>785</v>
      </c>
      <c r="B128" s="312" t="s">
        <v>82</v>
      </c>
      <c r="C128" s="513" t="s">
        <v>365</v>
      </c>
      <c r="D128" s="513"/>
      <c r="E128" s="513"/>
      <c r="F128" s="513"/>
      <c r="G128" s="416"/>
      <c r="H128" s="416"/>
      <c r="I128" s="416"/>
      <c r="J128" s="416"/>
      <c r="K128" s="416"/>
      <c r="L128" s="416"/>
    </row>
    <row r="129" spans="1:12" s="308" customFormat="1" ht="16.5" customHeight="1">
      <c r="A129" s="524"/>
      <c r="B129" s="312" t="s">
        <v>83</v>
      </c>
      <c r="C129" s="513" t="s">
        <v>786</v>
      </c>
      <c r="D129" s="513"/>
      <c r="E129" s="513"/>
      <c r="F129" s="513"/>
      <c r="G129" s="416"/>
      <c r="H129" s="416"/>
      <c r="I129" s="416"/>
      <c r="J129" s="416"/>
      <c r="K129" s="416"/>
      <c r="L129" s="416"/>
    </row>
    <row r="130" spans="1:12" s="308" customFormat="1" ht="16.5" customHeight="1">
      <c r="A130" s="524"/>
      <c r="B130" s="312" t="s">
        <v>47</v>
      </c>
      <c r="C130" s="513" t="s">
        <v>366</v>
      </c>
      <c r="D130" s="513"/>
      <c r="E130" s="513"/>
      <c r="F130" s="513"/>
      <c r="G130" s="416"/>
      <c r="H130" s="416"/>
      <c r="I130" s="416"/>
      <c r="J130" s="416"/>
      <c r="K130" s="416"/>
      <c r="L130" s="416"/>
    </row>
    <row r="131" spans="1:12" s="308" customFormat="1" ht="16.5" customHeight="1">
      <c r="A131" s="524"/>
      <c r="B131" s="315" t="s">
        <v>367</v>
      </c>
      <c r="C131" s="513" t="s">
        <v>368</v>
      </c>
      <c r="D131" s="513"/>
      <c r="E131" s="513"/>
      <c r="F131" s="513"/>
      <c r="G131" s="416"/>
      <c r="H131" s="416"/>
      <c r="I131" s="416"/>
      <c r="J131" s="416"/>
      <c r="K131" s="416"/>
      <c r="L131" s="416"/>
    </row>
    <row r="132" spans="1:12" s="308" customFormat="1" ht="33.75" customHeight="1">
      <c r="A132" s="539"/>
      <c r="B132" s="313" t="s">
        <v>369</v>
      </c>
      <c r="C132" s="513" t="s">
        <v>787</v>
      </c>
      <c r="D132" s="513"/>
      <c r="E132" s="513"/>
      <c r="F132" s="513"/>
      <c r="G132" s="416"/>
      <c r="H132" s="416"/>
      <c r="I132" s="416"/>
      <c r="J132" s="416"/>
      <c r="K132" s="416"/>
      <c r="L132" s="416"/>
    </row>
    <row r="133" spans="1:12" ht="16.5" customHeight="1">
      <c r="A133" s="288"/>
      <c r="B133" s="288"/>
      <c r="C133" s="288"/>
      <c r="D133" s="288"/>
      <c r="E133" s="288"/>
      <c r="F133" s="288"/>
      <c r="G133" s="416"/>
      <c r="H133" s="416"/>
      <c r="I133" s="416"/>
      <c r="J133" s="416"/>
      <c r="K133" s="416"/>
      <c r="L133" s="416"/>
    </row>
    <row r="134" spans="1:12" ht="16.5" customHeight="1">
      <c r="A134" s="316" t="s">
        <v>788</v>
      </c>
      <c r="B134" s="309"/>
      <c r="C134" s="309"/>
      <c r="D134" s="309"/>
      <c r="E134" s="309"/>
      <c r="F134" s="309"/>
      <c r="G134" s="416"/>
      <c r="H134" s="416"/>
      <c r="I134" s="416"/>
      <c r="J134" s="416"/>
      <c r="K134" s="416"/>
      <c r="L134" s="416"/>
    </row>
    <row r="135" spans="1:12" ht="16.5" customHeight="1">
      <c r="A135" s="495" t="s">
        <v>789</v>
      </c>
      <c r="B135" s="496"/>
      <c r="C135" s="488" t="s">
        <v>1190</v>
      </c>
      <c r="D135" s="486"/>
      <c r="E135" s="486"/>
      <c r="F135" s="487"/>
      <c r="G135" s="416"/>
      <c r="H135" s="416"/>
      <c r="I135" s="416"/>
      <c r="J135" s="416"/>
      <c r="K135" s="416"/>
      <c r="L135" s="416"/>
    </row>
    <row r="136" spans="1:12" ht="16.5" customHeight="1">
      <c r="A136" s="497"/>
      <c r="B136" s="498"/>
      <c r="C136" s="492" t="s">
        <v>1199</v>
      </c>
      <c r="D136" s="493"/>
      <c r="E136" s="493"/>
      <c r="F136" s="494"/>
      <c r="G136" s="416"/>
      <c r="H136" s="416"/>
      <c r="I136" s="416"/>
      <c r="J136" s="416"/>
      <c r="K136" s="416"/>
      <c r="L136" s="416"/>
    </row>
    <row r="137" spans="1:12" ht="16.5" customHeight="1">
      <c r="A137" s="497"/>
      <c r="B137" s="498"/>
      <c r="C137" s="492" t="s">
        <v>1103</v>
      </c>
      <c r="D137" s="493"/>
      <c r="E137" s="493"/>
      <c r="F137" s="494"/>
      <c r="G137" s="416"/>
      <c r="H137" s="416"/>
      <c r="I137" s="416"/>
      <c r="J137" s="416"/>
      <c r="K137" s="416"/>
      <c r="L137" s="416"/>
    </row>
    <row r="138" spans="1:12" ht="16.5" customHeight="1">
      <c r="A138" s="497"/>
      <c r="B138" s="498"/>
      <c r="C138" s="489" t="s">
        <v>883</v>
      </c>
      <c r="D138" s="490"/>
      <c r="E138" s="490"/>
      <c r="F138" s="491"/>
      <c r="G138" s="416"/>
      <c r="H138" s="416"/>
      <c r="I138" s="416"/>
      <c r="J138" s="416"/>
      <c r="K138" s="416"/>
      <c r="L138" s="416"/>
    </row>
    <row r="139" spans="1:12" ht="16.5" customHeight="1">
      <c r="A139" s="497"/>
      <c r="B139" s="498"/>
      <c r="C139" s="489" t="s">
        <v>884</v>
      </c>
      <c r="D139" s="490"/>
      <c r="E139" s="490"/>
      <c r="F139" s="491"/>
      <c r="G139" s="416"/>
      <c r="H139" s="416"/>
      <c r="I139" s="416"/>
      <c r="J139" s="416"/>
      <c r="K139" s="416"/>
      <c r="L139" s="416"/>
    </row>
    <row r="140" spans="1:12" ht="16.5" customHeight="1">
      <c r="A140" s="499" t="s">
        <v>790</v>
      </c>
      <c r="B140" s="500"/>
      <c r="C140" s="485" t="s">
        <v>1191</v>
      </c>
      <c r="D140" s="486"/>
      <c r="E140" s="486"/>
      <c r="F140" s="487"/>
      <c r="G140" s="416"/>
      <c r="H140" s="416"/>
      <c r="I140" s="416"/>
      <c r="J140" s="416"/>
      <c r="K140" s="416"/>
      <c r="L140" s="416"/>
    </row>
    <row r="141" spans="1:12" ht="16.5" customHeight="1">
      <c r="A141" s="501"/>
      <c r="B141" s="502"/>
      <c r="C141" s="505" t="s">
        <v>885</v>
      </c>
      <c r="D141" s="490"/>
      <c r="E141" s="490"/>
      <c r="F141" s="491"/>
      <c r="G141" s="416"/>
      <c r="H141" s="416"/>
      <c r="I141" s="416"/>
      <c r="J141" s="416"/>
      <c r="K141" s="416"/>
      <c r="L141" s="416"/>
    </row>
    <row r="142" spans="1:12" ht="16.5" customHeight="1">
      <c r="A142" s="501"/>
      <c r="B142" s="502"/>
      <c r="C142" s="507" t="s">
        <v>886</v>
      </c>
      <c r="D142" s="508"/>
      <c r="E142" s="508"/>
      <c r="F142" s="509"/>
      <c r="G142" s="416"/>
      <c r="H142" s="416"/>
      <c r="I142" s="416"/>
      <c r="J142" s="416"/>
      <c r="K142" s="416"/>
      <c r="L142" s="416"/>
    </row>
    <row r="143" spans="1:12" ht="16.5" customHeight="1">
      <c r="A143" s="501"/>
      <c r="B143" s="502"/>
      <c r="C143" s="506" t="s">
        <v>1104</v>
      </c>
      <c r="D143" s="493"/>
      <c r="E143" s="493"/>
      <c r="F143" s="494"/>
      <c r="G143" s="416"/>
      <c r="H143" s="416"/>
      <c r="I143" s="416"/>
      <c r="J143" s="416"/>
      <c r="K143" s="416"/>
      <c r="L143" s="416"/>
    </row>
    <row r="144" spans="1:12" ht="16.5" customHeight="1">
      <c r="A144" s="503"/>
      <c r="B144" s="504"/>
      <c r="C144" s="510" t="s">
        <v>887</v>
      </c>
      <c r="D144" s="511"/>
      <c r="E144" s="511"/>
      <c r="F144" s="512"/>
      <c r="G144" s="416"/>
      <c r="H144" s="416"/>
      <c r="I144" s="416"/>
      <c r="J144" s="416"/>
      <c r="K144" s="416"/>
      <c r="L144" s="416"/>
    </row>
    <row r="145" spans="1:12" ht="16.5" customHeight="1">
      <c r="A145" s="499" t="s">
        <v>575</v>
      </c>
      <c r="B145" s="500"/>
      <c r="C145" s="485" t="s">
        <v>1192</v>
      </c>
      <c r="D145" s="486"/>
      <c r="E145" s="486"/>
      <c r="F145" s="487"/>
      <c r="G145" s="416"/>
      <c r="H145" s="416"/>
      <c r="I145" s="416"/>
      <c r="J145" s="416"/>
      <c r="K145" s="416"/>
      <c r="L145" s="416"/>
    </row>
    <row r="146" spans="1:12" ht="16.5" customHeight="1">
      <c r="A146" s="501"/>
      <c r="B146" s="502"/>
      <c r="C146" s="505" t="s">
        <v>888</v>
      </c>
      <c r="D146" s="490"/>
      <c r="E146" s="490"/>
      <c r="F146" s="491"/>
      <c r="G146" s="416"/>
      <c r="H146" s="416"/>
      <c r="I146" s="416"/>
      <c r="J146" s="416"/>
      <c r="K146" s="416"/>
      <c r="L146" s="416"/>
    </row>
    <row r="147" spans="1:12" ht="16.5" customHeight="1">
      <c r="A147" s="501"/>
      <c r="B147" s="502"/>
      <c r="C147" s="506" t="s">
        <v>886</v>
      </c>
      <c r="D147" s="493"/>
      <c r="E147" s="493"/>
      <c r="F147" s="494"/>
      <c r="G147" s="416"/>
      <c r="H147" s="416"/>
      <c r="I147" s="416"/>
      <c r="J147" s="416"/>
      <c r="K147" s="416"/>
      <c r="L147" s="416"/>
    </row>
    <row r="148" spans="1:12" ht="16.5" customHeight="1">
      <c r="A148" s="501"/>
      <c r="B148" s="502"/>
      <c r="C148" s="506" t="s">
        <v>1200</v>
      </c>
      <c r="D148" s="493"/>
      <c r="E148" s="493"/>
      <c r="F148" s="494"/>
      <c r="G148" s="416"/>
      <c r="H148" s="416"/>
      <c r="I148" s="416"/>
      <c r="J148" s="416"/>
      <c r="K148" s="416"/>
      <c r="L148" s="416"/>
    </row>
    <row r="149" spans="1:12" ht="16.5" customHeight="1">
      <c r="A149" s="501"/>
      <c r="B149" s="502"/>
      <c r="C149" s="505" t="s">
        <v>889</v>
      </c>
      <c r="D149" s="490"/>
      <c r="E149" s="490"/>
      <c r="F149" s="491"/>
      <c r="G149" s="416"/>
      <c r="H149" s="416"/>
      <c r="I149" s="416"/>
      <c r="J149" s="416"/>
      <c r="K149" s="416"/>
      <c r="L149" s="416"/>
    </row>
    <row r="150" spans="1:12" ht="16.5" customHeight="1">
      <c r="A150" s="503"/>
      <c r="B150" s="504"/>
      <c r="C150" s="510" t="s">
        <v>887</v>
      </c>
      <c r="D150" s="511"/>
      <c r="E150" s="511"/>
      <c r="F150" s="512"/>
      <c r="G150" s="416"/>
      <c r="H150" s="416"/>
      <c r="I150" s="416"/>
      <c r="J150" s="416"/>
      <c r="K150" s="416"/>
      <c r="L150" s="416"/>
    </row>
    <row r="151" spans="1:12" ht="16.5" customHeight="1">
      <c r="A151" s="594" t="s">
        <v>791</v>
      </c>
      <c r="B151" s="594"/>
      <c r="C151" s="485" t="s">
        <v>1035</v>
      </c>
      <c r="D151" s="486"/>
      <c r="E151" s="486"/>
      <c r="F151" s="487"/>
      <c r="G151" s="416"/>
      <c r="H151" s="416"/>
      <c r="I151" s="416"/>
      <c r="J151" s="416"/>
      <c r="K151" s="416"/>
      <c r="L151" s="416"/>
    </row>
    <row r="152" spans="1:12" ht="16.5" customHeight="1">
      <c r="A152" s="594"/>
      <c r="B152" s="594"/>
      <c r="C152" s="505" t="s">
        <v>1193</v>
      </c>
      <c r="D152" s="490"/>
      <c r="E152" s="490"/>
      <c r="F152" s="491"/>
      <c r="G152" s="416"/>
      <c r="H152" s="416"/>
      <c r="I152" s="416"/>
      <c r="J152" s="416"/>
      <c r="K152" s="416"/>
      <c r="L152" s="416"/>
    </row>
    <row r="153" spans="1:12" ht="16.5" customHeight="1">
      <c r="A153" s="594"/>
      <c r="B153" s="594"/>
      <c r="C153" s="505" t="s">
        <v>890</v>
      </c>
      <c r="D153" s="490"/>
      <c r="E153" s="490"/>
      <c r="F153" s="491"/>
      <c r="G153" s="416"/>
      <c r="H153" s="416"/>
      <c r="I153" s="416"/>
      <c r="J153" s="416"/>
      <c r="K153" s="416"/>
      <c r="L153" s="416"/>
    </row>
    <row r="154" spans="1:12" ht="16.5" customHeight="1">
      <c r="A154" s="594"/>
      <c r="B154" s="594"/>
      <c r="C154" s="505" t="s">
        <v>891</v>
      </c>
      <c r="D154" s="490"/>
      <c r="E154" s="490"/>
      <c r="F154" s="491"/>
      <c r="G154" s="416"/>
      <c r="H154" s="416"/>
      <c r="I154" s="416"/>
      <c r="J154" s="416"/>
      <c r="K154" s="416"/>
      <c r="L154" s="416"/>
    </row>
    <row r="155" spans="1:12" ht="16.5" customHeight="1">
      <c r="A155" s="594"/>
      <c r="B155" s="594"/>
      <c r="C155" s="506" t="s">
        <v>1201</v>
      </c>
      <c r="D155" s="493"/>
      <c r="E155" s="493"/>
      <c r="F155" s="494"/>
      <c r="G155" s="416"/>
      <c r="H155" s="416"/>
      <c r="I155" s="416"/>
      <c r="J155" s="416"/>
      <c r="K155" s="416"/>
      <c r="L155" s="416"/>
    </row>
    <row r="156" spans="1:12" ht="16.5" customHeight="1">
      <c r="A156" s="594"/>
      <c r="B156" s="594"/>
      <c r="C156" s="505" t="s">
        <v>920</v>
      </c>
      <c r="D156" s="490"/>
      <c r="E156" s="490"/>
      <c r="F156" s="491"/>
      <c r="G156" s="416"/>
      <c r="H156" s="416"/>
      <c r="I156" s="416"/>
      <c r="J156" s="416"/>
      <c r="K156" s="416"/>
      <c r="L156" s="416"/>
    </row>
    <row r="157" spans="1:12" ht="16.5" customHeight="1">
      <c r="A157" s="594"/>
      <c r="B157" s="594"/>
      <c r="C157" s="595" t="s">
        <v>941</v>
      </c>
      <c r="D157" s="596"/>
      <c r="E157" s="596"/>
      <c r="F157" s="597"/>
      <c r="G157" s="416"/>
      <c r="H157" s="416"/>
      <c r="I157" s="416"/>
      <c r="J157" s="416"/>
      <c r="K157" s="416"/>
      <c r="L157" s="416"/>
    </row>
    <row r="158" spans="1:12" ht="16.5" customHeight="1">
      <c r="A158" s="594"/>
      <c r="B158" s="594"/>
      <c r="C158" s="510" t="s">
        <v>1026</v>
      </c>
      <c r="D158" s="511"/>
      <c r="E158" s="511"/>
      <c r="F158" s="512"/>
      <c r="G158" s="416"/>
      <c r="H158" s="416"/>
      <c r="I158" s="416"/>
      <c r="J158" s="416"/>
      <c r="K158" s="416"/>
      <c r="L158" s="416"/>
    </row>
    <row r="159" spans="1:12" ht="16.5" customHeight="1">
      <c r="A159" s="288"/>
      <c r="B159" s="288"/>
      <c r="C159" s="288"/>
      <c r="D159" s="288"/>
      <c r="E159" s="288"/>
      <c r="F159" s="288"/>
      <c r="G159" s="416"/>
      <c r="H159" s="416"/>
      <c r="I159" s="416"/>
      <c r="J159" s="416"/>
      <c r="K159" s="416"/>
      <c r="L159" s="416"/>
    </row>
    <row r="160" spans="1:12" s="308" customFormat="1" ht="21.75" customHeight="1">
      <c r="A160" s="317" t="s">
        <v>792</v>
      </c>
      <c r="B160" s="309"/>
      <c r="C160" s="309"/>
      <c r="D160" s="309"/>
      <c r="E160" s="309"/>
      <c r="F160" s="309"/>
      <c r="G160" s="417"/>
      <c r="H160" s="382"/>
      <c r="I160" s="382"/>
      <c r="J160" s="382"/>
      <c r="K160" s="382"/>
      <c r="L160" s="382"/>
    </row>
    <row r="161" spans="1:12" s="339" customFormat="1" ht="16.5" customHeight="1">
      <c r="A161" s="338"/>
      <c r="B161" s="338"/>
      <c r="C161" s="338"/>
      <c r="D161" s="338"/>
      <c r="E161" s="338"/>
      <c r="F161" s="338"/>
      <c r="G161" s="382"/>
      <c r="H161" s="382"/>
      <c r="I161" s="382"/>
      <c r="J161" s="382"/>
      <c r="K161" s="382"/>
      <c r="L161" s="382"/>
    </row>
    <row r="162" spans="1:12" s="308" customFormat="1" ht="16.5" customHeight="1">
      <c r="A162" s="447" t="s">
        <v>793</v>
      </c>
      <c r="B162" s="447"/>
      <c r="C162" s="447"/>
      <c r="D162" s="447"/>
      <c r="E162" s="447"/>
      <c r="F162" s="447"/>
      <c r="G162" s="456"/>
      <c r="H162" s="456"/>
      <c r="I162" s="456"/>
      <c r="J162" s="456"/>
      <c r="K162" s="456"/>
      <c r="L162" s="456"/>
    </row>
    <row r="163" spans="1:12" s="308" customFormat="1" ht="16.5" customHeight="1">
      <c r="A163" s="446" t="s">
        <v>794</v>
      </c>
      <c r="B163" s="446"/>
      <c r="C163" s="446"/>
      <c r="D163" s="446"/>
      <c r="E163" s="446"/>
      <c r="F163" s="446"/>
      <c r="G163" s="445"/>
      <c r="H163" s="445"/>
      <c r="I163" s="445"/>
      <c r="J163" s="445"/>
      <c r="K163" s="445"/>
      <c r="L163" s="445"/>
    </row>
    <row r="164" spans="1:12" s="308" customFormat="1" ht="16.5" customHeight="1">
      <c r="A164" s="446" t="s">
        <v>942</v>
      </c>
      <c r="B164" s="446"/>
      <c r="C164" s="446"/>
      <c r="D164" s="446"/>
      <c r="E164" s="446"/>
      <c r="F164" s="446"/>
      <c r="G164" s="445"/>
      <c r="H164" s="445"/>
      <c r="I164" s="445"/>
      <c r="J164" s="445"/>
      <c r="K164" s="445"/>
      <c r="L164" s="445"/>
    </row>
    <row r="165" spans="1:12" s="308" customFormat="1" ht="16.5" customHeight="1">
      <c r="A165" s="446" t="s">
        <v>576</v>
      </c>
      <c r="B165" s="446"/>
      <c r="C165" s="446"/>
      <c r="D165" s="446"/>
      <c r="E165" s="446"/>
      <c r="F165" s="446"/>
      <c r="G165" s="445"/>
      <c r="H165" s="445"/>
      <c r="I165" s="445"/>
      <c r="J165" s="445"/>
      <c r="K165" s="445"/>
      <c r="L165" s="445"/>
    </row>
    <row r="166" spans="1:12" s="308" customFormat="1" ht="16.5" customHeight="1">
      <c r="A166" s="446" t="s">
        <v>671</v>
      </c>
      <c r="B166" s="446"/>
      <c r="C166" s="446"/>
      <c r="D166" s="446"/>
      <c r="E166" s="446"/>
      <c r="F166" s="446"/>
      <c r="G166" s="445"/>
      <c r="H166" s="445"/>
      <c r="I166" s="445"/>
      <c r="J166" s="445"/>
      <c r="K166" s="445"/>
      <c r="L166" s="445"/>
    </row>
    <row r="167" spans="1:12" s="308" customFormat="1" ht="16.5" customHeight="1">
      <c r="A167" s="446" t="s">
        <v>672</v>
      </c>
      <c r="B167" s="446"/>
      <c r="C167" s="446"/>
      <c r="D167" s="446"/>
      <c r="E167" s="446"/>
      <c r="F167" s="446"/>
      <c r="G167" s="445"/>
      <c r="H167" s="445"/>
      <c r="I167" s="445"/>
      <c r="J167" s="445"/>
      <c r="K167" s="445"/>
      <c r="L167" s="445"/>
    </row>
    <row r="168" spans="1:12" s="308" customFormat="1" ht="16.5" customHeight="1">
      <c r="A168" s="446" t="s">
        <v>577</v>
      </c>
      <c r="B168" s="446"/>
      <c r="C168" s="446"/>
      <c r="D168" s="446"/>
      <c r="E168" s="446"/>
      <c r="F168" s="446"/>
      <c r="G168" s="445"/>
      <c r="H168" s="445"/>
      <c r="I168" s="445"/>
      <c r="J168" s="445"/>
      <c r="K168" s="445"/>
      <c r="L168" s="445"/>
    </row>
    <row r="169" spans="1:12" s="308" customFormat="1" ht="16.5" customHeight="1">
      <c r="A169" s="446" t="s">
        <v>943</v>
      </c>
      <c r="B169" s="446"/>
      <c r="C169" s="446"/>
      <c r="D169" s="446"/>
      <c r="E169" s="446"/>
      <c r="F169" s="446"/>
      <c r="G169" s="445"/>
      <c r="H169" s="445"/>
      <c r="I169" s="445"/>
      <c r="J169" s="445"/>
      <c r="K169" s="445"/>
      <c r="L169" s="445"/>
    </row>
    <row r="170" spans="1:12" s="308" customFormat="1" ht="16.5" customHeight="1">
      <c r="A170" s="446" t="s">
        <v>944</v>
      </c>
      <c r="B170" s="446"/>
      <c r="C170" s="446"/>
      <c r="D170" s="446"/>
      <c r="E170" s="446"/>
      <c r="F170" s="446"/>
      <c r="G170" s="445"/>
      <c r="H170" s="445"/>
      <c r="I170" s="445"/>
      <c r="J170" s="445"/>
      <c r="K170" s="445"/>
      <c r="L170" s="445"/>
    </row>
    <row r="171" spans="1:12" s="308" customFormat="1" ht="16.5" customHeight="1">
      <c r="A171" s="309"/>
      <c r="B171" s="309"/>
      <c r="C171" s="309"/>
      <c r="D171" s="309"/>
      <c r="E171" s="309"/>
      <c r="F171" s="309"/>
      <c r="G171" s="382"/>
      <c r="H171" s="382"/>
      <c r="I171" s="382"/>
      <c r="J171" s="382"/>
      <c r="K171" s="382"/>
      <c r="L171" s="382"/>
    </row>
    <row r="172" spans="1:12" s="308" customFormat="1" ht="16.5" customHeight="1">
      <c r="A172" s="447" t="s">
        <v>795</v>
      </c>
      <c r="B172" s="447"/>
      <c r="C172" s="447"/>
      <c r="D172" s="447"/>
      <c r="E172" s="447"/>
      <c r="F172" s="447"/>
      <c r="G172" s="456"/>
      <c r="H172" s="456"/>
      <c r="I172" s="456"/>
      <c r="J172" s="456"/>
      <c r="K172" s="456"/>
      <c r="L172" s="456"/>
    </row>
    <row r="173" spans="1:12" s="308" customFormat="1" ht="16.5" customHeight="1">
      <c r="A173" s="446" t="s">
        <v>794</v>
      </c>
      <c r="B173" s="446"/>
      <c r="C173" s="446"/>
      <c r="D173" s="446"/>
      <c r="E173" s="446"/>
      <c r="F173" s="446"/>
      <c r="G173" s="445"/>
      <c r="H173" s="445"/>
      <c r="I173" s="445"/>
      <c r="J173" s="445"/>
      <c r="K173" s="445"/>
      <c r="L173" s="445"/>
    </row>
    <row r="174" spans="1:12" s="308" customFormat="1" ht="16.5" customHeight="1">
      <c r="A174" s="457" t="s">
        <v>1107</v>
      </c>
      <c r="B174" s="457"/>
      <c r="C174" s="457"/>
      <c r="D174" s="457"/>
      <c r="E174" s="457"/>
      <c r="F174" s="457"/>
      <c r="G174" s="445"/>
      <c r="H174" s="445"/>
      <c r="I174" s="445"/>
      <c r="J174" s="445"/>
      <c r="K174" s="445"/>
      <c r="L174" s="445"/>
    </row>
    <row r="175" spans="1:12" s="308" customFormat="1" ht="16.5" customHeight="1">
      <c r="A175" s="446" t="s">
        <v>1143</v>
      </c>
      <c r="B175" s="446"/>
      <c r="C175" s="446"/>
      <c r="D175" s="446"/>
      <c r="E175" s="446"/>
      <c r="F175" s="446"/>
      <c r="G175" s="445"/>
      <c r="H175" s="445"/>
      <c r="I175" s="445"/>
      <c r="J175" s="445"/>
      <c r="K175" s="445"/>
      <c r="L175" s="445"/>
    </row>
    <row r="176" spans="1:12" s="308" customFormat="1" ht="16.5" customHeight="1">
      <c r="A176" s="598" t="s">
        <v>1130</v>
      </c>
      <c r="B176" s="598"/>
      <c r="C176" s="598"/>
      <c r="D176" s="598"/>
      <c r="E176" s="598"/>
      <c r="F176" s="598"/>
      <c r="G176" s="382"/>
      <c r="H176" s="382"/>
      <c r="I176" s="382"/>
      <c r="J176" s="382"/>
      <c r="K176" s="382"/>
      <c r="L176" s="382"/>
    </row>
    <row r="177" spans="1:12" s="308" customFormat="1" ht="16.5" customHeight="1">
      <c r="A177" s="598" t="s">
        <v>1131</v>
      </c>
      <c r="B177" s="598"/>
      <c r="C177" s="598"/>
      <c r="D177" s="598"/>
      <c r="E177" s="598"/>
      <c r="F177" s="598"/>
      <c r="G177" s="382"/>
      <c r="H177" s="382"/>
      <c r="I177" s="382"/>
      <c r="J177" s="382"/>
      <c r="K177" s="382"/>
      <c r="L177" s="382"/>
    </row>
    <row r="178" spans="1:12" s="308" customFormat="1" ht="16.5" customHeight="1">
      <c r="A178" s="446" t="s">
        <v>904</v>
      </c>
      <c r="B178" s="446"/>
      <c r="C178" s="446"/>
      <c r="D178" s="446"/>
      <c r="E178" s="446"/>
      <c r="F178" s="446"/>
      <c r="G178" s="445"/>
      <c r="H178" s="445"/>
      <c r="I178" s="445"/>
      <c r="J178" s="445"/>
      <c r="K178" s="445"/>
      <c r="L178" s="445"/>
    </row>
    <row r="179" spans="1:12" s="308" customFormat="1" ht="16.5" customHeight="1">
      <c r="A179" s="446"/>
      <c r="B179" s="446"/>
      <c r="C179" s="446"/>
      <c r="D179" s="446"/>
      <c r="E179" s="446"/>
      <c r="F179" s="446"/>
      <c r="G179" s="445"/>
      <c r="H179" s="445"/>
      <c r="I179" s="445"/>
      <c r="J179" s="445"/>
      <c r="K179" s="445"/>
      <c r="L179" s="445"/>
    </row>
    <row r="180" spans="1:12" s="308" customFormat="1" ht="16.5" customHeight="1">
      <c r="A180" s="447" t="s">
        <v>673</v>
      </c>
      <c r="B180" s="447"/>
      <c r="C180" s="447"/>
      <c r="D180" s="447"/>
      <c r="E180" s="447"/>
      <c r="F180" s="447"/>
      <c r="G180" s="456"/>
      <c r="H180" s="456"/>
      <c r="I180" s="456"/>
      <c r="J180" s="456"/>
      <c r="K180" s="456"/>
      <c r="L180" s="456"/>
    </row>
    <row r="181" spans="1:12" s="308" customFormat="1" ht="16.5" customHeight="1">
      <c r="A181" s="446" t="s">
        <v>674</v>
      </c>
      <c r="B181" s="446"/>
      <c r="C181" s="446"/>
      <c r="D181" s="446"/>
      <c r="E181" s="446"/>
      <c r="F181" s="446"/>
      <c r="G181" s="445"/>
      <c r="H181" s="445"/>
      <c r="I181" s="445"/>
      <c r="J181" s="445"/>
      <c r="K181" s="445"/>
      <c r="L181" s="445"/>
    </row>
    <row r="182" spans="1:12" s="308" customFormat="1" ht="16.5" customHeight="1">
      <c r="A182" s="446"/>
      <c r="B182" s="446"/>
      <c r="C182" s="446"/>
      <c r="D182" s="446"/>
      <c r="E182" s="446"/>
      <c r="F182" s="446"/>
      <c r="G182" s="445"/>
      <c r="H182" s="445"/>
      <c r="I182" s="445"/>
      <c r="J182" s="445"/>
      <c r="K182" s="445"/>
      <c r="L182" s="445"/>
    </row>
    <row r="183" spans="1:12" s="308" customFormat="1" ht="16.5" customHeight="1">
      <c r="A183" s="446" t="s">
        <v>796</v>
      </c>
      <c r="B183" s="446"/>
      <c r="C183" s="446"/>
      <c r="D183" s="446"/>
      <c r="E183" s="446"/>
      <c r="F183" s="446"/>
      <c r="G183" s="445"/>
      <c r="H183" s="445"/>
      <c r="I183" s="445"/>
      <c r="J183" s="445"/>
      <c r="K183" s="445"/>
      <c r="L183" s="445"/>
    </row>
    <row r="184" spans="1:12" s="308" customFormat="1" ht="16.5" customHeight="1">
      <c r="A184" s="446"/>
      <c r="B184" s="446"/>
      <c r="C184" s="446"/>
      <c r="D184" s="446"/>
      <c r="E184" s="446"/>
      <c r="F184" s="446"/>
      <c r="G184" s="445"/>
      <c r="H184" s="445"/>
      <c r="I184" s="445"/>
      <c r="J184" s="445"/>
      <c r="K184" s="445"/>
      <c r="L184" s="445"/>
    </row>
    <row r="185" spans="1:12" s="308" customFormat="1" ht="16.5" customHeight="1">
      <c r="A185" s="446" t="s">
        <v>797</v>
      </c>
      <c r="B185" s="446"/>
      <c r="C185" s="446"/>
      <c r="D185" s="446"/>
      <c r="E185" s="446"/>
      <c r="F185" s="446"/>
      <c r="G185" s="445"/>
      <c r="H185" s="445"/>
      <c r="I185" s="445"/>
      <c r="J185" s="445"/>
      <c r="K185" s="445"/>
      <c r="L185" s="445"/>
    </row>
    <row r="186" spans="1:12" s="308" customFormat="1" ht="16.5" customHeight="1">
      <c r="A186" s="446" t="s">
        <v>798</v>
      </c>
      <c r="B186" s="446"/>
      <c r="C186" s="446"/>
      <c r="D186" s="446"/>
      <c r="E186" s="446"/>
      <c r="F186" s="446"/>
      <c r="G186" s="445"/>
      <c r="H186" s="445"/>
      <c r="I186" s="445"/>
      <c r="J186" s="445"/>
      <c r="K186" s="445"/>
      <c r="L186" s="445"/>
    </row>
    <row r="187" spans="1:12" s="308" customFormat="1" ht="16.5" customHeight="1">
      <c r="A187" s="446" t="s">
        <v>799</v>
      </c>
      <c r="B187" s="446"/>
      <c r="C187" s="446"/>
      <c r="D187" s="446"/>
      <c r="E187" s="446"/>
      <c r="F187" s="446"/>
      <c r="G187" s="445"/>
      <c r="H187" s="445"/>
      <c r="I187" s="445"/>
      <c r="J187" s="445"/>
      <c r="K187" s="445"/>
      <c r="L187" s="445"/>
    </row>
    <row r="188" spans="1:12" s="308" customFormat="1" ht="16.5" customHeight="1">
      <c r="A188" s="446" t="s">
        <v>800</v>
      </c>
      <c r="B188" s="446"/>
      <c r="C188" s="446"/>
      <c r="D188" s="446"/>
      <c r="E188" s="446"/>
      <c r="F188" s="446"/>
      <c r="G188" s="445"/>
      <c r="H188" s="445"/>
      <c r="I188" s="445"/>
      <c r="J188" s="445"/>
      <c r="K188" s="445"/>
      <c r="L188" s="445"/>
    </row>
    <row r="189" spans="1:12" s="308" customFormat="1" ht="16.5" customHeight="1">
      <c r="A189" s="446" t="s">
        <v>945</v>
      </c>
      <c r="B189" s="446"/>
      <c r="C189" s="446"/>
      <c r="D189" s="446"/>
      <c r="E189" s="446"/>
      <c r="F189" s="446"/>
      <c r="G189" s="445"/>
      <c r="H189" s="445"/>
      <c r="I189" s="445"/>
      <c r="J189" s="445"/>
      <c r="K189" s="445"/>
      <c r="L189" s="445"/>
    </row>
    <row r="190" spans="1:12" s="308" customFormat="1" ht="16.5" customHeight="1">
      <c r="A190" s="446" t="s">
        <v>946</v>
      </c>
      <c r="B190" s="446"/>
      <c r="C190" s="446"/>
      <c r="D190" s="446"/>
      <c r="E190" s="446"/>
      <c r="F190" s="446"/>
      <c r="G190" s="445"/>
      <c r="H190" s="445"/>
      <c r="I190" s="445"/>
      <c r="J190" s="445"/>
      <c r="K190" s="445"/>
      <c r="L190" s="445"/>
    </row>
    <row r="191" spans="1:12" s="308" customFormat="1" ht="16.5" customHeight="1">
      <c r="A191" s="446" t="s">
        <v>947</v>
      </c>
      <c r="B191" s="446"/>
      <c r="C191" s="446"/>
      <c r="D191" s="446"/>
      <c r="E191" s="446"/>
      <c r="F191" s="446"/>
      <c r="G191" s="445"/>
      <c r="H191" s="445"/>
      <c r="I191" s="445"/>
      <c r="J191" s="445"/>
      <c r="K191" s="445"/>
      <c r="L191" s="445"/>
    </row>
    <row r="192" spans="1:12" s="308" customFormat="1" ht="16.5" customHeight="1">
      <c r="A192" s="446" t="s">
        <v>801</v>
      </c>
      <c r="B192" s="446"/>
      <c r="C192" s="446"/>
      <c r="D192" s="446"/>
      <c r="E192" s="446"/>
      <c r="F192" s="446"/>
      <c r="G192" s="445"/>
      <c r="H192" s="445"/>
      <c r="I192" s="445"/>
      <c r="J192" s="445"/>
      <c r="K192" s="445"/>
      <c r="L192" s="445"/>
    </row>
    <row r="193" spans="1:12" s="308" customFormat="1" ht="16.5" customHeight="1">
      <c r="A193" s="446" t="s">
        <v>802</v>
      </c>
      <c r="B193" s="446"/>
      <c r="C193" s="446"/>
      <c r="D193" s="446"/>
      <c r="E193" s="446"/>
      <c r="F193" s="446"/>
      <c r="G193" s="445"/>
      <c r="H193" s="445"/>
      <c r="I193" s="445"/>
      <c r="J193" s="445"/>
      <c r="K193" s="445"/>
      <c r="L193" s="445"/>
    </row>
    <row r="194" spans="1:12" s="308" customFormat="1" ht="16.5" customHeight="1">
      <c r="A194" s="446" t="s">
        <v>803</v>
      </c>
      <c r="B194" s="446"/>
      <c r="C194" s="446"/>
      <c r="D194" s="446"/>
      <c r="E194" s="446"/>
      <c r="F194" s="446"/>
      <c r="G194" s="445"/>
      <c r="H194" s="445"/>
      <c r="I194" s="445"/>
      <c r="J194" s="445"/>
      <c r="K194" s="445"/>
      <c r="L194" s="445"/>
    </row>
    <row r="195" spans="1:12" s="308" customFormat="1" ht="16.5" customHeight="1">
      <c r="A195" s="446" t="s">
        <v>378</v>
      </c>
      <c r="B195" s="446"/>
      <c r="C195" s="446"/>
      <c r="D195" s="446"/>
      <c r="E195" s="446"/>
      <c r="F195" s="446"/>
      <c r="G195" s="445"/>
      <c r="H195" s="445"/>
      <c r="I195" s="445"/>
      <c r="J195" s="445"/>
      <c r="K195" s="445"/>
      <c r="L195" s="445"/>
    </row>
    <row r="196" spans="1:12" s="308" customFormat="1" ht="16.5" customHeight="1">
      <c r="A196" s="446" t="s">
        <v>948</v>
      </c>
      <c r="B196" s="446"/>
      <c r="C196" s="446"/>
      <c r="D196" s="446"/>
      <c r="E196" s="446"/>
      <c r="F196" s="446"/>
      <c r="G196" s="445"/>
      <c r="H196" s="445"/>
      <c r="I196" s="445"/>
      <c r="J196" s="445"/>
      <c r="K196" s="445"/>
      <c r="L196" s="445"/>
    </row>
    <row r="197" spans="1:12" s="308" customFormat="1" ht="16.5" customHeight="1">
      <c r="A197" s="446" t="s">
        <v>999</v>
      </c>
      <c r="B197" s="446"/>
      <c r="C197" s="446"/>
      <c r="D197" s="446"/>
      <c r="E197" s="446"/>
      <c r="F197" s="446"/>
      <c r="G197" s="445"/>
      <c r="H197" s="445"/>
      <c r="I197" s="445"/>
      <c r="J197" s="445"/>
      <c r="K197" s="445"/>
      <c r="L197" s="445"/>
    </row>
    <row r="198" spans="1:12" s="308" customFormat="1" ht="16.5" customHeight="1">
      <c r="A198" s="446" t="s">
        <v>1110</v>
      </c>
      <c r="B198" s="446"/>
      <c r="C198" s="446"/>
      <c r="D198" s="446"/>
      <c r="E198" s="446"/>
      <c r="F198" s="446"/>
      <c r="G198" s="382"/>
      <c r="H198" s="382"/>
      <c r="I198" s="382"/>
      <c r="J198" s="382"/>
      <c r="K198" s="382"/>
      <c r="L198" s="382"/>
    </row>
    <row r="199" spans="1:12" s="308" customFormat="1" ht="16.5" customHeight="1">
      <c r="A199" s="446" t="s">
        <v>1111</v>
      </c>
      <c r="B199" s="446"/>
      <c r="C199" s="446"/>
      <c r="D199" s="446"/>
      <c r="E199" s="446"/>
      <c r="F199" s="446"/>
      <c r="G199" s="445"/>
      <c r="H199" s="445"/>
      <c r="I199" s="445"/>
      <c r="J199" s="445"/>
      <c r="K199" s="445"/>
      <c r="L199" s="445"/>
    </row>
    <row r="200" spans="1:12" s="308" customFormat="1" ht="16.5" customHeight="1">
      <c r="A200" s="446" t="s">
        <v>1112</v>
      </c>
      <c r="B200" s="446"/>
      <c r="C200" s="446"/>
      <c r="D200" s="446"/>
      <c r="E200" s="446"/>
      <c r="F200" s="446"/>
      <c r="G200" s="445"/>
      <c r="H200" s="445"/>
      <c r="I200" s="445"/>
      <c r="J200" s="445"/>
      <c r="K200" s="445"/>
      <c r="L200" s="445"/>
    </row>
    <row r="201" spans="1:12" s="308" customFormat="1" ht="16.5" customHeight="1">
      <c r="A201" s="446" t="s">
        <v>804</v>
      </c>
      <c r="B201" s="446"/>
      <c r="C201" s="446"/>
      <c r="D201" s="446"/>
      <c r="E201" s="446"/>
      <c r="F201" s="446"/>
      <c r="G201" s="445"/>
      <c r="H201" s="445"/>
      <c r="I201" s="445"/>
      <c r="J201" s="445"/>
      <c r="K201" s="445"/>
      <c r="L201" s="445"/>
    </row>
    <row r="202" spans="1:12" s="308" customFormat="1" ht="16.5" customHeight="1">
      <c r="A202" s="446" t="s">
        <v>1113</v>
      </c>
      <c r="B202" s="446"/>
      <c r="C202" s="446"/>
      <c r="D202" s="446"/>
      <c r="E202" s="446"/>
      <c r="F202" s="446"/>
      <c r="G202" s="445"/>
      <c r="H202" s="445"/>
      <c r="I202" s="445"/>
      <c r="J202" s="445"/>
      <c r="K202" s="445"/>
      <c r="L202" s="445"/>
    </row>
    <row r="203" spans="1:12" s="308" customFormat="1" ht="16.5" customHeight="1">
      <c r="A203" s="446" t="s">
        <v>1096</v>
      </c>
      <c r="B203" s="446"/>
      <c r="C203" s="446"/>
      <c r="D203" s="446"/>
      <c r="E203" s="446"/>
      <c r="F203" s="446"/>
      <c r="G203" s="445"/>
      <c r="H203" s="445"/>
      <c r="I203" s="445"/>
      <c r="J203" s="445"/>
      <c r="K203" s="445"/>
      <c r="L203" s="445"/>
    </row>
    <row r="204" spans="1:12" s="308" customFormat="1" ht="16.5" customHeight="1">
      <c r="A204" s="446"/>
      <c r="B204" s="446"/>
      <c r="C204" s="446"/>
      <c r="D204" s="446"/>
      <c r="E204" s="446"/>
      <c r="F204" s="446"/>
      <c r="G204" s="445"/>
      <c r="H204" s="445"/>
      <c r="I204" s="445"/>
      <c r="J204" s="445"/>
      <c r="K204" s="445"/>
      <c r="L204" s="445"/>
    </row>
    <row r="205" spans="1:12" s="308" customFormat="1" ht="16.5" customHeight="1">
      <c r="A205" s="447" t="s">
        <v>805</v>
      </c>
      <c r="B205" s="447"/>
      <c r="C205" s="447"/>
      <c r="D205" s="447"/>
      <c r="E205" s="447"/>
      <c r="F205" s="447"/>
      <c r="G205" s="456"/>
      <c r="H205" s="456"/>
      <c r="I205" s="456"/>
      <c r="J205" s="456"/>
      <c r="K205" s="456"/>
      <c r="L205" s="456"/>
    </row>
    <row r="206" spans="1:12" s="308" customFormat="1" ht="16.5" customHeight="1">
      <c r="A206" s="446" t="s">
        <v>674</v>
      </c>
      <c r="B206" s="446"/>
      <c r="C206" s="446"/>
      <c r="D206" s="446"/>
      <c r="E206" s="446"/>
      <c r="F206" s="446"/>
      <c r="G206" s="445"/>
      <c r="H206" s="445"/>
      <c r="I206" s="445"/>
      <c r="J206" s="445"/>
      <c r="K206" s="445"/>
      <c r="L206" s="445"/>
    </row>
    <row r="207" spans="1:12" s="308" customFormat="1" ht="16.5" customHeight="1">
      <c r="A207" s="446"/>
      <c r="B207" s="446"/>
      <c r="C207" s="446"/>
      <c r="D207" s="446"/>
      <c r="E207" s="446"/>
      <c r="F207" s="446"/>
      <c r="G207" s="445"/>
      <c r="H207" s="445"/>
      <c r="I207" s="445"/>
      <c r="J207" s="445"/>
      <c r="K207" s="445"/>
      <c r="L207" s="445"/>
    </row>
    <row r="208" spans="1:12" s="308" customFormat="1" ht="16.5" customHeight="1">
      <c r="A208" s="446" t="s">
        <v>806</v>
      </c>
      <c r="B208" s="446"/>
      <c r="C208" s="446"/>
      <c r="D208" s="446"/>
      <c r="E208" s="446"/>
      <c r="F208" s="446"/>
      <c r="G208" s="445"/>
      <c r="H208" s="445"/>
      <c r="I208" s="445"/>
      <c r="J208" s="445"/>
      <c r="K208" s="445"/>
      <c r="L208" s="445"/>
    </row>
    <row r="209" spans="1:12" s="308" customFormat="1" ht="16.5" customHeight="1">
      <c r="A209" s="446" t="s">
        <v>578</v>
      </c>
      <c r="B209" s="446"/>
      <c r="C209" s="446"/>
      <c r="D209" s="446"/>
      <c r="E209" s="446"/>
      <c r="F209" s="446"/>
      <c r="G209" s="445"/>
      <c r="H209" s="445"/>
      <c r="I209" s="445"/>
      <c r="J209" s="445"/>
      <c r="K209" s="445"/>
      <c r="L209" s="445"/>
    </row>
    <row r="210" spans="1:12" s="308" customFormat="1" ht="16.5" customHeight="1">
      <c r="A210" s="446" t="s">
        <v>807</v>
      </c>
      <c r="B210" s="446"/>
      <c r="C210" s="446"/>
      <c r="D210" s="446"/>
      <c r="E210" s="446"/>
      <c r="F210" s="446"/>
      <c r="G210" s="445"/>
      <c r="H210" s="445"/>
      <c r="I210" s="445"/>
      <c r="J210" s="445"/>
      <c r="K210" s="445"/>
      <c r="L210" s="445"/>
    </row>
    <row r="211" spans="1:12" s="308" customFormat="1" ht="16.5" customHeight="1">
      <c r="A211" s="446" t="s">
        <v>579</v>
      </c>
      <c r="B211" s="446"/>
      <c r="C211" s="446"/>
      <c r="D211" s="446"/>
      <c r="E211" s="446"/>
      <c r="F211" s="446"/>
      <c r="G211" s="445"/>
      <c r="H211" s="445"/>
      <c r="I211" s="445"/>
      <c r="J211" s="445"/>
      <c r="K211" s="445"/>
      <c r="L211" s="445"/>
    </row>
    <row r="212" spans="1:12" s="308" customFormat="1" ht="16.5" customHeight="1">
      <c r="A212" s="446"/>
      <c r="B212" s="446"/>
      <c r="C212" s="446"/>
      <c r="D212" s="446"/>
      <c r="E212" s="446"/>
      <c r="F212" s="446"/>
      <c r="G212" s="445"/>
      <c r="H212" s="445"/>
      <c r="I212" s="445"/>
      <c r="J212" s="445"/>
      <c r="K212" s="445"/>
      <c r="L212" s="445"/>
    </row>
    <row r="213" spans="1:12" s="308" customFormat="1" ht="16.5" customHeight="1">
      <c r="A213" s="446" t="s">
        <v>797</v>
      </c>
      <c r="B213" s="446"/>
      <c r="C213" s="446"/>
      <c r="D213" s="446"/>
      <c r="E213" s="446"/>
      <c r="F213" s="446"/>
      <c r="G213" s="445"/>
      <c r="H213" s="445"/>
      <c r="I213" s="445"/>
      <c r="J213" s="445"/>
      <c r="K213" s="445"/>
      <c r="L213" s="445"/>
    </row>
    <row r="214" spans="1:12" s="308" customFormat="1" ht="16.5" customHeight="1">
      <c r="A214" s="446" t="s">
        <v>808</v>
      </c>
      <c r="B214" s="446"/>
      <c r="C214" s="446"/>
      <c r="D214" s="446"/>
      <c r="E214" s="446"/>
      <c r="F214" s="446"/>
      <c r="G214" s="445"/>
      <c r="H214" s="445"/>
      <c r="I214" s="445"/>
      <c r="J214" s="445"/>
      <c r="K214" s="445"/>
      <c r="L214" s="445"/>
    </row>
    <row r="215" spans="1:12" s="308" customFormat="1" ht="16.5" customHeight="1">
      <c r="A215" s="446" t="s">
        <v>809</v>
      </c>
      <c r="B215" s="446"/>
      <c r="C215" s="446"/>
      <c r="D215" s="446"/>
      <c r="E215" s="446"/>
      <c r="F215" s="446"/>
      <c r="G215" s="445"/>
      <c r="H215" s="445"/>
      <c r="I215" s="445"/>
      <c r="J215" s="445"/>
      <c r="K215" s="445"/>
      <c r="L215" s="445"/>
    </row>
    <row r="216" spans="1:12" s="308" customFormat="1" ht="16.5" customHeight="1">
      <c r="A216" s="446" t="s">
        <v>810</v>
      </c>
      <c r="B216" s="446"/>
      <c r="C216" s="446"/>
      <c r="D216" s="446"/>
      <c r="E216" s="446"/>
      <c r="F216" s="446"/>
      <c r="G216" s="445"/>
      <c r="H216" s="445"/>
      <c r="I216" s="445"/>
      <c r="J216" s="445"/>
      <c r="K216" s="445"/>
      <c r="L216" s="445"/>
    </row>
    <row r="217" spans="1:12" s="308" customFormat="1" ht="16.5" customHeight="1">
      <c r="A217" s="455" t="s">
        <v>997</v>
      </c>
      <c r="B217" s="455"/>
      <c r="C217" s="455"/>
      <c r="D217" s="455"/>
      <c r="E217" s="455"/>
      <c r="F217" s="455"/>
      <c r="G217" s="456"/>
      <c r="H217" s="456"/>
      <c r="I217" s="456"/>
      <c r="J217" s="456"/>
      <c r="K217" s="456"/>
      <c r="L217" s="456"/>
    </row>
    <row r="218" spans="1:12" s="308" customFormat="1" ht="16.5" customHeight="1">
      <c r="A218" s="457" t="s">
        <v>949</v>
      </c>
      <c r="B218" s="457"/>
      <c r="C218" s="457"/>
      <c r="D218" s="457"/>
      <c r="E218" s="457"/>
      <c r="F218" s="457"/>
      <c r="G218" s="445"/>
      <c r="H218" s="445"/>
      <c r="I218" s="445"/>
      <c r="J218" s="445"/>
      <c r="K218" s="445"/>
      <c r="L218" s="445"/>
    </row>
    <row r="219" spans="1:12" s="308" customFormat="1" ht="16.5" customHeight="1">
      <c r="A219" s="446" t="s">
        <v>1041</v>
      </c>
      <c r="B219" s="446"/>
      <c r="C219" s="446"/>
      <c r="D219" s="446"/>
      <c r="E219" s="446"/>
      <c r="F219" s="446"/>
      <c r="G219" s="445"/>
      <c r="H219" s="445"/>
      <c r="I219" s="445"/>
      <c r="J219" s="445"/>
      <c r="K219" s="445"/>
      <c r="L219" s="445"/>
    </row>
    <row r="220" spans="1:12" s="308" customFormat="1" ht="16.5" customHeight="1">
      <c r="A220" s="447" t="s">
        <v>916</v>
      </c>
      <c r="B220" s="447"/>
      <c r="C220" s="447"/>
      <c r="D220" s="447"/>
      <c r="E220" s="447"/>
      <c r="F220" s="447"/>
      <c r="G220" s="456"/>
      <c r="H220" s="456"/>
      <c r="I220" s="456"/>
      <c r="J220" s="456"/>
      <c r="K220" s="456"/>
      <c r="L220" s="456"/>
    </row>
    <row r="221" spans="1:12" s="308" customFormat="1" ht="16.5" customHeight="1">
      <c r="A221" s="446" t="s">
        <v>1043</v>
      </c>
      <c r="B221" s="446"/>
      <c r="C221" s="446"/>
      <c r="D221" s="446"/>
      <c r="E221" s="446"/>
      <c r="F221" s="446"/>
      <c r="G221" s="445"/>
      <c r="H221" s="445"/>
      <c r="I221" s="445"/>
      <c r="J221" s="445"/>
      <c r="K221" s="445"/>
      <c r="L221" s="445"/>
    </row>
    <row r="222" spans="1:12" s="308" customFormat="1" ht="16.5" customHeight="1">
      <c r="A222" s="446" t="s">
        <v>1045</v>
      </c>
      <c r="B222" s="446"/>
      <c r="C222" s="446"/>
      <c r="D222" s="446"/>
      <c r="E222" s="446"/>
      <c r="F222" s="446"/>
      <c r="G222" s="445"/>
      <c r="H222" s="445"/>
      <c r="I222" s="445"/>
      <c r="J222" s="445"/>
      <c r="K222" s="445"/>
      <c r="L222" s="445"/>
    </row>
    <row r="223" spans="1:12" s="308" customFormat="1" ht="16.5" customHeight="1">
      <c r="A223" s="446" t="s">
        <v>1042</v>
      </c>
      <c r="B223" s="446"/>
      <c r="C223" s="446"/>
      <c r="D223" s="446"/>
      <c r="E223" s="446"/>
      <c r="F223" s="446"/>
      <c r="G223" s="445"/>
      <c r="H223" s="445"/>
      <c r="I223" s="445"/>
      <c r="J223" s="445"/>
      <c r="K223" s="445"/>
      <c r="L223" s="445"/>
    </row>
    <row r="224" spans="1:12" s="308" customFormat="1" ht="16.5" customHeight="1">
      <c r="A224" s="446" t="s">
        <v>811</v>
      </c>
      <c r="B224" s="446"/>
      <c r="C224" s="446"/>
      <c r="D224" s="446"/>
      <c r="E224" s="446"/>
      <c r="F224" s="446"/>
      <c r="G224" s="445"/>
      <c r="H224" s="445"/>
      <c r="I224" s="445"/>
      <c r="J224" s="445"/>
      <c r="K224" s="445"/>
      <c r="L224" s="445"/>
    </row>
    <row r="225" spans="1:12" s="308" customFormat="1" ht="16.5" customHeight="1">
      <c r="A225" s="446" t="s">
        <v>580</v>
      </c>
      <c r="B225" s="446"/>
      <c r="C225" s="446"/>
      <c r="D225" s="446"/>
      <c r="E225" s="446"/>
      <c r="F225" s="446"/>
      <c r="G225" s="445"/>
      <c r="H225" s="445"/>
      <c r="I225" s="445"/>
      <c r="J225" s="445"/>
      <c r="K225" s="445"/>
      <c r="L225" s="445"/>
    </row>
    <row r="226" spans="1:12" s="308" customFormat="1" ht="16.5" customHeight="1">
      <c r="A226" s="446" t="s">
        <v>581</v>
      </c>
      <c r="B226" s="446"/>
      <c r="C226" s="446"/>
      <c r="D226" s="446"/>
      <c r="E226" s="446"/>
      <c r="F226" s="446"/>
      <c r="G226" s="445"/>
      <c r="H226" s="445"/>
      <c r="I226" s="445"/>
      <c r="J226" s="445"/>
      <c r="K226" s="445"/>
      <c r="L226" s="445"/>
    </row>
    <row r="227" spans="1:12" s="308" customFormat="1" ht="16.5" customHeight="1">
      <c r="A227" s="446" t="s">
        <v>812</v>
      </c>
      <c r="B227" s="446"/>
      <c r="C227" s="446"/>
      <c r="D227" s="446"/>
      <c r="E227" s="446"/>
      <c r="F227" s="446"/>
      <c r="G227" s="445"/>
      <c r="H227" s="445"/>
      <c r="I227" s="445"/>
      <c r="J227" s="445"/>
      <c r="K227" s="445"/>
      <c r="L227" s="445"/>
    </row>
    <row r="228" spans="1:12" s="308" customFormat="1" ht="16.5" customHeight="1">
      <c r="A228" s="447" t="s">
        <v>1095</v>
      </c>
      <c r="B228" s="447"/>
      <c r="C228" s="447"/>
      <c r="D228" s="447"/>
      <c r="E228" s="447"/>
      <c r="F228" s="447"/>
      <c r="G228" s="456"/>
      <c r="H228" s="456"/>
      <c r="I228" s="456"/>
      <c r="J228" s="456"/>
      <c r="K228" s="456"/>
      <c r="L228" s="456"/>
    </row>
    <row r="229" spans="1:12" s="308" customFormat="1" ht="16.5" customHeight="1">
      <c r="A229" s="447" t="s">
        <v>1067</v>
      </c>
      <c r="B229" s="447"/>
      <c r="C229" s="447"/>
      <c r="D229" s="447"/>
      <c r="E229" s="447"/>
      <c r="F229" s="447"/>
      <c r="G229" s="456"/>
      <c r="H229" s="456"/>
      <c r="I229" s="456"/>
      <c r="J229" s="456"/>
      <c r="K229" s="456"/>
      <c r="L229" s="456"/>
    </row>
    <row r="230" spans="1:12" s="308" customFormat="1" ht="16.5" customHeight="1">
      <c r="A230" s="447" t="s">
        <v>813</v>
      </c>
      <c r="B230" s="447"/>
      <c r="C230" s="447"/>
      <c r="D230" s="447"/>
      <c r="E230" s="447"/>
      <c r="F230" s="447"/>
      <c r="G230" s="456"/>
      <c r="H230" s="456"/>
      <c r="I230" s="456"/>
      <c r="J230" s="456"/>
      <c r="K230" s="456"/>
      <c r="L230" s="456"/>
    </row>
    <row r="231" spans="1:12" s="308" customFormat="1" ht="16.5" customHeight="1">
      <c r="A231" s="455" t="s">
        <v>814</v>
      </c>
      <c r="B231" s="455"/>
      <c r="C231" s="455"/>
      <c r="D231" s="455"/>
      <c r="E231" s="455"/>
      <c r="F231" s="455"/>
      <c r="G231" s="456"/>
      <c r="H231" s="456"/>
      <c r="I231" s="456"/>
      <c r="J231" s="456"/>
      <c r="K231" s="456"/>
      <c r="L231" s="456"/>
    </row>
    <row r="232" spans="1:12" s="308" customFormat="1" ht="16.5" customHeight="1">
      <c r="A232" s="446" t="s">
        <v>815</v>
      </c>
      <c r="B232" s="446"/>
      <c r="C232" s="446"/>
      <c r="D232" s="446"/>
      <c r="E232" s="446"/>
      <c r="F232" s="446"/>
      <c r="G232" s="445"/>
      <c r="H232" s="445"/>
      <c r="I232" s="445"/>
      <c r="J232" s="445"/>
      <c r="K232" s="445"/>
      <c r="L232" s="445"/>
    </row>
    <row r="233" spans="1:12" s="308" customFormat="1" ht="16.5" customHeight="1">
      <c r="A233" s="446" t="s">
        <v>1050</v>
      </c>
      <c r="B233" s="446"/>
      <c r="C233" s="446"/>
      <c r="D233" s="446"/>
      <c r="E233" s="446"/>
      <c r="F233" s="446"/>
      <c r="G233" s="445"/>
      <c r="H233" s="445"/>
      <c r="I233" s="445"/>
      <c r="J233" s="445"/>
      <c r="K233" s="445"/>
      <c r="L233" s="445"/>
    </row>
    <row r="234" spans="1:12" s="308" customFormat="1" ht="16.5" customHeight="1">
      <c r="A234" s="446" t="s">
        <v>816</v>
      </c>
      <c r="B234" s="446"/>
      <c r="C234" s="446"/>
      <c r="D234" s="446"/>
      <c r="E234" s="446"/>
      <c r="F234" s="446"/>
      <c r="G234" s="445"/>
      <c r="H234" s="445"/>
      <c r="I234" s="445"/>
      <c r="J234" s="445"/>
      <c r="K234" s="445"/>
      <c r="L234" s="445"/>
    </row>
    <row r="235" spans="1:12" s="308" customFormat="1" ht="16.5" customHeight="1">
      <c r="A235" s="446" t="s">
        <v>817</v>
      </c>
      <c r="B235" s="446"/>
      <c r="C235" s="446"/>
      <c r="D235" s="446"/>
      <c r="E235" s="446"/>
      <c r="F235" s="446"/>
      <c r="G235" s="445"/>
      <c r="H235" s="445"/>
      <c r="I235" s="445"/>
      <c r="J235" s="445"/>
      <c r="K235" s="445"/>
      <c r="L235" s="445"/>
    </row>
    <row r="236" spans="1:12" s="308" customFormat="1" ht="16.5" customHeight="1">
      <c r="A236" s="446" t="s">
        <v>1046</v>
      </c>
      <c r="B236" s="446"/>
      <c r="C236" s="446"/>
      <c r="D236" s="446"/>
      <c r="E236" s="446"/>
      <c r="F236" s="446"/>
      <c r="G236" s="445"/>
      <c r="H236" s="445"/>
      <c r="I236" s="445"/>
      <c r="J236" s="445"/>
      <c r="K236" s="445"/>
      <c r="L236" s="445"/>
    </row>
    <row r="237" spans="1:12" s="308" customFormat="1" ht="16.5" customHeight="1">
      <c r="A237" s="446" t="s">
        <v>1047</v>
      </c>
      <c r="B237" s="446"/>
      <c r="C237" s="446"/>
      <c r="D237" s="446"/>
      <c r="E237" s="446"/>
      <c r="F237" s="446"/>
      <c r="G237" s="445"/>
      <c r="H237" s="445"/>
      <c r="I237" s="445"/>
      <c r="J237" s="445"/>
      <c r="K237" s="445"/>
      <c r="L237" s="445"/>
    </row>
    <row r="238" spans="1:12" s="308" customFormat="1" ht="16.5" customHeight="1">
      <c r="A238" s="446" t="s">
        <v>1048</v>
      </c>
      <c r="B238" s="446"/>
      <c r="C238" s="446"/>
      <c r="D238" s="446"/>
      <c r="E238" s="446"/>
      <c r="F238" s="446"/>
      <c r="G238" s="445"/>
      <c r="H238" s="445"/>
      <c r="I238" s="445"/>
      <c r="J238" s="445"/>
      <c r="K238" s="445"/>
      <c r="L238" s="445"/>
    </row>
    <row r="239" spans="1:12" s="308" customFormat="1" ht="16.5" customHeight="1">
      <c r="A239" s="455" t="s">
        <v>1194</v>
      </c>
      <c r="B239" s="455"/>
      <c r="C239" s="455"/>
      <c r="D239" s="455"/>
      <c r="E239" s="455"/>
      <c r="F239" s="455"/>
      <c r="G239" s="456"/>
      <c r="H239" s="456"/>
      <c r="I239" s="456"/>
      <c r="J239" s="456"/>
      <c r="K239" s="456"/>
      <c r="L239" s="456"/>
    </row>
    <row r="240" spans="1:12" s="308" customFormat="1" ht="16.5" customHeight="1">
      <c r="A240" s="446" t="s">
        <v>818</v>
      </c>
      <c r="B240" s="446"/>
      <c r="C240" s="446"/>
      <c r="D240" s="446"/>
      <c r="E240" s="446"/>
      <c r="F240" s="446"/>
      <c r="G240" s="445"/>
      <c r="H240" s="445"/>
      <c r="I240" s="445"/>
      <c r="J240" s="445"/>
      <c r="K240" s="445"/>
      <c r="L240" s="445"/>
    </row>
    <row r="241" spans="1:12" s="308" customFormat="1" ht="16.5" customHeight="1">
      <c r="A241" s="446" t="s">
        <v>819</v>
      </c>
      <c r="B241" s="446"/>
      <c r="C241" s="446"/>
      <c r="D241" s="446"/>
      <c r="E241" s="446"/>
      <c r="F241" s="446"/>
      <c r="G241" s="445"/>
      <c r="H241" s="445"/>
      <c r="I241" s="445"/>
      <c r="J241" s="445"/>
      <c r="K241" s="445"/>
      <c r="L241" s="445"/>
    </row>
    <row r="242" spans="1:12" s="308" customFormat="1" ht="16.5" customHeight="1">
      <c r="A242" s="446" t="s">
        <v>582</v>
      </c>
      <c r="B242" s="446"/>
      <c r="C242" s="446"/>
      <c r="D242" s="446"/>
      <c r="E242" s="446"/>
      <c r="F242" s="446"/>
      <c r="G242" s="445"/>
      <c r="H242" s="445"/>
      <c r="I242" s="445"/>
      <c r="J242" s="445"/>
      <c r="K242" s="445"/>
      <c r="L242" s="445"/>
    </row>
    <row r="243" spans="1:12" s="308" customFormat="1" ht="16.5" customHeight="1">
      <c r="A243" s="446" t="s">
        <v>820</v>
      </c>
      <c r="B243" s="446"/>
      <c r="C243" s="446"/>
      <c r="D243" s="446"/>
      <c r="E243" s="446"/>
      <c r="F243" s="446"/>
      <c r="G243" s="445"/>
      <c r="H243" s="445"/>
      <c r="I243" s="445"/>
      <c r="J243" s="445"/>
      <c r="K243" s="445"/>
      <c r="L243" s="445"/>
    </row>
    <row r="244" spans="1:12" s="308" customFormat="1" ht="16.5" customHeight="1">
      <c r="A244" s="446" t="s">
        <v>821</v>
      </c>
      <c r="B244" s="446"/>
      <c r="C244" s="446"/>
      <c r="D244" s="446"/>
      <c r="E244" s="446"/>
      <c r="F244" s="446"/>
      <c r="G244" s="445"/>
      <c r="H244" s="445"/>
      <c r="I244" s="445"/>
      <c r="J244" s="445"/>
      <c r="K244" s="445"/>
      <c r="L244" s="445"/>
    </row>
    <row r="245" spans="1:12" s="308" customFormat="1" ht="16.5" customHeight="1">
      <c r="A245" s="446" t="s">
        <v>1049</v>
      </c>
      <c r="B245" s="446"/>
      <c r="C245" s="446"/>
      <c r="D245" s="446"/>
      <c r="E245" s="446"/>
      <c r="F245" s="446"/>
      <c r="G245" s="445"/>
      <c r="H245" s="445"/>
      <c r="I245" s="445"/>
      <c r="J245" s="445"/>
      <c r="K245" s="445"/>
      <c r="L245" s="445"/>
    </row>
    <row r="246" spans="1:12" s="308" customFormat="1" ht="16.5" customHeight="1">
      <c r="A246" s="446" t="s">
        <v>906</v>
      </c>
      <c r="B246" s="446"/>
      <c r="C246" s="446"/>
      <c r="D246" s="446"/>
      <c r="E246" s="446"/>
      <c r="F246" s="446"/>
      <c r="G246" s="445"/>
      <c r="H246" s="445"/>
      <c r="I246" s="445"/>
      <c r="J246" s="445"/>
      <c r="K246" s="445"/>
      <c r="L246" s="445"/>
    </row>
    <row r="247" spans="1:12" s="308" customFormat="1" ht="16.5" customHeight="1">
      <c r="A247" s="446" t="s">
        <v>822</v>
      </c>
      <c r="B247" s="446"/>
      <c r="C247" s="446"/>
      <c r="D247" s="446"/>
      <c r="E247" s="446"/>
      <c r="F247" s="446"/>
      <c r="G247" s="445"/>
      <c r="H247" s="445"/>
      <c r="I247" s="445"/>
      <c r="J247" s="445"/>
      <c r="K247" s="445"/>
      <c r="L247" s="445"/>
    </row>
    <row r="248" spans="1:12" s="308" customFormat="1" ht="18" customHeight="1">
      <c r="A248" s="446" t="s">
        <v>907</v>
      </c>
      <c r="B248" s="446"/>
      <c r="C248" s="446"/>
      <c r="D248" s="446"/>
      <c r="E248" s="446"/>
      <c r="F248" s="446"/>
      <c r="G248" s="445"/>
      <c r="H248" s="445"/>
      <c r="I248" s="445"/>
      <c r="J248" s="445"/>
      <c r="K248" s="445"/>
      <c r="L248" s="445"/>
    </row>
    <row r="249" spans="1:12" s="308" customFormat="1" ht="18" customHeight="1">
      <c r="A249" s="446" t="s">
        <v>902</v>
      </c>
      <c r="B249" s="446"/>
      <c r="C249" s="446"/>
      <c r="D249" s="446"/>
      <c r="E249" s="446"/>
      <c r="F249" s="446"/>
      <c r="G249" s="445"/>
      <c r="H249" s="445"/>
      <c r="I249" s="445"/>
      <c r="J249" s="445"/>
      <c r="K249" s="445"/>
      <c r="L249" s="445"/>
    </row>
    <row r="250" spans="1:12" s="308" customFormat="1" ht="16.5" customHeight="1">
      <c r="A250" s="446"/>
      <c r="B250" s="446"/>
      <c r="C250" s="446"/>
      <c r="D250" s="446"/>
      <c r="E250" s="446"/>
      <c r="F250" s="446"/>
      <c r="G250" s="445"/>
      <c r="H250" s="445"/>
      <c r="I250" s="445"/>
      <c r="J250" s="445"/>
      <c r="K250" s="445"/>
      <c r="L250" s="445"/>
    </row>
    <row r="251" spans="1:12" s="308" customFormat="1" ht="16.5" customHeight="1">
      <c r="A251" s="447" t="s">
        <v>823</v>
      </c>
      <c r="B251" s="447"/>
      <c r="C251" s="447"/>
      <c r="D251" s="447"/>
      <c r="E251" s="447"/>
      <c r="F251" s="447"/>
      <c r="G251" s="456"/>
      <c r="H251" s="456"/>
      <c r="I251" s="456"/>
      <c r="J251" s="456"/>
      <c r="K251" s="456"/>
      <c r="L251" s="456"/>
    </row>
    <row r="252" spans="1:12" s="308" customFormat="1" ht="16.5" customHeight="1">
      <c r="A252" s="446" t="s">
        <v>824</v>
      </c>
      <c r="B252" s="446"/>
      <c r="C252" s="446"/>
      <c r="D252" s="446"/>
      <c r="E252" s="446"/>
      <c r="F252" s="446"/>
      <c r="G252" s="445"/>
      <c r="H252" s="445"/>
      <c r="I252" s="445"/>
      <c r="J252" s="445"/>
      <c r="K252" s="445"/>
      <c r="L252" s="445"/>
    </row>
    <row r="253" spans="1:12" s="308" customFormat="1" ht="16.5" customHeight="1">
      <c r="A253" s="446"/>
      <c r="B253" s="446"/>
      <c r="C253" s="446"/>
      <c r="D253" s="446"/>
      <c r="E253" s="446"/>
      <c r="F253" s="446"/>
      <c r="G253" s="445"/>
      <c r="H253" s="445"/>
      <c r="I253" s="445"/>
      <c r="J253" s="445"/>
      <c r="K253" s="445"/>
      <c r="L253" s="445"/>
    </row>
    <row r="254" spans="1:12" s="308" customFormat="1" ht="16.5" customHeight="1">
      <c r="A254" s="446" t="s">
        <v>806</v>
      </c>
      <c r="B254" s="446"/>
      <c r="C254" s="446"/>
      <c r="D254" s="446"/>
      <c r="E254" s="446"/>
      <c r="F254" s="446"/>
      <c r="G254" s="445"/>
      <c r="H254" s="445"/>
      <c r="I254" s="445"/>
      <c r="J254" s="445"/>
      <c r="K254" s="445"/>
      <c r="L254" s="445"/>
    </row>
    <row r="255" spans="1:12" s="308" customFormat="1" ht="16.5" customHeight="1">
      <c r="A255" s="446" t="s">
        <v>825</v>
      </c>
      <c r="B255" s="446"/>
      <c r="C255" s="446"/>
      <c r="D255" s="446"/>
      <c r="E255" s="446"/>
      <c r="F255" s="446"/>
      <c r="G255" s="445"/>
      <c r="H255" s="445"/>
      <c r="I255" s="445"/>
      <c r="J255" s="445"/>
      <c r="K255" s="445"/>
      <c r="L255" s="445"/>
    </row>
    <row r="256" spans="1:12" s="308" customFormat="1" ht="16.5" customHeight="1">
      <c r="A256" s="446" t="s">
        <v>826</v>
      </c>
      <c r="B256" s="446"/>
      <c r="C256" s="446"/>
      <c r="D256" s="446"/>
      <c r="E256" s="446"/>
      <c r="F256" s="446"/>
      <c r="G256" s="445"/>
      <c r="H256" s="445"/>
      <c r="I256" s="445"/>
      <c r="J256" s="445"/>
      <c r="K256" s="445"/>
      <c r="L256" s="445"/>
    </row>
    <row r="257" spans="1:12" s="308" customFormat="1" ht="16.5" customHeight="1">
      <c r="A257" s="446"/>
      <c r="B257" s="446"/>
      <c r="C257" s="446"/>
      <c r="D257" s="446"/>
      <c r="E257" s="446"/>
      <c r="F257" s="446"/>
      <c r="G257" s="445"/>
      <c r="H257" s="445"/>
      <c r="I257" s="445"/>
      <c r="J257" s="445"/>
      <c r="K257" s="445"/>
      <c r="L257" s="445"/>
    </row>
    <row r="258" spans="1:12" s="308" customFormat="1" ht="16.5" customHeight="1">
      <c r="A258" s="446" t="s">
        <v>797</v>
      </c>
      <c r="B258" s="446"/>
      <c r="C258" s="446"/>
      <c r="D258" s="446"/>
      <c r="E258" s="446"/>
      <c r="F258" s="446"/>
      <c r="G258" s="445"/>
      <c r="H258" s="445"/>
      <c r="I258" s="445"/>
      <c r="J258" s="445"/>
      <c r="K258" s="445"/>
      <c r="L258" s="445"/>
    </row>
    <row r="259" spans="1:12" s="308" customFormat="1" ht="16.5" customHeight="1">
      <c r="A259" s="446" t="s">
        <v>827</v>
      </c>
      <c r="B259" s="446"/>
      <c r="C259" s="446"/>
      <c r="D259" s="446"/>
      <c r="E259" s="446"/>
      <c r="F259" s="446"/>
      <c r="G259" s="445"/>
      <c r="H259" s="445"/>
      <c r="I259" s="445"/>
      <c r="J259" s="445"/>
      <c r="K259" s="445"/>
      <c r="L259" s="445"/>
    </row>
    <row r="260" spans="1:12" s="308" customFormat="1" ht="16.5" customHeight="1">
      <c r="A260" s="446" t="s">
        <v>1177</v>
      </c>
      <c r="B260" s="446"/>
      <c r="C260" s="446"/>
      <c r="D260" s="446"/>
      <c r="E260" s="446"/>
      <c r="F260" s="446"/>
      <c r="G260" s="445"/>
      <c r="H260" s="445"/>
      <c r="I260" s="445"/>
      <c r="J260" s="445"/>
      <c r="K260" s="445"/>
      <c r="L260" s="445"/>
    </row>
    <row r="261" spans="1:12" s="308" customFormat="1" ht="16.5" customHeight="1">
      <c r="A261" s="446"/>
      <c r="B261" s="446"/>
      <c r="C261" s="446"/>
      <c r="D261" s="446"/>
      <c r="E261" s="446"/>
      <c r="F261" s="446"/>
      <c r="G261" s="445"/>
      <c r="H261" s="445"/>
      <c r="I261" s="445"/>
      <c r="J261" s="445"/>
      <c r="K261" s="445"/>
      <c r="L261" s="445"/>
    </row>
    <row r="262" spans="1:12" s="308" customFormat="1" ht="16.5" customHeight="1">
      <c r="A262" s="447" t="s">
        <v>828</v>
      </c>
      <c r="B262" s="447"/>
      <c r="C262" s="447"/>
      <c r="D262" s="447"/>
      <c r="E262" s="447"/>
      <c r="F262" s="447"/>
      <c r="G262" s="456"/>
      <c r="H262" s="456"/>
      <c r="I262" s="456"/>
      <c r="J262" s="456"/>
      <c r="K262" s="456"/>
      <c r="L262" s="456"/>
    </row>
    <row r="263" spans="1:12" s="308" customFormat="1" ht="16.5" customHeight="1">
      <c r="A263" s="446" t="s">
        <v>674</v>
      </c>
      <c r="B263" s="446"/>
      <c r="C263" s="446"/>
      <c r="D263" s="446"/>
      <c r="E263" s="446"/>
      <c r="F263" s="446"/>
      <c r="G263" s="445"/>
      <c r="H263" s="445"/>
      <c r="I263" s="445"/>
      <c r="J263" s="445"/>
      <c r="K263" s="445"/>
      <c r="L263" s="445"/>
    </row>
    <row r="264" spans="1:12" s="308" customFormat="1" ht="16.5" customHeight="1">
      <c r="A264" s="446"/>
      <c r="B264" s="446"/>
      <c r="C264" s="446"/>
      <c r="D264" s="446"/>
      <c r="E264" s="446"/>
      <c r="F264" s="446"/>
      <c r="G264" s="445"/>
      <c r="H264" s="445"/>
      <c r="I264" s="445"/>
      <c r="J264" s="445"/>
      <c r="K264" s="445"/>
      <c r="L264" s="445"/>
    </row>
    <row r="265" spans="1:12" s="308" customFormat="1" ht="16.5" customHeight="1">
      <c r="A265" s="446" t="s">
        <v>829</v>
      </c>
      <c r="B265" s="446"/>
      <c r="C265" s="446"/>
      <c r="D265" s="446"/>
      <c r="E265" s="446"/>
      <c r="F265" s="446"/>
      <c r="G265" s="445"/>
      <c r="H265" s="445"/>
      <c r="I265" s="445"/>
      <c r="J265" s="445"/>
      <c r="K265" s="445"/>
      <c r="L265" s="445"/>
    </row>
    <row r="266" spans="1:12" s="308" customFormat="1" ht="16.5" customHeight="1">
      <c r="A266" s="446" t="s">
        <v>830</v>
      </c>
      <c r="B266" s="446"/>
      <c r="C266" s="446"/>
      <c r="D266" s="446"/>
      <c r="E266" s="446"/>
      <c r="F266" s="446"/>
      <c r="G266" s="445"/>
      <c r="H266" s="445"/>
      <c r="I266" s="445"/>
      <c r="J266" s="445"/>
      <c r="K266" s="445"/>
      <c r="L266" s="445"/>
    </row>
    <row r="267" spans="1:12" s="308" customFormat="1" ht="16.5" customHeight="1">
      <c r="A267" s="446" t="s">
        <v>831</v>
      </c>
      <c r="B267" s="446"/>
      <c r="C267" s="446"/>
      <c r="D267" s="446"/>
      <c r="E267" s="446"/>
      <c r="F267" s="446"/>
      <c r="G267" s="445"/>
      <c r="H267" s="445"/>
      <c r="I267" s="445"/>
      <c r="J267" s="445"/>
      <c r="K267" s="445"/>
      <c r="L267" s="445"/>
    </row>
    <row r="268" spans="1:12" s="308" customFormat="1" ht="16.5" customHeight="1">
      <c r="A268" s="446"/>
      <c r="B268" s="446"/>
      <c r="C268" s="446"/>
      <c r="D268" s="446"/>
      <c r="E268" s="446"/>
      <c r="F268" s="446"/>
      <c r="G268" s="445"/>
      <c r="H268" s="445"/>
      <c r="I268" s="445"/>
      <c r="J268" s="445"/>
      <c r="K268" s="445"/>
      <c r="L268" s="445"/>
    </row>
    <row r="269" spans="1:12" s="308" customFormat="1" ht="16.5" customHeight="1">
      <c r="A269" s="446" t="s">
        <v>356</v>
      </c>
      <c r="B269" s="446"/>
      <c r="C269" s="446"/>
      <c r="D269" s="446"/>
      <c r="E269" s="446"/>
      <c r="F269" s="446"/>
      <c r="G269" s="445"/>
      <c r="H269" s="445"/>
      <c r="I269" s="445"/>
      <c r="J269" s="445"/>
      <c r="K269" s="445"/>
      <c r="L269" s="445"/>
    </row>
    <row r="270" spans="1:12" s="308" customFormat="1" ht="16.5" customHeight="1">
      <c r="A270" s="446" t="s">
        <v>101</v>
      </c>
      <c r="B270" s="446"/>
      <c r="C270" s="446"/>
      <c r="D270" s="446"/>
      <c r="E270" s="446"/>
      <c r="F270" s="446"/>
      <c r="G270" s="445"/>
      <c r="H270" s="445"/>
      <c r="I270" s="445"/>
      <c r="J270" s="445"/>
      <c r="K270" s="445"/>
      <c r="L270" s="445"/>
    </row>
    <row r="271" spans="1:12" s="308" customFormat="1" ht="16.5" customHeight="1">
      <c r="A271" s="446" t="s">
        <v>832</v>
      </c>
      <c r="B271" s="446"/>
      <c r="C271" s="446"/>
      <c r="D271" s="446"/>
      <c r="E271" s="446"/>
      <c r="F271" s="446"/>
      <c r="G271" s="445"/>
      <c r="H271" s="445"/>
      <c r="I271" s="445"/>
      <c r="J271" s="445"/>
      <c r="K271" s="445"/>
      <c r="L271" s="445"/>
    </row>
    <row r="272" spans="1:12" s="308" customFormat="1" ht="16.5" customHeight="1">
      <c r="A272" s="446" t="s">
        <v>1086</v>
      </c>
      <c r="B272" s="446"/>
      <c r="C272" s="446"/>
      <c r="D272" s="446"/>
      <c r="E272" s="446"/>
      <c r="F272" s="446"/>
      <c r="G272" s="445"/>
      <c r="H272" s="445"/>
      <c r="I272" s="445"/>
      <c r="J272" s="445"/>
      <c r="K272" s="445"/>
      <c r="L272" s="445"/>
    </row>
    <row r="273" spans="1:12" s="308" customFormat="1" ht="16.5" customHeight="1">
      <c r="A273" s="446" t="s">
        <v>102</v>
      </c>
      <c r="B273" s="446"/>
      <c r="C273" s="446"/>
      <c r="D273" s="446"/>
      <c r="E273" s="446"/>
      <c r="F273" s="446"/>
      <c r="G273" s="445"/>
      <c r="H273" s="445"/>
      <c r="I273" s="445"/>
      <c r="J273" s="445"/>
      <c r="K273" s="445"/>
      <c r="L273" s="445"/>
    </row>
    <row r="274" spans="1:12" s="308" customFormat="1" ht="16.5" customHeight="1">
      <c r="A274" s="446" t="s">
        <v>833</v>
      </c>
      <c r="B274" s="446"/>
      <c r="C274" s="446"/>
      <c r="D274" s="446"/>
      <c r="E274" s="446"/>
      <c r="F274" s="446"/>
      <c r="G274" s="445"/>
      <c r="H274" s="445"/>
      <c r="I274" s="445"/>
      <c r="J274" s="445"/>
      <c r="K274" s="445"/>
      <c r="L274" s="445"/>
    </row>
    <row r="275" spans="1:12" s="308" customFormat="1" ht="16.5" customHeight="1">
      <c r="A275" s="446" t="s">
        <v>905</v>
      </c>
      <c r="B275" s="446"/>
      <c r="C275" s="446"/>
      <c r="D275" s="446"/>
      <c r="E275" s="446"/>
      <c r="F275" s="446"/>
      <c r="G275" s="445"/>
      <c r="H275" s="445"/>
      <c r="I275" s="445"/>
      <c r="J275" s="445"/>
      <c r="K275" s="445"/>
      <c r="L275" s="445"/>
    </row>
    <row r="276" spans="1:12" s="308" customFormat="1" ht="16.5" customHeight="1">
      <c r="A276" s="446" t="s">
        <v>902</v>
      </c>
      <c r="B276" s="446"/>
      <c r="C276" s="446"/>
      <c r="D276" s="446"/>
      <c r="E276" s="446"/>
      <c r="F276" s="446"/>
      <c r="G276" s="445"/>
      <c r="H276" s="445"/>
      <c r="I276" s="445"/>
      <c r="J276" s="445"/>
      <c r="K276" s="445"/>
      <c r="L276" s="445"/>
    </row>
    <row r="277" spans="1:12" s="308" customFormat="1" ht="16.5" customHeight="1">
      <c r="A277" s="376"/>
      <c r="B277" s="376"/>
      <c r="C277" s="376"/>
      <c r="D277" s="376"/>
      <c r="E277" s="376"/>
      <c r="F277" s="376"/>
      <c r="G277" s="382"/>
      <c r="H277" s="382"/>
      <c r="I277" s="382"/>
      <c r="J277" s="382"/>
      <c r="K277" s="382"/>
      <c r="L277" s="382"/>
    </row>
    <row r="278" spans="1:12" s="308" customFormat="1" ht="16.5" customHeight="1">
      <c r="A278" s="447" t="s">
        <v>834</v>
      </c>
      <c r="B278" s="447"/>
      <c r="C278" s="447"/>
      <c r="D278" s="447"/>
      <c r="E278" s="447"/>
      <c r="F278" s="447"/>
      <c r="G278" s="456"/>
      <c r="H278" s="456"/>
      <c r="I278" s="456"/>
      <c r="J278" s="456"/>
      <c r="K278" s="456"/>
      <c r="L278" s="456"/>
    </row>
    <row r="279" spans="1:12" s="308" customFormat="1" ht="16.5" customHeight="1">
      <c r="A279" s="446" t="s">
        <v>835</v>
      </c>
      <c r="B279" s="446"/>
      <c r="C279" s="446"/>
      <c r="D279" s="446"/>
      <c r="E279" s="446"/>
      <c r="F279" s="446"/>
      <c r="G279" s="445"/>
      <c r="H279" s="445"/>
      <c r="I279" s="445"/>
      <c r="J279" s="445"/>
      <c r="K279" s="445"/>
      <c r="L279" s="445"/>
    </row>
    <row r="280" spans="1:12" s="308" customFormat="1" ht="16.5" customHeight="1">
      <c r="A280" s="446" t="s">
        <v>836</v>
      </c>
      <c r="B280" s="446"/>
      <c r="C280" s="446"/>
      <c r="D280" s="446"/>
      <c r="E280" s="446"/>
      <c r="F280" s="446"/>
      <c r="G280" s="445"/>
      <c r="H280" s="445"/>
      <c r="I280" s="445"/>
      <c r="J280" s="445"/>
      <c r="K280" s="445"/>
      <c r="L280" s="445"/>
    </row>
    <row r="281" spans="1:12" s="308" customFormat="1" ht="16.5" customHeight="1">
      <c r="A281" s="309"/>
      <c r="B281" s="309"/>
      <c r="C281" s="309"/>
      <c r="D281" s="309"/>
      <c r="E281" s="309"/>
      <c r="F281" s="309"/>
      <c r="G281" s="382"/>
      <c r="H281" s="382"/>
      <c r="I281" s="382"/>
      <c r="J281" s="382"/>
      <c r="K281" s="382"/>
      <c r="L281" s="382"/>
    </row>
    <row r="282" spans="1:12" s="308" customFormat="1" ht="16.5" customHeight="1">
      <c r="A282" s="447" t="s">
        <v>837</v>
      </c>
      <c r="B282" s="447"/>
      <c r="C282" s="447"/>
      <c r="D282" s="447"/>
      <c r="E282" s="447"/>
      <c r="F282" s="447"/>
      <c r="G282" s="456"/>
      <c r="H282" s="456"/>
      <c r="I282" s="456"/>
      <c r="J282" s="456"/>
      <c r="K282" s="456"/>
      <c r="L282" s="456"/>
    </row>
    <row r="283" spans="1:12" s="308" customFormat="1" ht="16.5" customHeight="1">
      <c r="A283" s="446" t="s">
        <v>835</v>
      </c>
      <c r="B283" s="446"/>
      <c r="C283" s="446"/>
      <c r="D283" s="446"/>
      <c r="E283" s="446"/>
      <c r="F283" s="446"/>
      <c r="G283" s="445"/>
      <c r="H283" s="445"/>
      <c r="I283" s="445"/>
      <c r="J283" s="445"/>
      <c r="K283" s="445"/>
      <c r="L283" s="445"/>
    </row>
    <row r="284" spans="1:12" s="308" customFormat="1" ht="16.5" customHeight="1">
      <c r="A284" s="446"/>
      <c r="B284" s="446"/>
      <c r="C284" s="446"/>
      <c r="D284" s="446"/>
      <c r="E284" s="446"/>
      <c r="F284" s="446"/>
      <c r="G284" s="445"/>
      <c r="H284" s="445"/>
      <c r="I284" s="445"/>
      <c r="J284" s="445"/>
      <c r="K284" s="445"/>
      <c r="L284" s="445"/>
    </row>
    <row r="285" spans="1:12" s="308" customFormat="1" ht="16.5" customHeight="1">
      <c r="A285" s="446" t="s">
        <v>838</v>
      </c>
      <c r="B285" s="446"/>
      <c r="C285" s="446"/>
      <c r="D285" s="446"/>
      <c r="E285" s="446"/>
      <c r="F285" s="446"/>
      <c r="G285" s="445"/>
      <c r="H285" s="445"/>
      <c r="I285" s="445"/>
      <c r="J285" s="445"/>
      <c r="K285" s="445"/>
      <c r="L285" s="445"/>
    </row>
    <row r="286" spans="1:12" s="318" customFormat="1" ht="16.5" customHeight="1">
      <c r="A286" s="447" t="s">
        <v>892</v>
      </c>
      <c r="B286" s="447"/>
      <c r="C286" s="447"/>
      <c r="D286" s="447"/>
      <c r="E286" s="447"/>
      <c r="F286" s="447"/>
      <c r="G286" s="456"/>
      <c r="H286" s="456"/>
      <c r="I286" s="456"/>
      <c r="J286" s="456"/>
      <c r="K286" s="456"/>
      <c r="L286" s="456"/>
    </row>
    <row r="287" spans="1:12" s="318" customFormat="1" ht="16.5" customHeight="1">
      <c r="A287" s="447" t="s">
        <v>893</v>
      </c>
      <c r="B287" s="447"/>
      <c r="C287" s="447"/>
      <c r="D287" s="447"/>
      <c r="E287" s="447"/>
      <c r="F287" s="447"/>
      <c r="G287" s="456"/>
      <c r="H287" s="456"/>
      <c r="I287" s="456"/>
      <c r="J287" s="456"/>
      <c r="K287" s="456"/>
      <c r="L287" s="456"/>
    </row>
    <row r="288" spans="1:12" s="318" customFormat="1" ht="16.5" customHeight="1">
      <c r="A288" s="455" t="s">
        <v>1025</v>
      </c>
      <c r="B288" s="455"/>
      <c r="C288" s="455"/>
      <c r="D288" s="455"/>
      <c r="E288" s="455"/>
      <c r="F288" s="455"/>
      <c r="G288" s="456"/>
      <c r="H288" s="456"/>
      <c r="I288" s="456"/>
      <c r="J288" s="456"/>
      <c r="K288" s="456"/>
      <c r="L288" s="456"/>
    </row>
    <row r="289" spans="1:12" s="318" customFormat="1" ht="16.5" customHeight="1">
      <c r="A289" s="455" t="s">
        <v>894</v>
      </c>
      <c r="B289" s="455"/>
      <c r="C289" s="455"/>
      <c r="D289" s="455"/>
      <c r="E289" s="455"/>
      <c r="F289" s="455"/>
      <c r="G289" s="456"/>
      <c r="H289" s="456"/>
      <c r="I289" s="456"/>
      <c r="J289" s="456"/>
      <c r="K289" s="456"/>
      <c r="L289" s="456"/>
    </row>
    <row r="290" spans="1:12" s="318" customFormat="1" ht="16.5" customHeight="1">
      <c r="A290" s="455" t="s">
        <v>895</v>
      </c>
      <c r="B290" s="455"/>
      <c r="C290" s="455"/>
      <c r="D290" s="455"/>
      <c r="E290" s="455"/>
      <c r="F290" s="455"/>
      <c r="G290" s="456"/>
      <c r="H290" s="456"/>
      <c r="I290" s="456"/>
      <c r="J290" s="456"/>
      <c r="K290" s="456"/>
      <c r="L290" s="456"/>
    </row>
    <row r="291" spans="1:12" s="318" customFormat="1" ht="16.5" customHeight="1">
      <c r="A291" s="455" t="s">
        <v>1087</v>
      </c>
      <c r="B291" s="455"/>
      <c r="C291" s="455"/>
      <c r="D291" s="455"/>
      <c r="E291" s="455"/>
      <c r="F291" s="455"/>
      <c r="G291" s="456"/>
      <c r="H291" s="456"/>
      <c r="I291" s="456"/>
      <c r="J291" s="456"/>
      <c r="K291" s="456"/>
      <c r="L291" s="456"/>
    </row>
    <row r="292" spans="1:12" s="318" customFormat="1" ht="16.5" customHeight="1">
      <c r="A292" s="455" t="s">
        <v>1088</v>
      </c>
      <c r="B292" s="455"/>
      <c r="C292" s="455"/>
      <c r="D292" s="455"/>
      <c r="E292" s="455"/>
      <c r="F292" s="455"/>
      <c r="G292" s="456"/>
      <c r="H292" s="456"/>
      <c r="I292" s="456"/>
      <c r="J292" s="456"/>
      <c r="K292" s="456"/>
      <c r="L292" s="456"/>
    </row>
    <row r="293" spans="1:12" s="318" customFormat="1" ht="16.5" customHeight="1">
      <c r="A293" s="446" t="s">
        <v>896</v>
      </c>
      <c r="B293" s="446"/>
      <c r="C293" s="446"/>
      <c r="D293" s="446"/>
      <c r="E293" s="446"/>
      <c r="F293" s="446"/>
      <c r="G293" s="445"/>
      <c r="H293" s="445"/>
      <c r="I293" s="445"/>
      <c r="J293" s="445"/>
      <c r="K293" s="445"/>
      <c r="L293" s="445"/>
    </row>
    <row r="294" spans="1:12" s="318" customFormat="1" ht="16.5" customHeight="1">
      <c r="A294" s="447" t="s">
        <v>1089</v>
      </c>
      <c r="B294" s="447"/>
      <c r="C294" s="447"/>
      <c r="D294" s="447"/>
      <c r="E294" s="447"/>
      <c r="F294" s="447"/>
      <c r="G294" s="456"/>
      <c r="H294" s="456"/>
      <c r="I294" s="456"/>
      <c r="J294" s="456"/>
      <c r="K294" s="456"/>
      <c r="L294" s="456"/>
    </row>
    <row r="295" spans="1:12" s="308" customFormat="1" ht="16.5" customHeight="1">
      <c r="A295" s="446"/>
      <c r="B295" s="446"/>
      <c r="C295" s="446"/>
      <c r="D295" s="446"/>
      <c r="E295" s="446"/>
      <c r="F295" s="446"/>
      <c r="G295" s="445"/>
      <c r="H295" s="445"/>
      <c r="I295" s="445"/>
      <c r="J295" s="445"/>
      <c r="K295" s="445"/>
      <c r="L295" s="445"/>
    </row>
    <row r="296" spans="1:12" s="308" customFormat="1" ht="16.5" customHeight="1">
      <c r="A296" s="447" t="s">
        <v>839</v>
      </c>
      <c r="B296" s="447"/>
      <c r="C296" s="447"/>
      <c r="D296" s="447"/>
      <c r="E296" s="447"/>
      <c r="F296" s="447"/>
      <c r="G296" s="456"/>
      <c r="H296" s="456"/>
      <c r="I296" s="456"/>
      <c r="J296" s="456"/>
      <c r="K296" s="456"/>
      <c r="L296" s="456"/>
    </row>
    <row r="297" spans="1:12" s="308" customFormat="1" ht="16.5" customHeight="1">
      <c r="A297" s="446" t="s">
        <v>840</v>
      </c>
      <c r="B297" s="446"/>
      <c r="C297" s="446"/>
      <c r="D297" s="446"/>
      <c r="E297" s="446"/>
      <c r="F297" s="446"/>
      <c r="G297" s="445"/>
      <c r="H297" s="445"/>
      <c r="I297" s="445"/>
      <c r="J297" s="445"/>
      <c r="K297" s="445"/>
      <c r="L297" s="445"/>
    </row>
    <row r="298" spans="1:12" s="308" customFormat="1" ht="16.5" customHeight="1">
      <c r="A298" s="446" t="s">
        <v>841</v>
      </c>
      <c r="B298" s="446"/>
      <c r="C298" s="446"/>
      <c r="D298" s="446"/>
      <c r="E298" s="446"/>
      <c r="F298" s="446"/>
      <c r="G298" s="445"/>
      <c r="H298" s="445"/>
      <c r="I298" s="445"/>
      <c r="J298" s="445"/>
      <c r="K298" s="445"/>
      <c r="L298" s="445"/>
    </row>
    <row r="299" spans="1:12" s="308" customFormat="1" ht="16.5" customHeight="1">
      <c r="A299" s="446" t="s">
        <v>842</v>
      </c>
      <c r="B299" s="446"/>
      <c r="C299" s="446"/>
      <c r="D299" s="446"/>
      <c r="E299" s="446"/>
      <c r="F299" s="446"/>
      <c r="G299" s="445"/>
      <c r="H299" s="445"/>
      <c r="I299" s="445"/>
      <c r="J299" s="445"/>
      <c r="K299" s="445"/>
      <c r="L299" s="445"/>
    </row>
    <row r="300" spans="1:12" s="308" customFormat="1" ht="16.5" customHeight="1">
      <c r="A300" s="446"/>
      <c r="B300" s="446"/>
      <c r="C300" s="446"/>
      <c r="D300" s="446"/>
      <c r="E300" s="446"/>
      <c r="F300" s="446"/>
      <c r="G300" s="445"/>
      <c r="H300" s="445"/>
      <c r="I300" s="445"/>
      <c r="J300" s="445"/>
      <c r="K300" s="445"/>
      <c r="L300" s="445"/>
    </row>
    <row r="301" spans="1:12" s="308" customFormat="1" ht="16.5" customHeight="1">
      <c r="A301" s="446" t="s">
        <v>843</v>
      </c>
      <c r="B301" s="446"/>
      <c r="C301" s="446"/>
      <c r="D301" s="446"/>
      <c r="E301" s="446"/>
      <c r="F301" s="446"/>
      <c r="G301" s="445"/>
      <c r="H301" s="445"/>
      <c r="I301" s="445"/>
      <c r="J301" s="445"/>
      <c r="K301" s="445"/>
      <c r="L301" s="445"/>
    </row>
    <row r="302" spans="1:12" s="308" customFormat="1" ht="16.5" customHeight="1">
      <c r="A302" s="446" t="s">
        <v>844</v>
      </c>
      <c r="B302" s="446"/>
      <c r="C302" s="446"/>
      <c r="D302" s="446"/>
      <c r="E302" s="446"/>
      <c r="F302" s="446"/>
      <c r="G302" s="445"/>
      <c r="H302" s="445"/>
      <c r="I302" s="445"/>
      <c r="J302" s="445"/>
      <c r="K302" s="445"/>
      <c r="L302" s="445"/>
    </row>
    <row r="303" spans="1:12" s="308" customFormat="1" ht="16.5" customHeight="1">
      <c r="A303" s="446" t="s">
        <v>845</v>
      </c>
      <c r="B303" s="446"/>
      <c r="C303" s="446"/>
      <c r="D303" s="446"/>
      <c r="E303" s="446"/>
      <c r="F303" s="446"/>
      <c r="G303" s="445"/>
      <c r="H303" s="445"/>
      <c r="I303" s="445"/>
      <c r="J303" s="445"/>
      <c r="K303" s="445"/>
      <c r="L303" s="445"/>
    </row>
    <row r="304" spans="1:12" s="308" customFormat="1" ht="16.5" customHeight="1">
      <c r="A304" s="446"/>
      <c r="B304" s="446"/>
      <c r="C304" s="446"/>
      <c r="D304" s="446"/>
      <c r="E304" s="446"/>
      <c r="F304" s="446"/>
      <c r="G304" s="445"/>
      <c r="H304" s="445"/>
      <c r="I304" s="445"/>
      <c r="J304" s="445"/>
      <c r="K304" s="445"/>
      <c r="L304" s="445"/>
    </row>
    <row r="305" spans="1:12" s="308" customFormat="1" ht="16.5" customHeight="1">
      <c r="A305" s="446" t="s">
        <v>846</v>
      </c>
      <c r="B305" s="446"/>
      <c r="C305" s="446"/>
      <c r="D305" s="446"/>
      <c r="E305" s="446"/>
      <c r="F305" s="446"/>
      <c r="G305" s="445"/>
      <c r="H305" s="445"/>
      <c r="I305" s="445"/>
      <c r="J305" s="445"/>
      <c r="K305" s="445"/>
      <c r="L305" s="445"/>
    </row>
    <row r="306" spans="1:12" s="308" customFormat="1" ht="16.5" customHeight="1">
      <c r="A306" s="446" t="s">
        <v>847</v>
      </c>
      <c r="B306" s="446"/>
      <c r="C306" s="446"/>
      <c r="D306" s="446"/>
      <c r="E306" s="446"/>
      <c r="F306" s="446"/>
      <c r="G306" s="445"/>
      <c r="H306" s="445"/>
      <c r="I306" s="445"/>
      <c r="J306" s="445"/>
      <c r="K306" s="445"/>
      <c r="L306" s="445"/>
    </row>
    <row r="307" spans="1:12" s="308" customFormat="1" ht="16.5" customHeight="1">
      <c r="A307" s="447" t="s">
        <v>848</v>
      </c>
      <c r="B307" s="447"/>
      <c r="C307" s="447"/>
      <c r="D307" s="447"/>
      <c r="E307" s="447"/>
      <c r="F307" s="447"/>
      <c r="G307" s="456"/>
      <c r="H307" s="456"/>
      <c r="I307" s="456"/>
      <c r="J307" s="456"/>
      <c r="K307" s="456"/>
      <c r="L307" s="456"/>
    </row>
    <row r="308" spans="1:12" s="308" customFormat="1" ht="16.5" customHeight="1">
      <c r="A308" s="447" t="s">
        <v>849</v>
      </c>
      <c r="B308" s="447"/>
      <c r="C308" s="447"/>
      <c r="D308" s="447"/>
      <c r="E308" s="447"/>
      <c r="F308" s="447"/>
      <c r="G308" s="456"/>
      <c r="H308" s="456"/>
      <c r="I308" s="456"/>
      <c r="J308" s="456"/>
      <c r="K308" s="456"/>
      <c r="L308" s="456"/>
    </row>
    <row r="309" spans="1:12" s="308" customFormat="1" ht="16.5" customHeight="1">
      <c r="A309" s="447" t="s">
        <v>950</v>
      </c>
      <c r="B309" s="447"/>
      <c r="C309" s="447"/>
      <c r="D309" s="447"/>
      <c r="E309" s="447"/>
      <c r="F309" s="447"/>
      <c r="G309" s="456"/>
      <c r="H309" s="456"/>
      <c r="I309" s="456"/>
      <c r="J309" s="456"/>
      <c r="K309" s="456"/>
      <c r="L309" s="456"/>
    </row>
    <row r="310" spans="1:12" s="308" customFormat="1" ht="16.5" customHeight="1">
      <c r="A310" s="455" t="s">
        <v>850</v>
      </c>
      <c r="B310" s="455"/>
      <c r="C310" s="455"/>
      <c r="D310" s="455"/>
      <c r="E310" s="455"/>
      <c r="F310" s="455"/>
      <c r="G310" s="456"/>
      <c r="H310" s="456"/>
      <c r="I310" s="456"/>
      <c r="J310" s="456"/>
      <c r="K310" s="456"/>
      <c r="L310" s="456"/>
    </row>
    <row r="311" spans="1:12" s="308" customFormat="1" ht="16.5" customHeight="1">
      <c r="A311" s="455" t="s">
        <v>851</v>
      </c>
      <c r="B311" s="455"/>
      <c r="C311" s="455"/>
      <c r="D311" s="455"/>
      <c r="E311" s="455"/>
      <c r="F311" s="455"/>
      <c r="G311" s="456"/>
      <c r="H311" s="456"/>
      <c r="I311" s="456"/>
      <c r="J311" s="456"/>
      <c r="K311" s="456"/>
      <c r="L311" s="456"/>
    </row>
    <row r="312" spans="1:12" s="308" customFormat="1" ht="16.5" customHeight="1">
      <c r="A312" s="446" t="s">
        <v>583</v>
      </c>
      <c r="B312" s="446"/>
      <c r="C312" s="446"/>
      <c r="D312" s="446"/>
      <c r="E312" s="446"/>
      <c r="F312" s="446"/>
      <c r="G312" s="445"/>
      <c r="H312" s="445"/>
      <c r="I312" s="445"/>
      <c r="J312" s="445"/>
      <c r="K312" s="445"/>
      <c r="L312" s="445"/>
    </row>
    <row r="313" spans="1:12" s="308" customFormat="1" ht="16.5" customHeight="1">
      <c r="A313" s="446" t="s">
        <v>584</v>
      </c>
      <c r="B313" s="446"/>
      <c r="C313" s="446"/>
      <c r="D313" s="446"/>
      <c r="E313" s="446"/>
      <c r="F313" s="446"/>
      <c r="G313" s="445"/>
      <c r="H313" s="445"/>
      <c r="I313" s="445"/>
      <c r="J313" s="445"/>
      <c r="K313" s="445"/>
      <c r="L313" s="445"/>
    </row>
    <row r="314" spans="1:12" s="308" customFormat="1" ht="16.5" customHeight="1">
      <c r="A314" s="309"/>
      <c r="B314" s="309"/>
      <c r="C314" s="309"/>
      <c r="D314" s="309"/>
      <c r="E314" s="309"/>
      <c r="F314" s="309"/>
      <c r="G314" s="382"/>
      <c r="H314" s="382"/>
      <c r="I314" s="382"/>
      <c r="J314" s="382"/>
      <c r="K314" s="382"/>
      <c r="L314" s="382"/>
    </row>
    <row r="315" spans="1:12" ht="16.5" customHeight="1">
      <c r="A315" s="477" t="s">
        <v>852</v>
      </c>
      <c r="B315" s="477"/>
      <c r="C315" s="477"/>
      <c r="D315" s="477"/>
      <c r="E315" s="477"/>
      <c r="F315" s="477"/>
      <c r="G315" s="449"/>
      <c r="H315" s="449"/>
      <c r="I315" s="449"/>
      <c r="J315" s="449"/>
      <c r="K315" s="449"/>
      <c r="L315" s="449"/>
    </row>
    <row r="316" spans="1:12" ht="16.5" customHeight="1">
      <c r="A316" s="452" t="s">
        <v>853</v>
      </c>
      <c r="B316" s="452"/>
      <c r="C316" s="452"/>
      <c r="D316" s="452"/>
      <c r="E316" s="452"/>
      <c r="F316" s="452"/>
      <c r="G316" s="448"/>
      <c r="H316" s="448"/>
      <c r="I316" s="448"/>
      <c r="J316" s="448"/>
      <c r="K316" s="448"/>
      <c r="L316" s="448"/>
    </row>
    <row r="317" spans="1:12" ht="16.5" customHeight="1">
      <c r="A317" s="452" t="s">
        <v>841</v>
      </c>
      <c r="B317" s="452"/>
      <c r="C317" s="452"/>
      <c r="D317" s="452"/>
      <c r="E317" s="452"/>
      <c r="F317" s="452"/>
      <c r="G317" s="448"/>
      <c r="H317" s="448"/>
      <c r="I317" s="448"/>
      <c r="J317" s="448"/>
      <c r="K317" s="448"/>
      <c r="L317" s="448"/>
    </row>
    <row r="318" spans="1:12" ht="16.5" customHeight="1">
      <c r="A318" s="452" t="s">
        <v>854</v>
      </c>
      <c r="B318" s="452"/>
      <c r="C318" s="452"/>
      <c r="D318" s="452"/>
      <c r="E318" s="452"/>
      <c r="F318" s="452"/>
      <c r="G318" s="448"/>
      <c r="H318" s="448"/>
      <c r="I318" s="448"/>
      <c r="J318" s="448"/>
      <c r="K318" s="448"/>
      <c r="L318" s="448"/>
    </row>
    <row r="319" spans="1:12" ht="16.5" customHeight="1">
      <c r="A319" s="298"/>
      <c r="B319" s="298"/>
      <c r="C319" s="298"/>
      <c r="D319" s="298"/>
      <c r="E319" s="298"/>
      <c r="F319" s="298"/>
      <c r="G319" s="418"/>
      <c r="H319" s="418"/>
      <c r="I319" s="418"/>
      <c r="J319" s="418"/>
      <c r="K319" s="418"/>
      <c r="L319" s="418"/>
    </row>
    <row r="320" spans="1:12" ht="16.5" customHeight="1">
      <c r="A320" s="452" t="s">
        <v>855</v>
      </c>
      <c r="B320" s="452"/>
      <c r="C320" s="452"/>
      <c r="D320" s="452"/>
      <c r="E320" s="452"/>
      <c r="F320" s="452"/>
      <c r="G320" s="448"/>
      <c r="H320" s="448"/>
      <c r="I320" s="448"/>
      <c r="J320" s="448"/>
      <c r="K320" s="448"/>
      <c r="L320" s="448"/>
    </row>
    <row r="321" spans="1:12" ht="16.5" customHeight="1">
      <c r="A321" s="299" t="s">
        <v>856</v>
      </c>
      <c r="B321" s="297"/>
      <c r="C321" s="297"/>
      <c r="D321" s="297"/>
      <c r="E321" s="297"/>
      <c r="F321" s="297"/>
      <c r="G321" s="419"/>
      <c r="H321" s="415"/>
      <c r="I321" s="415"/>
      <c r="J321" s="415"/>
      <c r="K321" s="415"/>
      <c r="L321" s="415"/>
    </row>
    <row r="322" spans="1:12" ht="16.5" customHeight="1">
      <c r="A322" s="452" t="s">
        <v>857</v>
      </c>
      <c r="B322" s="452"/>
      <c r="C322" s="452"/>
      <c r="D322" s="452"/>
      <c r="E322" s="452"/>
      <c r="F322" s="452"/>
      <c r="G322" s="448"/>
      <c r="H322" s="448"/>
      <c r="I322" s="448"/>
      <c r="J322" s="448"/>
      <c r="K322" s="448"/>
      <c r="L322" s="448"/>
    </row>
    <row r="323" spans="1:12" ht="16.5" customHeight="1">
      <c r="A323" s="299" t="s">
        <v>951</v>
      </c>
      <c r="B323" s="297"/>
      <c r="C323" s="297"/>
      <c r="D323" s="297"/>
      <c r="E323" s="297"/>
      <c r="F323" s="297"/>
      <c r="G323" s="419"/>
      <c r="H323" s="415"/>
      <c r="I323" s="415"/>
      <c r="J323" s="415"/>
      <c r="K323" s="415"/>
      <c r="L323" s="415"/>
    </row>
    <row r="324" spans="1:12" ht="16.5" customHeight="1">
      <c r="A324" s="297"/>
      <c r="B324" s="297"/>
      <c r="C324" s="297"/>
      <c r="D324" s="297"/>
      <c r="E324" s="297"/>
      <c r="F324" s="297"/>
      <c r="G324" s="415"/>
      <c r="H324" s="415"/>
      <c r="I324" s="415"/>
      <c r="J324" s="415"/>
      <c r="K324" s="415"/>
      <c r="L324" s="415"/>
    </row>
    <row r="325" spans="1:12" s="318" customFormat="1" ht="16.5" customHeight="1">
      <c r="A325" s="447" t="s">
        <v>897</v>
      </c>
      <c r="B325" s="447"/>
      <c r="C325" s="447"/>
      <c r="D325" s="447"/>
      <c r="E325" s="447"/>
      <c r="F325" s="447"/>
      <c r="G325" s="456"/>
      <c r="H325" s="456"/>
      <c r="I325" s="456"/>
      <c r="J325" s="456"/>
      <c r="K325" s="456"/>
      <c r="L325" s="456"/>
    </row>
    <row r="326" spans="1:12" s="318" customFormat="1" ht="16.5" customHeight="1">
      <c r="A326" s="453" t="s">
        <v>952</v>
      </c>
      <c r="B326" s="453"/>
      <c r="C326" s="453"/>
      <c r="D326" s="453"/>
      <c r="E326" s="453"/>
      <c r="F326" s="453"/>
      <c r="G326" s="451"/>
      <c r="H326" s="451"/>
      <c r="I326" s="451"/>
      <c r="J326" s="451"/>
      <c r="K326" s="451"/>
      <c r="L326" s="451"/>
    </row>
    <row r="327" spans="1:12" s="318" customFormat="1" ht="16.5" customHeight="1">
      <c r="A327" s="331" t="s">
        <v>953</v>
      </c>
      <c r="B327" s="328"/>
      <c r="C327" s="328"/>
      <c r="D327" s="328"/>
      <c r="E327" s="328"/>
      <c r="F327" s="328"/>
      <c r="G327" s="420"/>
      <c r="H327" s="382"/>
      <c r="I327" s="382"/>
      <c r="J327" s="382"/>
      <c r="K327" s="382"/>
      <c r="L327" s="382"/>
    </row>
    <row r="328" spans="1:12" s="318" customFormat="1" ht="16.5" customHeight="1">
      <c r="A328" s="453" t="s">
        <v>898</v>
      </c>
      <c r="B328" s="453"/>
      <c r="C328" s="453"/>
      <c r="D328" s="453"/>
      <c r="E328" s="453"/>
      <c r="F328" s="453"/>
      <c r="G328" s="451"/>
      <c r="H328" s="451"/>
      <c r="I328" s="451"/>
      <c r="J328" s="451"/>
      <c r="K328" s="451"/>
      <c r="L328" s="451"/>
    </row>
    <row r="329" spans="1:12" s="318" customFormat="1" ht="16.5" customHeight="1">
      <c r="A329" s="454" t="s">
        <v>954</v>
      </c>
      <c r="B329" s="453"/>
      <c r="C329" s="453"/>
      <c r="D329" s="453"/>
      <c r="E329" s="453"/>
      <c r="F329" s="453"/>
      <c r="G329" s="450"/>
      <c r="H329" s="450"/>
      <c r="I329" s="450"/>
      <c r="J329" s="450"/>
      <c r="K329" s="450"/>
      <c r="L329" s="450"/>
    </row>
    <row r="330" spans="1:12" s="318" customFormat="1" ht="16.5" customHeight="1">
      <c r="A330" s="454" t="s">
        <v>899</v>
      </c>
      <c r="B330" s="453"/>
      <c r="C330" s="453"/>
      <c r="D330" s="453"/>
      <c r="E330" s="453"/>
      <c r="F330" s="453"/>
      <c r="G330" s="450"/>
      <c r="H330" s="450"/>
      <c r="I330" s="450"/>
      <c r="J330" s="450"/>
      <c r="K330" s="450"/>
      <c r="L330" s="450"/>
    </row>
    <row r="331" spans="1:12" s="318" customFormat="1" ht="16.5" customHeight="1">
      <c r="A331" s="454" t="s">
        <v>955</v>
      </c>
      <c r="B331" s="453"/>
      <c r="C331" s="453"/>
      <c r="D331" s="453"/>
      <c r="E331" s="453"/>
      <c r="F331" s="453"/>
      <c r="G331" s="450"/>
      <c r="H331" s="450"/>
      <c r="I331" s="450"/>
      <c r="J331" s="450"/>
      <c r="K331" s="450"/>
      <c r="L331" s="450"/>
    </row>
    <row r="332" spans="1:12" s="318" customFormat="1" ht="16.5" customHeight="1">
      <c r="A332" s="454" t="s">
        <v>1000</v>
      </c>
      <c r="B332" s="454"/>
      <c r="C332" s="454"/>
      <c r="D332" s="454"/>
      <c r="E332" s="454"/>
      <c r="F332" s="454"/>
      <c r="G332" s="450"/>
      <c r="H332" s="450"/>
      <c r="I332" s="450"/>
      <c r="J332" s="450"/>
      <c r="K332" s="450"/>
      <c r="L332" s="450"/>
    </row>
    <row r="333" spans="1:12" s="318" customFormat="1" ht="16.5" customHeight="1">
      <c r="A333" s="454"/>
      <c r="B333" s="454"/>
      <c r="C333" s="454"/>
      <c r="D333" s="454"/>
      <c r="E333" s="454"/>
      <c r="F333" s="454"/>
      <c r="G333" s="450"/>
      <c r="H333" s="450"/>
      <c r="I333" s="450"/>
      <c r="J333" s="450"/>
      <c r="K333" s="450"/>
      <c r="L333" s="450"/>
    </row>
    <row r="334" spans="1:12" s="318" customFormat="1" ht="16.5" customHeight="1">
      <c r="A334" s="446" t="s">
        <v>900</v>
      </c>
      <c r="B334" s="446"/>
      <c r="C334" s="446"/>
      <c r="D334" s="446"/>
      <c r="E334" s="446"/>
      <c r="F334" s="446"/>
      <c r="G334" s="445"/>
      <c r="H334" s="445"/>
      <c r="I334" s="445"/>
      <c r="J334" s="445"/>
      <c r="K334" s="445"/>
      <c r="L334" s="445"/>
    </row>
    <row r="335" spans="1:12" s="318" customFormat="1" ht="16.5" customHeight="1">
      <c r="A335" s="330" t="s">
        <v>956</v>
      </c>
      <c r="B335" s="329"/>
      <c r="C335" s="329"/>
      <c r="D335" s="329"/>
      <c r="E335" s="329"/>
      <c r="F335" s="329"/>
      <c r="G335" s="421"/>
      <c r="H335" s="422"/>
      <c r="I335" s="422"/>
      <c r="J335" s="422"/>
      <c r="K335" s="422"/>
      <c r="L335" s="422"/>
    </row>
    <row r="336" spans="1:12" s="318" customFormat="1" ht="16.5" customHeight="1">
      <c r="A336" s="332" t="s">
        <v>901</v>
      </c>
      <c r="B336" s="333"/>
      <c r="C336" s="333"/>
      <c r="D336" s="333"/>
      <c r="E336" s="333"/>
      <c r="F336" s="333"/>
      <c r="G336" s="423"/>
      <c r="H336" s="424"/>
      <c r="I336" s="424"/>
      <c r="J336" s="424"/>
      <c r="K336" s="424"/>
      <c r="L336" s="424"/>
    </row>
    <row r="337" spans="1:12" s="318" customFormat="1" ht="16.5" customHeight="1">
      <c r="A337" s="330" t="s">
        <v>957</v>
      </c>
      <c r="B337" s="329"/>
      <c r="C337" s="329"/>
      <c r="D337" s="329"/>
      <c r="E337" s="329"/>
      <c r="F337" s="329"/>
      <c r="G337" s="421"/>
      <c r="H337" s="422"/>
      <c r="I337" s="422"/>
      <c r="J337" s="422"/>
      <c r="K337" s="422"/>
      <c r="L337" s="422"/>
    </row>
    <row r="338" spans="1:12" s="318" customFormat="1" ht="16.5" customHeight="1">
      <c r="A338" s="330" t="s">
        <v>1001</v>
      </c>
      <c r="B338" s="329"/>
      <c r="C338" s="329"/>
      <c r="D338" s="329"/>
      <c r="E338" s="329"/>
      <c r="F338" s="329"/>
      <c r="G338" s="421"/>
      <c r="H338" s="422"/>
      <c r="I338" s="422"/>
      <c r="J338" s="422"/>
      <c r="K338" s="422"/>
      <c r="L338" s="422"/>
    </row>
    <row r="339" spans="1:12" s="318" customFormat="1" ht="16.5" customHeight="1">
      <c r="A339" s="330" t="s">
        <v>958</v>
      </c>
      <c r="B339" s="329"/>
      <c r="C339" s="329"/>
      <c r="D339" s="329"/>
      <c r="E339" s="329"/>
      <c r="F339" s="329"/>
      <c r="G339" s="421"/>
      <c r="H339" s="422"/>
      <c r="I339" s="422"/>
      <c r="J339" s="422"/>
      <c r="K339" s="422"/>
      <c r="L339" s="422"/>
    </row>
    <row r="340" spans="1:12" s="318" customFormat="1" ht="16.5" customHeight="1">
      <c r="A340" s="330" t="s">
        <v>959</v>
      </c>
      <c r="B340" s="308"/>
      <c r="C340" s="308"/>
      <c r="D340" s="308"/>
      <c r="E340" s="308"/>
      <c r="F340" s="308"/>
      <c r="G340" s="421"/>
      <c r="H340" s="383"/>
      <c r="I340" s="383"/>
      <c r="J340" s="383"/>
      <c r="K340" s="383"/>
      <c r="L340" s="383"/>
    </row>
    <row r="341" spans="1:12" s="318" customFormat="1" ht="16.5" customHeight="1">
      <c r="A341" s="446"/>
      <c r="B341" s="446"/>
      <c r="C341" s="446"/>
      <c r="D341" s="446"/>
      <c r="E341" s="446"/>
      <c r="F341" s="446"/>
      <c r="G341" s="425"/>
      <c r="H341" s="425"/>
      <c r="I341" s="426"/>
      <c r="J341" s="426"/>
      <c r="K341" s="426"/>
      <c r="L341" s="426"/>
    </row>
    <row r="342" spans="1:12" s="318" customFormat="1" ht="16.5" customHeight="1">
      <c r="A342" s="476"/>
      <c r="B342" s="476"/>
      <c r="C342" s="476"/>
      <c r="D342" s="476"/>
      <c r="E342" s="476"/>
      <c r="F342" s="476"/>
      <c r="G342" s="425"/>
      <c r="H342" s="425"/>
      <c r="I342" s="426"/>
      <c r="J342" s="426"/>
      <c r="K342" s="426"/>
      <c r="L342" s="426"/>
    </row>
    <row r="343" spans="1:12" s="318" customFormat="1" ht="16.5" customHeight="1">
      <c r="A343" s="475" t="s">
        <v>675</v>
      </c>
      <c r="B343" s="475"/>
      <c r="C343" s="475"/>
      <c r="D343" s="475"/>
      <c r="E343" s="475"/>
      <c r="F343" s="280"/>
      <c r="G343" s="425"/>
      <c r="H343" s="425"/>
      <c r="I343" s="426"/>
      <c r="J343" s="426"/>
      <c r="K343" s="426"/>
      <c r="L343" s="426"/>
    </row>
    <row r="344" spans="1:12" s="318" customFormat="1" ht="16.5" customHeight="1">
      <c r="A344" s="292"/>
      <c r="B344" s="292"/>
      <c r="C344" s="292"/>
      <c r="D344" s="292"/>
      <c r="E344" s="292"/>
      <c r="F344" s="280"/>
      <c r="G344" s="425"/>
      <c r="H344" s="425"/>
      <c r="I344" s="426"/>
      <c r="J344" s="426"/>
      <c r="K344" s="426"/>
      <c r="L344" s="426"/>
    </row>
    <row r="345" spans="1:12" s="318" customFormat="1" ht="16.5" customHeight="1">
      <c r="A345" s="473" t="s">
        <v>676</v>
      </c>
      <c r="B345" s="474"/>
      <c r="C345" s="293" t="s">
        <v>677</v>
      </c>
      <c r="D345" s="294"/>
      <c r="E345" s="280"/>
      <c r="F345" s="280"/>
      <c r="G345" s="425"/>
      <c r="H345" s="425"/>
      <c r="I345" s="426"/>
      <c r="J345" s="426"/>
      <c r="K345" s="426"/>
      <c r="L345" s="426"/>
    </row>
    <row r="346" spans="1:12" ht="16.5" customHeight="1">
      <c r="A346" s="467" t="s">
        <v>100</v>
      </c>
      <c r="B346" s="468"/>
      <c r="C346" s="366" t="s">
        <v>1084</v>
      </c>
      <c r="D346" s="294"/>
      <c r="E346" s="291" t="s">
        <v>676</v>
      </c>
      <c r="F346" s="293" t="s">
        <v>677</v>
      </c>
    </row>
    <row r="347" spans="1:12" ht="16.5" customHeight="1">
      <c r="A347" s="469"/>
      <c r="B347" s="470"/>
      <c r="C347" s="295" t="s">
        <v>40</v>
      </c>
      <c r="D347" s="294"/>
      <c r="E347" s="465" t="s">
        <v>678</v>
      </c>
      <c r="F347" s="295" t="s">
        <v>379</v>
      </c>
    </row>
    <row r="348" spans="1:12" ht="16.5" customHeight="1">
      <c r="A348" s="469"/>
      <c r="B348" s="470"/>
      <c r="C348" s="295" t="s">
        <v>1002</v>
      </c>
      <c r="D348" s="294"/>
      <c r="E348" s="484"/>
      <c r="F348" s="295" t="s">
        <v>380</v>
      </c>
    </row>
    <row r="349" spans="1:12" ht="16.5" customHeight="1">
      <c r="A349" s="469"/>
      <c r="B349" s="470"/>
      <c r="C349" s="295" t="s">
        <v>86</v>
      </c>
      <c r="D349" s="294"/>
      <c r="E349" s="466"/>
      <c r="F349" s="295" t="s">
        <v>670</v>
      </c>
    </row>
    <row r="350" spans="1:12" ht="13.5">
      <c r="A350" s="469"/>
      <c r="B350" s="470"/>
      <c r="C350" s="295" t="s">
        <v>1125</v>
      </c>
      <c r="D350" s="294"/>
      <c r="E350" s="482" t="s">
        <v>679</v>
      </c>
      <c r="F350" s="290" t="s">
        <v>680</v>
      </c>
    </row>
    <row r="351" spans="1:12" ht="16.5" customHeight="1">
      <c r="A351" s="469"/>
      <c r="B351" s="470"/>
      <c r="C351" s="295" t="s">
        <v>1128</v>
      </c>
      <c r="D351" s="294"/>
      <c r="E351" s="483"/>
      <c r="F351" s="290" t="s">
        <v>681</v>
      </c>
    </row>
    <row r="352" spans="1:12" ht="16.5" customHeight="1">
      <c r="A352" s="469"/>
      <c r="B352" s="470"/>
      <c r="C352" s="295" t="s">
        <v>1129</v>
      </c>
      <c r="D352" s="294"/>
      <c r="E352" s="465" t="s">
        <v>682</v>
      </c>
      <c r="F352" s="295" t="s">
        <v>683</v>
      </c>
    </row>
    <row r="353" spans="1:6" ht="16.5" customHeight="1">
      <c r="A353" s="469"/>
      <c r="B353" s="470"/>
      <c r="C353" s="295" t="s">
        <v>1126</v>
      </c>
      <c r="D353" s="294"/>
      <c r="E353" s="466"/>
      <c r="F353" s="295" t="s">
        <v>684</v>
      </c>
    </row>
    <row r="354" spans="1:6" ht="16.5" customHeight="1">
      <c r="A354" s="469"/>
      <c r="B354" s="470"/>
      <c r="C354" s="295" t="s">
        <v>1127</v>
      </c>
      <c r="D354" s="294"/>
      <c r="E354" s="465" t="s">
        <v>94</v>
      </c>
      <c r="F354" s="319" t="s">
        <v>41</v>
      </c>
    </row>
    <row r="355" spans="1:6" ht="16.5" customHeight="1">
      <c r="A355" s="469"/>
      <c r="B355" s="470"/>
      <c r="C355" s="295" t="s">
        <v>1139</v>
      </c>
      <c r="D355" s="294"/>
      <c r="E355" s="484"/>
      <c r="F355" s="319" t="s">
        <v>44</v>
      </c>
    </row>
    <row r="356" spans="1:6" ht="16.5" customHeight="1">
      <c r="A356" s="469"/>
      <c r="B356" s="470"/>
      <c r="C356" s="295" t="s">
        <v>1003</v>
      </c>
      <c r="D356" s="294"/>
      <c r="E356" s="484"/>
      <c r="F356" s="319" t="s">
        <v>46</v>
      </c>
    </row>
    <row r="357" spans="1:6" ht="16.5" customHeight="1">
      <c r="A357" s="469"/>
      <c r="B357" s="470"/>
      <c r="C357" s="295" t="s">
        <v>1004</v>
      </c>
      <c r="D357" s="294"/>
      <c r="E357" s="484"/>
      <c r="F357" s="319" t="s">
        <v>43</v>
      </c>
    </row>
    <row r="358" spans="1:6" ht="16.5" customHeight="1">
      <c r="A358" s="469"/>
      <c r="B358" s="470"/>
      <c r="C358" s="295" t="s">
        <v>1005</v>
      </c>
      <c r="D358" s="294"/>
      <c r="E358" s="484"/>
      <c r="F358" s="319" t="s">
        <v>859</v>
      </c>
    </row>
    <row r="359" spans="1:6" ht="16.5" customHeight="1">
      <c r="A359" s="471"/>
      <c r="B359" s="472"/>
      <c r="C359" s="295" t="s">
        <v>522</v>
      </c>
      <c r="D359" s="294"/>
      <c r="E359" s="484"/>
      <c r="F359" s="319" t="s">
        <v>585</v>
      </c>
    </row>
    <row r="360" spans="1:6" ht="16.5" customHeight="1">
      <c r="A360" s="478" t="s">
        <v>685</v>
      </c>
      <c r="B360" s="479"/>
      <c r="C360" s="295" t="s">
        <v>686</v>
      </c>
      <c r="D360" s="294"/>
      <c r="E360" s="484"/>
      <c r="F360" s="319" t="s">
        <v>911</v>
      </c>
    </row>
    <row r="361" spans="1:6" ht="16.5" customHeight="1">
      <c r="A361" s="480"/>
      <c r="B361" s="481"/>
      <c r="C361" s="295" t="s">
        <v>858</v>
      </c>
      <c r="D361" s="294"/>
      <c r="E361" s="484"/>
      <c r="F361" s="319" t="s">
        <v>860</v>
      </c>
    </row>
    <row r="362" spans="1:6" ht="16.5" customHeight="1">
      <c r="A362" s="605" t="s">
        <v>687</v>
      </c>
      <c r="B362" s="606"/>
      <c r="C362" s="392" t="s">
        <v>868</v>
      </c>
      <c r="D362" s="294"/>
      <c r="E362" s="466"/>
      <c r="F362" s="319"/>
    </row>
    <row r="363" spans="1:6" ht="16.5" customHeight="1">
      <c r="A363" s="607"/>
      <c r="B363" s="608"/>
      <c r="C363" s="392" t="s">
        <v>866</v>
      </c>
      <c r="D363" s="294"/>
      <c r="E363" s="482" t="s">
        <v>688</v>
      </c>
      <c r="F363" s="272" t="s">
        <v>689</v>
      </c>
    </row>
    <row r="364" spans="1:6" ht="16.5" customHeight="1">
      <c r="A364" s="607"/>
      <c r="B364" s="608"/>
      <c r="C364" s="392" t="s">
        <v>1011</v>
      </c>
      <c r="D364" s="294"/>
      <c r="E364" s="617"/>
      <c r="F364" s="272" t="s">
        <v>668</v>
      </c>
    </row>
    <row r="365" spans="1:6" ht="16.5" customHeight="1">
      <c r="A365" s="607"/>
      <c r="B365" s="608"/>
      <c r="C365" s="392" t="s">
        <v>1102</v>
      </c>
      <c r="D365" s="294"/>
      <c r="E365" s="483"/>
      <c r="F365" s="272"/>
    </row>
    <row r="366" spans="1:6" ht="16.5" customHeight="1">
      <c r="A366" s="607"/>
      <c r="B366" s="608"/>
      <c r="C366" s="392" t="s">
        <v>1019</v>
      </c>
      <c r="D366" s="294"/>
      <c r="E366" s="465" t="s">
        <v>690</v>
      </c>
      <c r="F366" s="295" t="s">
        <v>691</v>
      </c>
    </row>
    <row r="367" spans="1:6" ht="16.5" customHeight="1">
      <c r="A367" s="607"/>
      <c r="B367" s="608"/>
      <c r="C367" s="392" t="s">
        <v>32</v>
      </c>
      <c r="D367" s="294"/>
      <c r="E367" s="484"/>
      <c r="F367" s="295" t="s">
        <v>692</v>
      </c>
    </row>
    <row r="368" spans="1:6" ht="16.5" customHeight="1">
      <c r="A368" s="607"/>
      <c r="B368" s="608"/>
      <c r="C368" s="392" t="s">
        <v>33</v>
      </c>
      <c r="D368" s="294"/>
      <c r="E368" s="466"/>
      <c r="F368" s="295" t="s">
        <v>694</v>
      </c>
    </row>
    <row r="369" spans="1:6" ht="16.5" customHeight="1">
      <c r="A369" s="607"/>
      <c r="B369" s="608"/>
      <c r="C369" s="392" t="s">
        <v>36</v>
      </c>
      <c r="D369" s="294"/>
      <c r="E369" s="465" t="s">
        <v>696</v>
      </c>
      <c r="F369" s="295" t="s">
        <v>99</v>
      </c>
    </row>
    <row r="370" spans="1:6" ht="16.5" customHeight="1">
      <c r="A370" s="607"/>
      <c r="B370" s="608"/>
      <c r="C370" s="392" t="s">
        <v>693</v>
      </c>
      <c r="D370" s="294"/>
      <c r="E370" s="484"/>
      <c r="F370" s="295" t="s">
        <v>698</v>
      </c>
    </row>
    <row r="371" spans="1:6" ht="16.5" customHeight="1">
      <c r="A371" s="607"/>
      <c r="B371" s="608"/>
      <c r="C371" s="392" t="s">
        <v>695</v>
      </c>
      <c r="D371" s="294"/>
      <c r="E371" s="484"/>
      <c r="F371" s="295" t="s">
        <v>98</v>
      </c>
    </row>
    <row r="372" spans="1:6" ht="16.5" customHeight="1">
      <c r="A372" s="607"/>
      <c r="B372" s="608"/>
      <c r="C372" s="392" t="s">
        <v>697</v>
      </c>
      <c r="D372" s="294"/>
      <c r="E372" s="484"/>
      <c r="F372" s="295" t="s">
        <v>1181</v>
      </c>
    </row>
    <row r="373" spans="1:6" ht="16.5" customHeight="1">
      <c r="A373" s="607"/>
      <c r="B373" s="608"/>
      <c r="C373" s="392" t="s">
        <v>1185</v>
      </c>
      <c r="D373" s="294"/>
      <c r="E373" s="484"/>
      <c r="F373" s="295" t="s">
        <v>97</v>
      </c>
    </row>
    <row r="374" spans="1:6" ht="16.5" customHeight="1">
      <c r="A374" s="607"/>
      <c r="B374" s="608"/>
      <c r="C374" s="392" t="s">
        <v>699</v>
      </c>
      <c r="D374" s="294"/>
      <c r="E374" s="484"/>
      <c r="F374" s="295" t="s">
        <v>701</v>
      </c>
    </row>
    <row r="375" spans="1:6" ht="16.5" customHeight="1">
      <c r="A375" s="607"/>
      <c r="B375" s="608"/>
      <c r="C375" s="392" t="s">
        <v>876</v>
      </c>
      <c r="D375" s="294"/>
      <c r="E375" s="484"/>
      <c r="F375" s="295" t="s">
        <v>703</v>
      </c>
    </row>
    <row r="376" spans="1:6" ht="16.5" customHeight="1">
      <c r="A376" s="607"/>
      <c r="B376" s="608"/>
      <c r="C376" s="392" t="s">
        <v>700</v>
      </c>
      <c r="D376" s="294"/>
      <c r="E376" s="484"/>
      <c r="F376" s="295" t="s">
        <v>586</v>
      </c>
    </row>
    <row r="377" spans="1:6" ht="16.5" customHeight="1">
      <c r="A377" s="609"/>
      <c r="B377" s="610"/>
      <c r="C377" s="392"/>
      <c r="D377" s="294"/>
      <c r="E377" s="484"/>
      <c r="F377" s="295" t="s">
        <v>704</v>
      </c>
    </row>
    <row r="378" spans="1:6" ht="16.5" customHeight="1">
      <c r="A378" s="463" t="s">
        <v>702</v>
      </c>
      <c r="B378" s="463"/>
      <c r="C378" s="392" t="s">
        <v>34</v>
      </c>
      <c r="D378" s="294"/>
      <c r="E378" s="484"/>
      <c r="F378" s="295" t="s">
        <v>706</v>
      </c>
    </row>
    <row r="379" spans="1:6" ht="16.5" customHeight="1">
      <c r="A379" s="463"/>
      <c r="B379" s="463"/>
      <c r="C379" s="392" t="s">
        <v>35</v>
      </c>
      <c r="D379" s="294"/>
      <c r="E379" s="466"/>
      <c r="F379" s="295" t="s">
        <v>38</v>
      </c>
    </row>
    <row r="380" spans="1:6" ht="16.5" customHeight="1">
      <c r="A380" s="463"/>
      <c r="B380" s="463"/>
      <c r="C380" s="392" t="s">
        <v>31</v>
      </c>
      <c r="D380" s="294"/>
      <c r="E380" s="465" t="s">
        <v>708</v>
      </c>
      <c r="F380" s="295" t="s">
        <v>82</v>
      </c>
    </row>
    <row r="381" spans="1:6" ht="16.5" customHeight="1">
      <c r="A381" s="463"/>
      <c r="B381" s="463"/>
      <c r="C381" s="392" t="s">
        <v>705</v>
      </c>
      <c r="D381" s="294"/>
      <c r="E381" s="484"/>
      <c r="F381" s="295" t="s">
        <v>709</v>
      </c>
    </row>
    <row r="382" spans="1:6" ht="16.5" customHeight="1">
      <c r="A382" s="463" t="s">
        <v>87</v>
      </c>
      <c r="B382" s="463"/>
      <c r="C382" s="392" t="s">
        <v>707</v>
      </c>
      <c r="D382" s="294"/>
      <c r="E382" s="484"/>
      <c r="F382" s="295" t="s">
        <v>706</v>
      </c>
    </row>
    <row r="383" spans="1:6" ht="16.5" customHeight="1">
      <c r="A383" s="463"/>
      <c r="B383" s="463"/>
      <c r="C383" s="392" t="s">
        <v>88</v>
      </c>
      <c r="D383" s="294"/>
      <c r="E383" s="484"/>
      <c r="F383" s="295" t="s">
        <v>710</v>
      </c>
    </row>
    <row r="384" spans="1:6" ht="16.5" customHeight="1">
      <c r="A384" s="463"/>
      <c r="B384" s="463"/>
      <c r="C384" s="392" t="s">
        <v>89</v>
      </c>
      <c r="D384" s="294"/>
      <c r="E384" s="466"/>
      <c r="F384" s="295" t="s">
        <v>711</v>
      </c>
    </row>
    <row r="385" spans="1:6" ht="16.5" customHeight="1">
      <c r="A385" s="463"/>
      <c r="B385" s="463"/>
      <c r="C385" s="392" t="s">
        <v>90</v>
      </c>
      <c r="D385" s="294"/>
      <c r="E385" s="465" t="s">
        <v>712</v>
      </c>
      <c r="F385" s="295" t="s">
        <v>587</v>
      </c>
    </row>
    <row r="386" spans="1:6" ht="16.5" customHeight="1">
      <c r="A386" s="463"/>
      <c r="B386" s="463"/>
      <c r="C386" s="392" t="s">
        <v>91</v>
      </c>
      <c r="D386" s="294"/>
      <c r="E386" s="466"/>
      <c r="F386" s="295" t="s">
        <v>714</v>
      </c>
    </row>
    <row r="387" spans="1:6" ht="16.5" customHeight="1">
      <c r="A387" s="463"/>
      <c r="B387" s="463"/>
      <c r="C387" s="392" t="s">
        <v>92</v>
      </c>
      <c r="D387" s="294"/>
      <c r="E387" s="482" t="s">
        <v>861</v>
      </c>
      <c r="F387" s="272" t="s">
        <v>716</v>
      </c>
    </row>
    <row r="388" spans="1:6" ht="16.5" customHeight="1">
      <c r="A388" s="463"/>
      <c r="B388" s="463"/>
      <c r="C388" s="392" t="s">
        <v>93</v>
      </c>
      <c r="D388" s="294"/>
      <c r="E388" s="617"/>
      <c r="F388" s="272" t="s">
        <v>909</v>
      </c>
    </row>
    <row r="389" spans="1:6" ht="16.5" customHeight="1">
      <c r="A389" s="463"/>
      <c r="B389" s="463"/>
      <c r="C389" s="392" t="s">
        <v>713</v>
      </c>
      <c r="D389" s="294"/>
      <c r="E389" s="617"/>
      <c r="F389" s="272" t="s">
        <v>667</v>
      </c>
    </row>
    <row r="390" spans="1:6" ht="16.5" customHeight="1">
      <c r="A390" s="463"/>
      <c r="B390" s="463"/>
      <c r="C390" s="392" t="s">
        <v>715</v>
      </c>
      <c r="D390" s="294"/>
      <c r="E390" s="617"/>
      <c r="F390" s="272" t="s">
        <v>668</v>
      </c>
    </row>
    <row r="391" spans="1:6" ht="16.5" customHeight="1">
      <c r="A391" s="464" t="s">
        <v>85</v>
      </c>
      <c r="B391" s="464"/>
      <c r="C391" s="290" t="s">
        <v>717</v>
      </c>
      <c r="D391" s="294"/>
      <c r="E391" s="483"/>
      <c r="F391" s="272"/>
    </row>
    <row r="392" spans="1:6" ht="16.5" customHeight="1">
      <c r="A392" s="464"/>
      <c r="B392" s="464"/>
      <c r="C392" s="290" t="s">
        <v>718</v>
      </c>
      <c r="D392" s="294"/>
      <c r="E392" s="482" t="s">
        <v>882</v>
      </c>
      <c r="F392" s="272" t="s">
        <v>716</v>
      </c>
    </row>
    <row r="393" spans="1:6" ht="16.5" customHeight="1">
      <c r="A393" s="464"/>
      <c r="B393" s="464"/>
      <c r="C393" s="295" t="s">
        <v>719</v>
      </c>
      <c r="D393" s="294"/>
      <c r="E393" s="617"/>
      <c r="F393" s="272" t="s">
        <v>908</v>
      </c>
    </row>
    <row r="394" spans="1:6" ht="16.5" customHeight="1">
      <c r="A394" s="464"/>
      <c r="B394" s="464"/>
      <c r="C394" s="295" t="s">
        <v>720</v>
      </c>
      <c r="E394" s="617"/>
      <c r="F394" s="272" t="s">
        <v>910</v>
      </c>
    </row>
    <row r="395" spans="1:6" ht="16.5" customHeight="1">
      <c r="A395" s="464"/>
      <c r="B395" s="464"/>
      <c r="C395" s="295" t="s">
        <v>721</v>
      </c>
      <c r="E395" s="617"/>
      <c r="F395" s="272" t="s">
        <v>668</v>
      </c>
    </row>
    <row r="396" spans="1:6" ht="16.5" customHeight="1">
      <c r="A396" s="464" t="s">
        <v>95</v>
      </c>
      <c r="B396" s="464"/>
      <c r="C396" s="295" t="s">
        <v>722</v>
      </c>
      <c r="E396" s="483"/>
      <c r="F396" s="272"/>
    </row>
    <row r="397" spans="1:6" ht="16.5" customHeight="1">
      <c r="A397" s="464"/>
      <c r="B397" s="464"/>
      <c r="C397" s="295" t="s">
        <v>63</v>
      </c>
      <c r="E397" s="618" t="s">
        <v>862</v>
      </c>
      <c r="F397" s="296" t="s">
        <v>723</v>
      </c>
    </row>
    <row r="398" spans="1:6" ht="16.5" customHeight="1">
      <c r="A398" s="464"/>
      <c r="B398" s="464"/>
      <c r="C398" s="295" t="s">
        <v>588</v>
      </c>
      <c r="E398" s="619"/>
      <c r="F398" s="296" t="s">
        <v>724</v>
      </c>
    </row>
    <row r="399" spans="1:6" ht="16.5" customHeight="1">
      <c r="A399" s="464"/>
      <c r="B399" s="464"/>
      <c r="C399" s="295" t="s">
        <v>1136</v>
      </c>
      <c r="E399" s="619"/>
      <c r="F399" s="296" t="s">
        <v>511</v>
      </c>
    </row>
    <row r="400" spans="1:6" ht="16.5" customHeight="1">
      <c r="A400" s="464"/>
      <c r="B400" s="464"/>
      <c r="C400" s="295" t="s">
        <v>96</v>
      </c>
      <c r="E400" s="620"/>
      <c r="F400" s="296" t="s">
        <v>38</v>
      </c>
    </row>
    <row r="401" spans="1:6" ht="16.5" customHeight="1">
      <c r="A401" s="462" t="s">
        <v>932</v>
      </c>
      <c r="B401" s="462"/>
      <c r="C401" s="319" t="s">
        <v>1132</v>
      </c>
      <c r="E401" s="465" t="s">
        <v>1006</v>
      </c>
      <c r="F401" s="295" t="s">
        <v>725</v>
      </c>
    </row>
    <row r="402" spans="1:6" ht="16.5" customHeight="1">
      <c r="A402" s="462"/>
      <c r="B402" s="462"/>
      <c r="C402" s="296" t="s">
        <v>930</v>
      </c>
      <c r="E402" s="484"/>
      <c r="F402" s="295" t="s">
        <v>726</v>
      </c>
    </row>
    <row r="403" spans="1:6" ht="16.5" customHeight="1">
      <c r="A403" s="462"/>
      <c r="B403" s="462"/>
      <c r="C403" s="296" t="s">
        <v>931</v>
      </c>
      <c r="E403" s="466"/>
      <c r="F403" s="295" t="s">
        <v>727</v>
      </c>
    </row>
    <row r="404" spans="1:6" ht="16.5" customHeight="1">
      <c r="A404" s="462" t="s">
        <v>1114</v>
      </c>
      <c r="B404" s="462"/>
      <c r="C404" s="340" t="s">
        <v>1037</v>
      </c>
      <c r="E404" s="444" t="s">
        <v>1013</v>
      </c>
      <c r="F404" s="295" t="s">
        <v>1014</v>
      </c>
    </row>
    <row r="405" spans="1:6" ht="16.5" customHeight="1">
      <c r="A405" s="462"/>
      <c r="B405" s="462"/>
      <c r="C405" s="340" t="s">
        <v>1038</v>
      </c>
      <c r="E405" s="444"/>
      <c r="F405" s="295" t="s">
        <v>1015</v>
      </c>
    </row>
    <row r="406" spans="1:6" ht="16.5" customHeight="1">
      <c r="A406" s="462"/>
      <c r="B406" s="462"/>
      <c r="C406" s="340" t="s">
        <v>1039</v>
      </c>
      <c r="E406" s="444"/>
      <c r="F406" s="295" t="s">
        <v>1016</v>
      </c>
    </row>
    <row r="407" spans="1:6" ht="16.5" customHeight="1">
      <c r="A407" s="462"/>
      <c r="B407" s="462"/>
      <c r="C407" s="340" t="s">
        <v>668</v>
      </c>
      <c r="E407" s="444"/>
      <c r="F407" s="295" t="s">
        <v>1017</v>
      </c>
    </row>
    <row r="408" spans="1:6" ht="16.5" customHeight="1">
      <c r="A408" s="462" t="s">
        <v>1079</v>
      </c>
      <c r="B408" s="462"/>
      <c r="C408" s="296" t="s">
        <v>1077</v>
      </c>
      <c r="E408" s="444"/>
      <c r="F408" s="295" t="s">
        <v>860</v>
      </c>
    </row>
    <row r="409" spans="1:6" ht="16.5" customHeight="1">
      <c r="A409" s="462"/>
      <c r="B409" s="462"/>
      <c r="C409" s="296" t="s">
        <v>1078</v>
      </c>
      <c r="E409" s="462" t="s">
        <v>1209</v>
      </c>
      <c r="F409" s="296" t="s">
        <v>1207</v>
      </c>
    </row>
    <row r="410" spans="1:6" ht="16.5" customHeight="1">
      <c r="A410" s="462" t="s">
        <v>1119</v>
      </c>
      <c r="B410" s="462"/>
      <c r="C410" s="296" t="s">
        <v>1121</v>
      </c>
      <c r="E410" s="462"/>
      <c r="F410" s="296" t="s">
        <v>1208</v>
      </c>
    </row>
    <row r="411" spans="1:6" ht="16.5" customHeight="1">
      <c r="A411" s="462"/>
      <c r="B411" s="462"/>
      <c r="C411" s="296" t="s">
        <v>1122</v>
      </c>
    </row>
    <row r="412" spans="1:6" ht="16.5" customHeight="1">
      <c r="A412" s="462"/>
      <c r="B412" s="462"/>
      <c r="C412" s="296" t="s">
        <v>1123</v>
      </c>
    </row>
    <row r="413" spans="1:6" ht="25.5" customHeight="1">
      <c r="A413" s="458"/>
      <c r="B413" s="459"/>
      <c r="C413" s="407"/>
    </row>
    <row r="414" spans="1:6" ht="25.5" customHeight="1">
      <c r="A414" s="460"/>
      <c r="B414" s="461"/>
      <c r="C414" s="407"/>
    </row>
    <row r="415" spans="1:6" ht="25.5" customHeight="1">
      <c r="A415" s="460"/>
      <c r="B415" s="461"/>
      <c r="C415" s="407"/>
    </row>
    <row r="416" spans="1:6" ht="25.5" customHeight="1">
      <c r="A416" s="460"/>
      <c r="B416" s="461"/>
      <c r="C416" s="407"/>
    </row>
    <row r="417" spans="1:3" ht="16.5" customHeight="1">
      <c r="A417" s="458" t="s">
        <v>1153</v>
      </c>
      <c r="B417" s="459"/>
      <c r="C417" s="296" t="s">
        <v>1203</v>
      </c>
    </row>
    <row r="418" spans="1:3" ht="16.5" customHeight="1">
      <c r="A418" s="460"/>
      <c r="B418" s="461"/>
      <c r="C418" s="296" t="s">
        <v>1198</v>
      </c>
    </row>
    <row r="419" spans="1:3" ht="16.5" customHeight="1">
      <c r="A419" s="613" t="s">
        <v>1211</v>
      </c>
      <c r="B419" s="614"/>
      <c r="C419" s="429" t="s">
        <v>1203</v>
      </c>
    </row>
    <row r="420" spans="1:3" ht="16.5" customHeight="1">
      <c r="A420" s="615"/>
      <c r="B420" s="616"/>
      <c r="C420" s="431" t="s">
        <v>1213</v>
      </c>
    </row>
    <row r="421" spans="1:3" ht="16.5" customHeight="1">
      <c r="A421" s="615"/>
      <c r="B421" s="616"/>
      <c r="C421" s="431" t="s">
        <v>1215</v>
      </c>
    </row>
    <row r="422" spans="1:3" ht="16.5" customHeight="1">
      <c r="A422" s="615"/>
      <c r="B422" s="616"/>
      <c r="C422" s="431" t="s">
        <v>1224</v>
      </c>
    </row>
    <row r="423" spans="1:3" ht="16.5" customHeight="1">
      <c r="A423" s="615"/>
      <c r="B423" s="616"/>
      <c r="C423" s="431" t="s">
        <v>1218</v>
      </c>
    </row>
    <row r="424" spans="1:3" ht="16.5" customHeight="1">
      <c r="A424" s="615"/>
      <c r="B424" s="616"/>
      <c r="C424" s="431" t="s">
        <v>1220</v>
      </c>
    </row>
    <row r="425" spans="1:3" ht="16.5" customHeight="1">
      <c r="A425" s="615"/>
      <c r="B425" s="616"/>
      <c r="C425" s="431" t="s">
        <v>1222</v>
      </c>
    </row>
    <row r="426" spans="1:3" ht="16.5" customHeight="1">
      <c r="A426" s="615"/>
      <c r="B426" s="616"/>
      <c r="C426" s="431" t="s">
        <v>1223</v>
      </c>
    </row>
    <row r="427" spans="1:3" ht="16.5" customHeight="1">
      <c r="A427" s="458" t="s">
        <v>1155</v>
      </c>
      <c r="B427" s="459"/>
      <c r="C427" s="429" t="s">
        <v>1155</v>
      </c>
    </row>
    <row r="428" spans="1:3" ht="16.5" customHeight="1">
      <c r="A428" s="611"/>
      <c r="B428" s="612"/>
      <c r="C428" s="430"/>
    </row>
    <row r="429" spans="1:3" ht="16.5" customHeight="1">
      <c r="A429" s="444" t="s">
        <v>1156</v>
      </c>
      <c r="B429" s="444"/>
      <c r="C429" s="296" t="s">
        <v>1157</v>
      </c>
    </row>
    <row r="430" spans="1:3" ht="16.5" customHeight="1">
      <c r="A430" s="444"/>
      <c r="B430" s="444"/>
      <c r="C430" s="296" t="s">
        <v>1158</v>
      </c>
    </row>
    <row r="431" spans="1:3" ht="16.5" customHeight="1">
      <c r="A431" s="410"/>
      <c r="B431" s="410"/>
    </row>
  </sheetData>
  <mergeCells count="598">
    <mergeCell ref="A362:B377"/>
    <mergeCell ref="A427:B428"/>
    <mergeCell ref="A419:B426"/>
    <mergeCell ref="E363:E365"/>
    <mergeCell ref="E387:E391"/>
    <mergeCell ref="E392:E396"/>
    <mergeCell ref="E354:E362"/>
    <mergeCell ref="A410:B412"/>
    <mergeCell ref="A404:B407"/>
    <mergeCell ref="E380:E384"/>
    <mergeCell ref="E404:E408"/>
    <mergeCell ref="E366:E368"/>
    <mergeCell ref="E369:E379"/>
    <mergeCell ref="A401:B403"/>
    <mergeCell ref="E385:E386"/>
    <mergeCell ref="E397:E400"/>
    <mergeCell ref="E401:E403"/>
    <mergeCell ref="E409:E410"/>
    <mergeCell ref="G60:L60"/>
    <mergeCell ref="G291:L291"/>
    <mergeCell ref="G290:L290"/>
    <mergeCell ref="G289:L289"/>
    <mergeCell ref="G288:L288"/>
    <mergeCell ref="G287:L287"/>
    <mergeCell ref="G286:L286"/>
    <mergeCell ref="G285:L285"/>
    <mergeCell ref="G284:L284"/>
    <mergeCell ref="G283:L283"/>
    <mergeCell ref="G274:L274"/>
    <mergeCell ref="G273:L273"/>
    <mergeCell ref="G255:L255"/>
    <mergeCell ref="G256:L256"/>
    <mergeCell ref="G257:L257"/>
    <mergeCell ref="G258:L258"/>
    <mergeCell ref="G259:L259"/>
    <mergeCell ref="G253:L253"/>
    <mergeCell ref="G254:L254"/>
    <mergeCell ref="G264:L264"/>
    <mergeCell ref="G265:L265"/>
    <mergeCell ref="G266:L266"/>
    <mergeCell ref="G267:L267"/>
    <mergeCell ref="G268:L268"/>
    <mergeCell ref="G307:L307"/>
    <mergeCell ref="G308:L308"/>
    <mergeCell ref="G231:L231"/>
    <mergeCell ref="G232:L232"/>
    <mergeCell ref="G234:L234"/>
    <mergeCell ref="G292:L292"/>
    <mergeCell ref="G293:L293"/>
    <mergeCell ref="G294:L294"/>
    <mergeCell ref="G295:L295"/>
    <mergeCell ref="G296:L296"/>
    <mergeCell ref="G297:L297"/>
    <mergeCell ref="G298:L298"/>
    <mergeCell ref="G299:L299"/>
    <mergeCell ref="G300:L300"/>
    <mergeCell ref="G233:L233"/>
    <mergeCell ref="G236:L236"/>
    <mergeCell ref="G235:L235"/>
    <mergeCell ref="G250:L250"/>
    <mergeCell ref="G251:L251"/>
    <mergeCell ref="G245:L245"/>
    <mergeCell ref="G238:L238"/>
    <mergeCell ref="G271:L271"/>
    <mergeCell ref="G272:L272"/>
    <mergeCell ref="G279:L279"/>
    <mergeCell ref="G305:L305"/>
    <mergeCell ref="G306:L306"/>
    <mergeCell ref="G304:L304"/>
    <mergeCell ref="G303:L303"/>
    <mergeCell ref="G302:L302"/>
    <mergeCell ref="G301:L301"/>
    <mergeCell ref="G252:L252"/>
    <mergeCell ref="G249:L249"/>
    <mergeCell ref="G248:L248"/>
    <mergeCell ref="G280:L280"/>
    <mergeCell ref="G282:L282"/>
    <mergeCell ref="G278:L278"/>
    <mergeCell ref="G276:L276"/>
    <mergeCell ref="G275:L275"/>
    <mergeCell ref="G269:L269"/>
    <mergeCell ref="G270:L270"/>
    <mergeCell ref="G260:L260"/>
    <mergeCell ref="G261:L261"/>
    <mergeCell ref="G262:L262"/>
    <mergeCell ref="G263:L263"/>
    <mergeCell ref="G239:L239"/>
    <mergeCell ref="G240:L240"/>
    <mergeCell ref="G241:L241"/>
    <mergeCell ref="G215:L215"/>
    <mergeCell ref="G214:L214"/>
    <mergeCell ref="G223:L223"/>
    <mergeCell ref="G228:L228"/>
    <mergeCell ref="G229:L229"/>
    <mergeCell ref="G230:L230"/>
    <mergeCell ref="G219:L219"/>
    <mergeCell ref="G220:L220"/>
    <mergeCell ref="G224:L224"/>
    <mergeCell ref="G237:L237"/>
    <mergeCell ref="G227:L227"/>
    <mergeCell ref="G43:L43"/>
    <mergeCell ref="G44:L44"/>
    <mergeCell ref="G45:L45"/>
    <mergeCell ref="G46:L46"/>
    <mergeCell ref="G47:L47"/>
    <mergeCell ref="G41:L41"/>
    <mergeCell ref="G39:L39"/>
    <mergeCell ref="G40:L40"/>
    <mergeCell ref="G162:L162"/>
    <mergeCell ref="G42:L42"/>
    <mergeCell ref="G53:L53"/>
    <mergeCell ref="G52:L52"/>
    <mergeCell ref="G51:L51"/>
    <mergeCell ref="G50:L50"/>
    <mergeCell ref="G49:L49"/>
    <mergeCell ref="G48:L48"/>
    <mergeCell ref="G54:L54"/>
    <mergeCell ref="G55:L55"/>
    <mergeCell ref="G56:L56"/>
    <mergeCell ref="G57:L57"/>
    <mergeCell ref="G58:L58"/>
    <mergeCell ref="G59:L59"/>
    <mergeCell ref="G63:L63"/>
    <mergeCell ref="G61:L61"/>
    <mergeCell ref="G30:L30"/>
    <mergeCell ref="G31:L31"/>
    <mergeCell ref="G32:L32"/>
    <mergeCell ref="G33:L33"/>
    <mergeCell ref="G34:L34"/>
    <mergeCell ref="G35:L35"/>
    <mergeCell ref="G36:L36"/>
    <mergeCell ref="G37:L37"/>
    <mergeCell ref="G38:L38"/>
    <mergeCell ref="G20:L20"/>
    <mergeCell ref="G21:L21"/>
    <mergeCell ref="G22:L22"/>
    <mergeCell ref="G23:L23"/>
    <mergeCell ref="G24:L24"/>
    <mergeCell ref="G25:L25"/>
    <mergeCell ref="G26:L26"/>
    <mergeCell ref="G28:L28"/>
    <mergeCell ref="G29:L29"/>
    <mergeCell ref="G11:L11"/>
    <mergeCell ref="G12:L12"/>
    <mergeCell ref="G13:L13"/>
    <mergeCell ref="G14:L14"/>
    <mergeCell ref="G15:L15"/>
    <mergeCell ref="G16:L16"/>
    <mergeCell ref="G17:L17"/>
    <mergeCell ref="G18:L18"/>
    <mergeCell ref="G19:L19"/>
    <mergeCell ref="G1:L1"/>
    <mergeCell ref="G3:L3"/>
    <mergeCell ref="G4:L4"/>
    <mergeCell ref="G5:L5"/>
    <mergeCell ref="G6:L6"/>
    <mergeCell ref="G7:L7"/>
    <mergeCell ref="G8:L8"/>
    <mergeCell ref="G9:L9"/>
    <mergeCell ref="G10:L10"/>
    <mergeCell ref="C146:F146"/>
    <mergeCell ref="A151:B158"/>
    <mergeCell ref="C152:F152"/>
    <mergeCell ref="C153:F153"/>
    <mergeCell ref="C157:F157"/>
    <mergeCell ref="C158:F158"/>
    <mergeCell ref="A172:F172"/>
    <mergeCell ref="A183:F183"/>
    <mergeCell ref="C154:F154"/>
    <mergeCell ref="C150:F150"/>
    <mergeCell ref="A176:F176"/>
    <mergeCell ref="A177:F177"/>
    <mergeCell ref="A162:F162"/>
    <mergeCell ref="C156:F156"/>
    <mergeCell ref="A165:F165"/>
    <mergeCell ref="A163:F163"/>
    <mergeCell ref="A164:F164"/>
    <mergeCell ref="A175:F175"/>
    <mergeCell ref="C155:F155"/>
    <mergeCell ref="A168:F168"/>
    <mergeCell ref="A178:F178"/>
    <mergeCell ref="A173:F173"/>
    <mergeCell ref="A174:F174"/>
    <mergeCell ref="A170:F170"/>
    <mergeCell ref="A286:F286"/>
    <mergeCell ref="A287:F287"/>
    <mergeCell ref="A288:F288"/>
    <mergeCell ref="A234:F234"/>
    <mergeCell ref="A316:F316"/>
    <mergeCell ref="A307:F307"/>
    <mergeCell ref="A237:F237"/>
    <mergeCell ref="A247:F247"/>
    <mergeCell ref="A262:F262"/>
    <mergeCell ref="A271:F271"/>
    <mergeCell ref="A282:F282"/>
    <mergeCell ref="A236:F236"/>
    <mergeCell ref="A269:F269"/>
    <mergeCell ref="A265:F265"/>
    <mergeCell ref="A276:F276"/>
    <mergeCell ref="A272:F272"/>
    <mergeCell ref="A261:F261"/>
    <mergeCell ref="A268:F268"/>
    <mergeCell ref="A270:F270"/>
    <mergeCell ref="A254:F254"/>
    <mergeCell ref="A255:F255"/>
    <mergeCell ref="A284:F284"/>
    <mergeCell ref="A256:F256"/>
    <mergeCell ref="A246:F246"/>
    <mergeCell ref="A180:F180"/>
    <mergeCell ref="A179:F179"/>
    <mergeCell ref="A182:F182"/>
    <mergeCell ref="A198:F198"/>
    <mergeCell ref="A194:F194"/>
    <mergeCell ref="A241:F241"/>
    <mergeCell ref="A239:F239"/>
    <mergeCell ref="A231:F231"/>
    <mergeCell ref="A185:F185"/>
    <mergeCell ref="A186:F186"/>
    <mergeCell ref="A202:F202"/>
    <mergeCell ref="A197:F197"/>
    <mergeCell ref="A190:F190"/>
    <mergeCell ref="A184:F184"/>
    <mergeCell ref="A181:F181"/>
    <mergeCell ref="A192:F192"/>
    <mergeCell ref="A210:F210"/>
    <mergeCell ref="A203:F203"/>
    <mergeCell ref="A205:F205"/>
    <mergeCell ref="A209:F209"/>
    <mergeCell ref="A193:F193"/>
    <mergeCell ref="A200:F200"/>
    <mergeCell ref="A223:F223"/>
    <mergeCell ref="A228:F228"/>
    <mergeCell ref="A195:F195"/>
    <mergeCell ref="A214:F214"/>
    <mergeCell ref="A225:F225"/>
    <mergeCell ref="A227:F227"/>
    <mergeCell ref="A224:F224"/>
    <mergeCell ref="A213:F213"/>
    <mergeCell ref="A201:F201"/>
    <mergeCell ref="A212:F212"/>
    <mergeCell ref="A211:F211"/>
    <mergeCell ref="A204:F204"/>
    <mergeCell ref="A222:F222"/>
    <mergeCell ref="A1:F1"/>
    <mergeCell ref="A4:F4"/>
    <mergeCell ref="A5:F5"/>
    <mergeCell ref="A6:F6"/>
    <mergeCell ref="A7:F7"/>
    <mergeCell ref="A3:F3"/>
    <mergeCell ref="A54:F54"/>
    <mergeCell ref="C73:F73"/>
    <mergeCell ref="C72:F72"/>
    <mergeCell ref="A10:F10"/>
    <mergeCell ref="A19:F19"/>
    <mergeCell ref="A20:F20"/>
    <mergeCell ref="A11:F11"/>
    <mergeCell ref="A23:F23"/>
    <mergeCell ref="A24:F24"/>
    <mergeCell ref="A26:F26"/>
    <mergeCell ref="A14:F14"/>
    <mergeCell ref="A15:F15"/>
    <mergeCell ref="A18:F18"/>
    <mergeCell ref="C71:F71"/>
    <mergeCell ref="A59:F59"/>
    <mergeCell ref="A8:F8"/>
    <mergeCell ref="A9:F9"/>
    <mergeCell ref="A12:F12"/>
    <mergeCell ref="A13:F13"/>
    <mergeCell ref="C70:F70"/>
    <mergeCell ref="A21:F21"/>
    <mergeCell ref="A38:F38"/>
    <mergeCell ref="A48:F48"/>
    <mergeCell ref="A46:F46"/>
    <mergeCell ref="A56:F56"/>
    <mergeCell ref="A30:F30"/>
    <mergeCell ref="A16:F16"/>
    <mergeCell ref="A17:F17"/>
    <mergeCell ref="A33:F33"/>
    <mergeCell ref="A29:F29"/>
    <mergeCell ref="A22:F22"/>
    <mergeCell ref="A25:F25"/>
    <mergeCell ref="A34:F34"/>
    <mergeCell ref="A41:F41"/>
    <mergeCell ref="A42:F42"/>
    <mergeCell ref="A50:F50"/>
    <mergeCell ref="A51:F51"/>
    <mergeCell ref="A52:F52"/>
    <mergeCell ref="A36:F36"/>
    <mergeCell ref="A28:F28"/>
    <mergeCell ref="A32:F32"/>
    <mergeCell ref="A35:F35"/>
    <mergeCell ref="A37:F37"/>
    <mergeCell ref="A40:F40"/>
    <mergeCell ref="A43:F43"/>
    <mergeCell ref="C119:F119"/>
    <mergeCell ref="A31:F31"/>
    <mergeCell ref="A100:A105"/>
    <mergeCell ref="A89:B89"/>
    <mergeCell ref="C89:F89"/>
    <mergeCell ref="C98:F98"/>
    <mergeCell ref="C95:F95"/>
    <mergeCell ref="C94:F94"/>
    <mergeCell ref="A74:B75"/>
    <mergeCell ref="A93:A94"/>
    <mergeCell ref="C74:F74"/>
    <mergeCell ref="C80:F80"/>
    <mergeCell ref="C79:F79"/>
    <mergeCell ref="C75:F75"/>
    <mergeCell ref="C92:F92"/>
    <mergeCell ref="C104:F104"/>
    <mergeCell ref="B101:B102"/>
    <mergeCell ref="A53:F53"/>
    <mergeCell ref="A39:F39"/>
    <mergeCell ref="A45:F45"/>
    <mergeCell ref="A47:F47"/>
    <mergeCell ref="C138:F138"/>
    <mergeCell ref="C121:F121"/>
    <mergeCell ref="C130:F130"/>
    <mergeCell ref="C100:F100"/>
    <mergeCell ref="C105:F105"/>
    <mergeCell ref="C87:F87"/>
    <mergeCell ref="A57:F57"/>
    <mergeCell ref="A58:F58"/>
    <mergeCell ref="A60:F60"/>
    <mergeCell ref="A61:F61"/>
    <mergeCell ref="C129:F129"/>
    <mergeCell ref="C114:F114"/>
    <mergeCell ref="C112:F112"/>
    <mergeCell ref="C115:F115"/>
    <mergeCell ref="C101:F101"/>
    <mergeCell ref="C102:F102"/>
    <mergeCell ref="A70:B73"/>
    <mergeCell ref="C118:F118"/>
    <mergeCell ref="B125:B126"/>
    <mergeCell ref="C109:F109"/>
    <mergeCell ref="C81:F81"/>
    <mergeCell ref="C82:F82"/>
    <mergeCell ref="C83:F83"/>
    <mergeCell ref="C91:F91"/>
    <mergeCell ref="C103:F103"/>
    <mergeCell ref="C78:F78"/>
    <mergeCell ref="C84:F84"/>
    <mergeCell ref="C86:F86"/>
    <mergeCell ref="A86:B86"/>
    <mergeCell ref="A92:B92"/>
    <mergeCell ref="A87:B88"/>
    <mergeCell ref="A95:A99"/>
    <mergeCell ref="C85:F85"/>
    <mergeCell ref="C97:F97"/>
    <mergeCell ref="C96:F96"/>
    <mergeCell ref="A128:A132"/>
    <mergeCell ref="C113:F113"/>
    <mergeCell ref="C106:F106"/>
    <mergeCell ref="C116:F116"/>
    <mergeCell ref="C124:F124"/>
    <mergeCell ref="A111:A127"/>
    <mergeCell ref="C127:F127"/>
    <mergeCell ref="C108:F108"/>
    <mergeCell ref="C110:F110"/>
    <mergeCell ref="C126:F126"/>
    <mergeCell ref="C132:F132"/>
    <mergeCell ref="C117:F117"/>
    <mergeCell ref="A106:B107"/>
    <mergeCell ref="A108:B110"/>
    <mergeCell ref="C107:F107"/>
    <mergeCell ref="C111:F111"/>
    <mergeCell ref="C122:F122"/>
    <mergeCell ref="C123:F123"/>
    <mergeCell ref="C125:F125"/>
    <mergeCell ref="B111:B121"/>
    <mergeCell ref="C131:F131"/>
    <mergeCell ref="C128:F128"/>
    <mergeCell ref="C120:F120"/>
    <mergeCell ref="B122:B124"/>
    <mergeCell ref="C77:F77"/>
    <mergeCell ref="C99:F99"/>
    <mergeCell ref="A90:B91"/>
    <mergeCell ref="A44:F44"/>
    <mergeCell ref="C69:F69"/>
    <mergeCell ref="C68:F68"/>
    <mergeCell ref="A65:B65"/>
    <mergeCell ref="C76:F76"/>
    <mergeCell ref="A49:F49"/>
    <mergeCell ref="A55:F55"/>
    <mergeCell ref="A66:B66"/>
    <mergeCell ref="A67:B69"/>
    <mergeCell ref="C66:F66"/>
    <mergeCell ref="A63:F63"/>
    <mergeCell ref="C65:F65"/>
    <mergeCell ref="C67:F67"/>
    <mergeCell ref="C88:F88"/>
    <mergeCell ref="A76:B85"/>
    <mergeCell ref="C93:F93"/>
    <mergeCell ref="C90:F90"/>
    <mergeCell ref="C140:F140"/>
    <mergeCell ref="C135:F135"/>
    <mergeCell ref="C139:F139"/>
    <mergeCell ref="C145:F145"/>
    <mergeCell ref="C137:F137"/>
    <mergeCell ref="A135:B139"/>
    <mergeCell ref="A216:F216"/>
    <mergeCell ref="A217:F217"/>
    <mergeCell ref="A189:F189"/>
    <mergeCell ref="A188:F188"/>
    <mergeCell ref="A169:F169"/>
    <mergeCell ref="A145:B150"/>
    <mergeCell ref="A166:F166"/>
    <mergeCell ref="A167:F167"/>
    <mergeCell ref="C151:F151"/>
    <mergeCell ref="C141:F141"/>
    <mergeCell ref="C147:F147"/>
    <mergeCell ref="C148:F148"/>
    <mergeCell ref="C149:F149"/>
    <mergeCell ref="C143:F143"/>
    <mergeCell ref="C142:F142"/>
    <mergeCell ref="A140:B144"/>
    <mergeCell ref="C144:F144"/>
    <mergeCell ref="C136:F136"/>
    <mergeCell ref="A295:F295"/>
    <mergeCell ref="A301:F301"/>
    <mergeCell ref="A292:F292"/>
    <mergeCell ref="A290:F290"/>
    <mergeCell ref="A291:F291"/>
    <mergeCell ref="A294:F294"/>
    <mergeCell ref="A299:F299"/>
    <mergeCell ref="A360:B361"/>
    <mergeCell ref="A325:F325"/>
    <mergeCell ref="A326:F326"/>
    <mergeCell ref="A332:F332"/>
    <mergeCell ref="A318:F318"/>
    <mergeCell ref="A331:F331"/>
    <mergeCell ref="E350:E351"/>
    <mergeCell ref="A312:F312"/>
    <mergeCell ref="A302:F302"/>
    <mergeCell ref="E347:E349"/>
    <mergeCell ref="A300:F300"/>
    <mergeCell ref="A304:F304"/>
    <mergeCell ref="A311:F311"/>
    <mergeCell ref="A306:F306"/>
    <mergeCell ref="G201:L201"/>
    <mergeCell ref="A253:F253"/>
    <mergeCell ref="A259:F259"/>
    <mergeCell ref="A303:F303"/>
    <mergeCell ref="E352:E353"/>
    <mergeCell ref="A346:B359"/>
    <mergeCell ref="A273:F273"/>
    <mergeCell ref="A313:F313"/>
    <mergeCell ref="A334:F334"/>
    <mergeCell ref="A345:B345"/>
    <mergeCell ref="A289:F289"/>
    <mergeCell ref="A296:F296"/>
    <mergeCell ref="A298:F298"/>
    <mergeCell ref="A343:E343"/>
    <mergeCell ref="A342:F342"/>
    <mergeCell ref="A315:F315"/>
    <mergeCell ref="A250:F250"/>
    <mergeCell ref="A248:F248"/>
    <mergeCell ref="A297:F297"/>
    <mergeCell ref="A341:F341"/>
    <mergeCell ref="A293:F293"/>
    <mergeCell ref="G333:L333"/>
    <mergeCell ref="A243:F243"/>
    <mergeCell ref="A233:F233"/>
    <mergeCell ref="G204:L204"/>
    <mergeCell ref="G163:L163"/>
    <mergeCell ref="G164:L164"/>
    <mergeCell ref="G310:L310"/>
    <mergeCell ref="G247:L247"/>
    <mergeCell ref="G246:L246"/>
    <mergeCell ref="G244:L244"/>
    <mergeCell ref="G243:L243"/>
    <mergeCell ref="G242:L242"/>
    <mergeCell ref="G218:L218"/>
    <mergeCell ref="G217:L217"/>
    <mergeCell ref="G216:L216"/>
    <mergeCell ref="G165:L165"/>
    <mergeCell ref="G166:L166"/>
    <mergeCell ref="G167:L167"/>
    <mergeCell ref="G168:L168"/>
    <mergeCell ref="G169:L169"/>
    <mergeCell ref="G170:L170"/>
    <mergeCell ref="G172:L172"/>
    <mergeCell ref="G202:L202"/>
    <mergeCell ref="G203:L203"/>
    <mergeCell ref="G205:L205"/>
    <mergeCell ref="G213:L213"/>
    <mergeCell ref="G226:L226"/>
    <mergeCell ref="A187:F187"/>
    <mergeCell ref="A191:F191"/>
    <mergeCell ref="A199:F199"/>
    <mergeCell ref="A196:F196"/>
    <mergeCell ref="A333:F333"/>
    <mergeCell ref="A417:B418"/>
    <mergeCell ref="G191:L191"/>
    <mergeCell ref="G192:L192"/>
    <mergeCell ref="G193:L193"/>
    <mergeCell ref="G194:L194"/>
    <mergeCell ref="G195:L195"/>
    <mergeCell ref="A408:B409"/>
    <mergeCell ref="G334:L334"/>
    <mergeCell ref="A413:B416"/>
    <mergeCell ref="A378:B381"/>
    <mergeCell ref="A391:B395"/>
    <mergeCell ref="A396:B400"/>
    <mergeCell ref="A382:B390"/>
    <mergeCell ref="G311:L311"/>
    <mergeCell ref="G325:L325"/>
    <mergeCell ref="G322:L322"/>
    <mergeCell ref="G320:L320"/>
    <mergeCell ref="G225:L225"/>
    <mergeCell ref="G206:L206"/>
    <mergeCell ref="G207:L207"/>
    <mergeCell ref="A208:F208"/>
    <mergeCell ref="G208:L208"/>
    <mergeCell ref="G209:L209"/>
    <mergeCell ref="G210:L210"/>
    <mergeCell ref="G211:L211"/>
    <mergeCell ref="G212:L212"/>
    <mergeCell ref="G221:L221"/>
    <mergeCell ref="G222:L222"/>
    <mergeCell ref="G196:L196"/>
    <mergeCell ref="G197:L197"/>
    <mergeCell ref="G199:L199"/>
    <mergeCell ref="G200:L200"/>
    <mergeCell ref="G173:L173"/>
    <mergeCell ref="G174:L174"/>
    <mergeCell ref="G175:L175"/>
    <mergeCell ref="G178:L178"/>
    <mergeCell ref="G179:L179"/>
    <mergeCell ref="G181:L181"/>
    <mergeCell ref="G180:L180"/>
    <mergeCell ref="G190:L190"/>
    <mergeCell ref="A283:F283"/>
    <mergeCell ref="A280:F280"/>
    <mergeCell ref="A279:F279"/>
    <mergeCell ref="A263:F263"/>
    <mergeCell ref="A258:F258"/>
    <mergeCell ref="A278:F278"/>
    <mergeCell ref="A220:F220"/>
    <mergeCell ref="A219:F219"/>
    <mergeCell ref="A215:F215"/>
    <mergeCell ref="A229:F229"/>
    <mergeCell ref="A218:F218"/>
    <mergeCell ref="A266:F266"/>
    <mergeCell ref="A264:F264"/>
    <mergeCell ref="A274:F274"/>
    <mergeCell ref="A238:F238"/>
    <mergeCell ref="A275:F275"/>
    <mergeCell ref="A257:F257"/>
    <mergeCell ref="A249:F249"/>
    <mergeCell ref="A226:F226"/>
    <mergeCell ref="A240:F240"/>
    <mergeCell ref="A242:F242"/>
    <mergeCell ref="A244:F244"/>
    <mergeCell ref="A235:F235"/>
    <mergeCell ref="A232:F232"/>
    <mergeCell ref="G315:L315"/>
    <mergeCell ref="G313:L313"/>
    <mergeCell ref="G312:L312"/>
    <mergeCell ref="A308:F308"/>
    <mergeCell ref="G332:L332"/>
    <mergeCell ref="G331:L331"/>
    <mergeCell ref="G330:L330"/>
    <mergeCell ref="G329:L329"/>
    <mergeCell ref="G328:L328"/>
    <mergeCell ref="G326:L326"/>
    <mergeCell ref="A320:F320"/>
    <mergeCell ref="A322:F322"/>
    <mergeCell ref="A328:F328"/>
    <mergeCell ref="A330:F330"/>
    <mergeCell ref="A317:F317"/>
    <mergeCell ref="A310:F310"/>
    <mergeCell ref="A329:F329"/>
    <mergeCell ref="G309:L309"/>
    <mergeCell ref="A429:B430"/>
    <mergeCell ref="G182:L182"/>
    <mergeCell ref="G183:L183"/>
    <mergeCell ref="G184:L184"/>
    <mergeCell ref="G185:L185"/>
    <mergeCell ref="G186:L186"/>
    <mergeCell ref="G187:L187"/>
    <mergeCell ref="A305:F305"/>
    <mergeCell ref="A207:F207"/>
    <mergeCell ref="A206:F206"/>
    <mergeCell ref="A230:F230"/>
    <mergeCell ref="A221:F221"/>
    <mergeCell ref="G188:L188"/>
    <mergeCell ref="G189:L189"/>
    <mergeCell ref="A245:F245"/>
    <mergeCell ref="A267:F267"/>
    <mergeCell ref="A285:F285"/>
    <mergeCell ref="A260:F260"/>
    <mergeCell ref="A309:F309"/>
    <mergeCell ref="A251:F251"/>
    <mergeCell ref="A252:F252"/>
    <mergeCell ref="G318:L318"/>
    <mergeCell ref="G317:L317"/>
    <mergeCell ref="G316:L316"/>
  </mergeCells>
  <phoneticPr fontId="24" type="noConversion"/>
  <dataValidations disablePrompts="1" count="1">
    <dataValidation type="list" allowBlank="1" showInputMessage="1" showErrorMessage="1" sqref="G364" xr:uid="{00000000-0002-0000-0000-000000000000}">
      <formula1>$F$379:$F$381</formula1>
    </dataValidation>
  </dataValidations>
  <printOptions horizontalCentered="1"/>
  <pageMargins left="0.25" right="0.25" top="0.75" bottom="0.75" header="0.3" footer="0.3"/>
  <pageSetup paperSize="9" scale="61" fitToHeight="0" orientation="portrait" r:id="rId1"/>
  <rowBreaks count="7" manualBreakCount="7">
    <brk id="62" max="5" man="1"/>
    <brk id="124" max="5" man="1"/>
    <brk id="158" max="5" man="1"/>
    <brk id="204" max="5" man="1"/>
    <brk id="261" max="5" man="1"/>
    <brk id="313" max="5" man="1"/>
    <brk id="341" max="5" man="1"/>
  </rowBreaks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P16"/>
  <sheetViews>
    <sheetView topLeftCell="F3" zoomScale="85" zoomScaleNormal="85" workbookViewId="0">
      <selection activeCell="J11" sqref="J11"/>
    </sheetView>
  </sheetViews>
  <sheetFormatPr defaultColWidth="9" defaultRowHeight="13.5" outlineLevelCol="1"/>
  <cols>
    <col min="1" max="5" width="12.75" style="2" hidden="1" customWidth="1"/>
    <col min="6" max="6" width="10.625" style="2" customWidth="1"/>
    <col min="7" max="7" width="11.375" style="2" customWidth="1"/>
    <col min="8" max="8" width="11.5" style="2" customWidth="1"/>
    <col min="9" max="9" width="26.5" style="2" customWidth="1"/>
    <col min="10" max="10" width="7.625" style="2" customWidth="1"/>
    <col min="11" max="11" width="11.25" style="2" customWidth="1"/>
    <col min="12" max="13" width="4.625" style="2" customWidth="1"/>
    <col min="14" max="14" width="8.625" style="2" customWidth="1"/>
    <col min="15" max="16" width="6.625" style="2" customWidth="1"/>
    <col min="17" max="17" width="28.5" style="2" customWidth="1"/>
    <col min="18" max="18" width="27.625" style="2" customWidth="1"/>
    <col min="19" max="19" width="16.5" style="2" customWidth="1"/>
    <col min="20" max="21" width="7.625" style="2" customWidth="1"/>
    <col min="22" max="24" width="6.125" style="2" customWidth="1"/>
    <col min="25" max="25" width="12.625" style="2" customWidth="1"/>
    <col min="26" max="27" width="7.625" style="2" customWidth="1"/>
    <col min="28" max="30" width="6.125" style="2" customWidth="1"/>
    <col min="31" max="31" width="9.625" style="2" hidden="1" customWidth="1" outlineLevel="1"/>
    <col min="32" max="33" width="7.625" style="2" hidden="1" customWidth="1" outlineLevel="1"/>
    <col min="34" max="36" width="6.125" style="2" hidden="1" customWidth="1" outlineLevel="1"/>
    <col min="37" max="37" width="6.625" style="2" customWidth="1" collapsed="1"/>
    <col min="38" max="38" width="9.625" style="2" customWidth="1"/>
    <col min="39" max="39" width="6.625" style="2" customWidth="1"/>
    <col min="40" max="40" width="17.75" style="2" hidden="1" customWidth="1"/>
    <col min="41" max="41" width="21" style="2" hidden="1" customWidth="1"/>
    <col min="42" max="42" width="43.5" style="2" hidden="1" customWidth="1"/>
    <col min="43" max="16384" width="9" style="2"/>
  </cols>
  <sheetData>
    <row r="1" spans="1:42" hidden="1">
      <c r="A1" s="115" t="s">
        <v>144</v>
      </c>
      <c r="B1" s="115" t="s">
        <v>145</v>
      </c>
      <c r="C1" s="115" t="s">
        <v>146</v>
      </c>
      <c r="D1" s="115" t="s">
        <v>147</v>
      </c>
      <c r="E1" s="115" t="s">
        <v>148</v>
      </c>
      <c r="F1" s="116" t="s">
        <v>341</v>
      </c>
      <c r="G1" s="116" t="s">
        <v>149</v>
      </c>
      <c r="H1" s="116" t="s">
        <v>150</v>
      </c>
      <c r="I1" s="116" t="s">
        <v>151</v>
      </c>
      <c r="J1" s="116" t="s">
        <v>152</v>
      </c>
      <c r="K1" s="116" t="s">
        <v>153</v>
      </c>
      <c r="L1" s="116" t="s">
        <v>154</v>
      </c>
      <c r="M1" s="116" t="s">
        <v>155</v>
      </c>
      <c r="N1" s="116" t="s">
        <v>143</v>
      </c>
      <c r="O1" s="116" t="s">
        <v>156</v>
      </c>
      <c r="P1" s="116" t="s">
        <v>157</v>
      </c>
      <c r="Q1" s="116" t="s">
        <v>158</v>
      </c>
      <c r="R1" s="116" t="s">
        <v>159</v>
      </c>
      <c r="S1" s="116" t="s">
        <v>160</v>
      </c>
      <c r="T1" s="116" t="s">
        <v>161</v>
      </c>
      <c r="U1" s="116" t="s">
        <v>162</v>
      </c>
      <c r="V1" s="116" t="s">
        <v>338</v>
      </c>
      <c r="W1" s="116" t="s">
        <v>163</v>
      </c>
      <c r="X1" s="116" t="s">
        <v>164</v>
      </c>
      <c r="Y1" s="116" t="s">
        <v>165</v>
      </c>
      <c r="Z1" s="116" t="s">
        <v>166</v>
      </c>
      <c r="AA1" s="116" t="s">
        <v>167</v>
      </c>
      <c r="AB1" s="116" t="s">
        <v>339</v>
      </c>
      <c r="AC1" s="116" t="s">
        <v>168</v>
      </c>
      <c r="AD1" s="116" t="s">
        <v>169</v>
      </c>
      <c r="AE1" s="116" t="s">
        <v>170</v>
      </c>
      <c r="AF1" s="116" t="s">
        <v>171</v>
      </c>
      <c r="AG1" s="116" t="s">
        <v>172</v>
      </c>
      <c r="AH1" s="116" t="s">
        <v>340</v>
      </c>
      <c r="AI1" s="116" t="s">
        <v>173</v>
      </c>
      <c r="AJ1" s="116" t="s">
        <v>174</v>
      </c>
      <c r="AK1" s="116" t="s">
        <v>175</v>
      </c>
      <c r="AL1" s="116" t="s">
        <v>176</v>
      </c>
      <c r="AM1" s="116" t="s">
        <v>177</v>
      </c>
    </row>
    <row r="2" spans="1:42" hidden="1">
      <c r="A2" s="103"/>
      <c r="B2" s="104"/>
      <c r="C2" s="104"/>
      <c r="D2" s="104"/>
      <c r="E2" s="105"/>
      <c r="F2" s="106"/>
      <c r="G2" s="106"/>
      <c r="H2" s="107"/>
      <c r="I2" s="107"/>
      <c r="J2" s="107"/>
      <c r="K2" s="107"/>
      <c r="L2" s="107"/>
      <c r="M2" s="107"/>
      <c r="N2" s="107"/>
      <c r="O2" s="108"/>
      <c r="P2" s="106"/>
      <c r="Q2" s="107"/>
      <c r="R2" s="108"/>
      <c r="S2" s="106"/>
      <c r="T2" s="107"/>
      <c r="U2" s="107"/>
      <c r="V2" s="107"/>
      <c r="W2" s="107"/>
      <c r="X2" s="108"/>
      <c r="Y2" s="106"/>
      <c r="Z2" s="107"/>
      <c r="AA2" s="107"/>
      <c r="AB2" s="107"/>
      <c r="AC2" s="107"/>
      <c r="AD2" s="108"/>
      <c r="AE2" s="106"/>
      <c r="AF2" s="107"/>
      <c r="AG2" s="107"/>
      <c r="AH2" s="107"/>
      <c r="AI2" s="107"/>
      <c r="AJ2" s="108"/>
      <c r="AK2" s="106"/>
      <c r="AL2" s="107"/>
      <c r="AM2" s="108"/>
    </row>
    <row r="3" spans="1:42" ht="30" customHeight="1">
      <c r="A3" s="621"/>
      <c r="B3" s="622"/>
      <c r="C3" s="622"/>
      <c r="D3" s="622"/>
      <c r="E3" s="623"/>
      <c r="F3" s="630" t="s">
        <v>540</v>
      </c>
      <c r="G3" s="624" t="s">
        <v>23</v>
      </c>
      <c r="H3" s="625"/>
      <c r="I3" s="625"/>
      <c r="J3" s="625"/>
      <c r="K3" s="625"/>
      <c r="L3" s="625"/>
      <c r="M3" s="625"/>
      <c r="N3" s="625"/>
      <c r="O3" s="626"/>
      <c r="P3" s="627" t="s">
        <v>108</v>
      </c>
      <c r="Q3" s="628"/>
      <c r="R3" s="629"/>
      <c r="S3" s="624" t="s">
        <v>69</v>
      </c>
      <c r="T3" s="625"/>
      <c r="U3" s="625"/>
      <c r="V3" s="625"/>
      <c r="W3" s="625"/>
      <c r="X3" s="626"/>
      <c r="Y3" s="624" t="s">
        <v>71</v>
      </c>
      <c r="Z3" s="625"/>
      <c r="AA3" s="625"/>
      <c r="AB3" s="625"/>
      <c r="AC3" s="625"/>
      <c r="AD3" s="626"/>
      <c r="AE3" s="624" t="s">
        <v>72</v>
      </c>
      <c r="AF3" s="625"/>
      <c r="AG3" s="625"/>
      <c r="AH3" s="625"/>
      <c r="AI3" s="625"/>
      <c r="AJ3" s="626"/>
      <c r="AK3" s="627" t="s">
        <v>64</v>
      </c>
      <c r="AL3" s="628"/>
      <c r="AM3" s="629"/>
    </row>
    <row r="4" spans="1:42" ht="60" customHeight="1">
      <c r="A4" s="58" t="s">
        <v>15</v>
      </c>
      <c r="B4" s="58" t="s">
        <v>24</v>
      </c>
      <c r="C4" s="58" t="s">
        <v>28</v>
      </c>
      <c r="D4" s="58" t="s">
        <v>29</v>
      </c>
      <c r="E4" s="58" t="s">
        <v>30</v>
      </c>
      <c r="F4" s="631"/>
      <c r="G4" s="6" t="s">
        <v>7</v>
      </c>
      <c r="H4" s="6" t="s">
        <v>110</v>
      </c>
      <c r="I4" s="6" t="s">
        <v>1108</v>
      </c>
      <c r="J4" s="6" t="s">
        <v>1171</v>
      </c>
      <c r="K4" s="6" t="s">
        <v>1099</v>
      </c>
      <c r="L4" s="6" t="s">
        <v>67</v>
      </c>
      <c r="M4" s="6" t="s">
        <v>68</v>
      </c>
      <c r="N4" s="6" t="s">
        <v>109</v>
      </c>
      <c r="O4" s="112" t="s">
        <v>521</v>
      </c>
      <c r="P4" s="6" t="s">
        <v>107</v>
      </c>
      <c r="Q4" s="25" t="s">
        <v>25</v>
      </c>
      <c r="R4" s="6" t="s">
        <v>501</v>
      </c>
      <c r="S4" s="6" t="s">
        <v>70</v>
      </c>
      <c r="T4" s="6" t="s">
        <v>132</v>
      </c>
      <c r="U4" s="6" t="s">
        <v>1138</v>
      </c>
      <c r="V4" s="112" t="s">
        <v>923</v>
      </c>
      <c r="W4" s="6" t="s">
        <v>335</v>
      </c>
      <c r="X4" s="6" t="s">
        <v>336</v>
      </c>
      <c r="Y4" s="6" t="s">
        <v>70</v>
      </c>
      <c r="Z4" s="6" t="s">
        <v>132</v>
      </c>
      <c r="AA4" s="6" t="s">
        <v>1138</v>
      </c>
      <c r="AB4" s="334" t="s">
        <v>923</v>
      </c>
      <c r="AC4" s="6" t="s">
        <v>335</v>
      </c>
      <c r="AD4" s="6" t="s">
        <v>336</v>
      </c>
      <c r="AE4" s="6" t="s">
        <v>70</v>
      </c>
      <c r="AF4" s="6" t="s">
        <v>132</v>
      </c>
      <c r="AG4" s="6" t="s">
        <v>1138</v>
      </c>
      <c r="AH4" s="334" t="s">
        <v>923</v>
      </c>
      <c r="AI4" s="6" t="s">
        <v>335</v>
      </c>
      <c r="AJ4" s="6" t="s">
        <v>336</v>
      </c>
      <c r="AK4" s="6" t="s">
        <v>65</v>
      </c>
      <c r="AL4" s="6" t="s">
        <v>106</v>
      </c>
      <c r="AM4" s="19" t="s">
        <v>66</v>
      </c>
    </row>
    <row r="5" spans="1:42" s="65" customFormat="1" hidden="1">
      <c r="A5" s="64"/>
      <c r="B5" s="64"/>
      <c r="C5" s="64"/>
      <c r="D5" s="64"/>
      <c r="E5" s="64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20"/>
      <c r="AN5" s="2"/>
      <c r="AO5" s="2"/>
      <c r="AP5" s="2"/>
    </row>
    <row r="6" spans="1:42" s="65" customFormat="1" hidden="1">
      <c r="A6" s="64"/>
      <c r="B6" s="64"/>
      <c r="C6" s="64"/>
      <c r="D6" s="64"/>
      <c r="E6" s="64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20"/>
      <c r="AN6" s="2"/>
      <c r="AO6" s="2"/>
      <c r="AP6" s="2"/>
    </row>
    <row r="7" spans="1:42" s="65" customFormat="1" hidden="1">
      <c r="A7" s="64"/>
      <c r="B7" s="64"/>
      <c r="C7" s="64"/>
      <c r="D7" s="64"/>
      <c r="E7" s="64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20"/>
      <c r="AN7" s="2"/>
      <c r="AO7" s="2"/>
      <c r="AP7" s="2"/>
    </row>
    <row r="8" spans="1:42" s="65" customFormat="1" hidden="1">
      <c r="A8" s="64"/>
      <c r="B8" s="64"/>
      <c r="C8" s="64"/>
      <c r="D8" s="64"/>
      <c r="E8" s="64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20"/>
      <c r="AN8" s="2"/>
      <c r="AO8" s="2"/>
      <c r="AP8" s="2"/>
    </row>
    <row r="9" spans="1:42" s="65" customFormat="1" hidden="1">
      <c r="A9" s="64"/>
      <c r="B9" s="64"/>
      <c r="C9" s="64"/>
      <c r="D9" s="64"/>
      <c r="E9" s="64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20"/>
      <c r="AN9" s="2"/>
      <c r="AO9" s="2"/>
      <c r="AP9" s="2"/>
    </row>
    <row r="10" spans="1:42" s="65" customFormat="1" hidden="1">
      <c r="A10" s="64"/>
      <c r="B10" s="64"/>
      <c r="C10" s="64"/>
      <c r="D10" s="64"/>
      <c r="E10" s="64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20"/>
      <c r="AN10" s="2"/>
      <c r="AO10" s="2"/>
      <c r="AP10" s="2"/>
    </row>
    <row r="11" spans="1:42" s="50" customFormat="1" ht="80.099999999999994" customHeight="1">
      <c r="A11" s="58"/>
      <c r="B11" s="58"/>
      <c r="C11" s="58"/>
      <c r="D11" s="58"/>
      <c r="E11" s="58"/>
      <c r="F11" s="386">
        <f>제안서작성기준일</f>
        <v>46022</v>
      </c>
      <c r="G11" s="41" t="s">
        <v>1097</v>
      </c>
      <c r="H11" s="41" t="s">
        <v>1098</v>
      </c>
      <c r="I11" s="427" t="s">
        <v>1206</v>
      </c>
      <c r="J11" s="440">
        <f>K11*2</f>
        <v>240</v>
      </c>
      <c r="K11" s="441">
        <f>IF(I11="「2기 방산기술혁신펀드(1차)」 소형",120,200)</f>
        <v>120</v>
      </c>
      <c r="L11" s="119">
        <v>10</v>
      </c>
      <c r="M11" s="119">
        <v>4</v>
      </c>
      <c r="N11" s="46" t="s">
        <v>1076</v>
      </c>
      <c r="O11" s="55" t="s">
        <v>1100</v>
      </c>
      <c r="P11" s="442">
        <f>IF(I11="「2기 방산기술혁신펀드(1차)」 소형",6%,8%)</f>
        <v>0.06</v>
      </c>
      <c r="Q11" s="236"/>
      <c r="R11" s="228"/>
      <c r="S11" s="41" t="s">
        <v>967</v>
      </c>
      <c r="T11" s="41" t="s">
        <v>592</v>
      </c>
      <c r="U11" s="198">
        <v>10000</v>
      </c>
      <c r="V11" s="98">
        <v>0</v>
      </c>
      <c r="W11" s="46">
        <v>3</v>
      </c>
      <c r="X11" s="46">
        <v>2</v>
      </c>
      <c r="Y11" s="11" t="s">
        <v>1080</v>
      </c>
      <c r="Z11" s="11" t="s">
        <v>592</v>
      </c>
      <c r="AA11" s="20">
        <v>10000</v>
      </c>
      <c r="AB11" s="98">
        <v>0</v>
      </c>
      <c r="AC11" s="13">
        <v>3</v>
      </c>
      <c r="AD11" s="13">
        <v>2</v>
      </c>
      <c r="AE11" s="11" t="s">
        <v>972</v>
      </c>
      <c r="AF11" s="11" t="s">
        <v>592</v>
      </c>
      <c r="AG11" s="20">
        <v>10000</v>
      </c>
      <c r="AH11" s="98">
        <v>0</v>
      </c>
      <c r="AI11" s="13">
        <v>3</v>
      </c>
      <c r="AJ11" s="13">
        <v>2</v>
      </c>
      <c r="AK11" s="46" t="s">
        <v>593</v>
      </c>
      <c r="AL11" s="46" t="s">
        <v>591</v>
      </c>
      <c r="AM11" s="46" t="s">
        <v>594</v>
      </c>
      <c r="AN11" s="2"/>
      <c r="AO11" s="2"/>
      <c r="AP11" s="2"/>
    </row>
    <row r="13" spans="1:42">
      <c r="O13" s="122"/>
      <c r="Z13" s="2" t="s">
        <v>1144</v>
      </c>
    </row>
    <row r="14" spans="1:42">
      <c r="I14" s="2" t="s">
        <v>1210</v>
      </c>
      <c r="K14" s="122"/>
    </row>
    <row r="15" spans="1:42">
      <c r="H15" s="122"/>
    </row>
    <row r="16" spans="1:42">
      <c r="H16" s="122"/>
      <c r="K16" s="122"/>
    </row>
  </sheetData>
  <sheetProtection selectLockedCells="1"/>
  <mergeCells count="8">
    <mergeCell ref="A3:E3"/>
    <mergeCell ref="G3:O3"/>
    <mergeCell ref="AK3:AM3"/>
    <mergeCell ref="P3:R3"/>
    <mergeCell ref="Y3:AD3"/>
    <mergeCell ref="S3:X3"/>
    <mergeCell ref="AE3:AJ3"/>
    <mergeCell ref="F3:F4"/>
  </mergeCells>
  <phoneticPr fontId="3" type="noConversion"/>
  <dataValidations count="12">
    <dataValidation type="decimal" allowBlank="1" showInputMessage="1" showErrorMessage="1" error="숫자로 입력" sqref="L11:M11" xr:uid="{00000000-0002-0000-0100-000000000000}">
      <formula1>0.1</formula1>
      <formula2>99</formula2>
    </dataValidation>
    <dataValidation type="list" allowBlank="1" showInputMessage="1" showErrorMessage="1" error="숫자로 입력" sqref="J5:J10" xr:uid="{00000000-0002-0000-0100-000001000000}">
      <formula1>펀드_제안규모</formula1>
    </dataValidation>
    <dataValidation type="decimal" allowBlank="1" showInputMessage="1" showErrorMessage="1" error="숫자로 입력" sqref="AA11:AB11 U11:V11 AG11:AH11" xr:uid="{00000000-0002-0000-0100-000002000000}">
      <formula1>0</formula1>
      <formula2>1000000</formula2>
    </dataValidation>
    <dataValidation allowBlank="1" showInputMessage="1" showErrorMessage="1" error="숫자로 입력" sqref="Z11 T11 J11 AF11" xr:uid="{00000000-0002-0000-0100-000003000000}"/>
    <dataValidation type="list" allowBlank="1" showInputMessage="1" showErrorMessage="1" error="목록에서 선택" sqref="H11" xr:uid="{00000000-0002-0000-0100-000004000000}">
      <formula1>펀드법적유형</formula1>
    </dataValidation>
    <dataValidation type="whole" operator="lessThanOrEqual" showInputMessage="1" showErrorMessage="1" error="펀드별 최대 출자액은 42,000백만원 입니다." sqref="K5:K10" xr:uid="{00000000-0002-0000-0100-000005000000}">
      <formula1>42000</formula1>
    </dataValidation>
    <dataValidation type="list" allowBlank="1" showInputMessage="1" showErrorMessage="1" sqref="I5:I10" xr:uid="{00000000-0002-0000-0100-000006000000}">
      <formula1>지원분야</formula1>
    </dataValidation>
    <dataValidation type="list" allowBlank="1" showInputMessage="1" showErrorMessage="1" error="연월일을 입력" sqref="F5:F11" xr:uid="{00000000-0002-0000-0100-000007000000}">
      <formula1>제안서작성기준일</formula1>
    </dataValidation>
    <dataValidation type="list" allowBlank="1" showInputMessage="1" showErrorMessage="1" sqref="N5:N11" xr:uid="{00000000-0002-0000-0100-000008000000}">
      <formula1>납입방식</formula1>
    </dataValidation>
    <dataValidation type="decimal" allowBlank="1" showInputMessage="1" showErrorMessage="1" error="기준수익률은 4%까지 하향 제안 가능합니다." sqref="P5:P10" xr:uid="{00000000-0002-0000-0100-000009000000}">
      <formula1>0.04</formula1>
      <formula2>99.9</formula2>
    </dataValidation>
    <dataValidation operator="lessThanOrEqual" showInputMessage="1" showErrorMessage="1" error="펀드별 최대 출자액은 42,000백만원 입니다." sqref="K11" xr:uid="{00000000-0002-0000-0100-00000A000000}"/>
    <dataValidation type="decimal" allowBlank="1" showInputMessage="1" showErrorMessage="1" error="%로 입력" sqref="P11" xr:uid="{00000000-0002-0000-0100-00000B000000}">
      <formula1>0</formula1>
      <formula2>99.9</formula2>
    </dataValidation>
  </dataValidations>
  <pageMargins left="0.19685039370078741" right="0.19685039370078741" top="1.1023622047244095" bottom="0.19685039370078741" header="0.78740157480314965" footer="0.19685039370078741"/>
  <pageSetup paperSize="9" scale="46" fitToHeight="0" orientation="landscape" r:id="rId1"/>
  <headerFooter>
    <oddHeader>&amp;L&amp;"-,굵게"&amp;18 1.1. 제안펀드 &amp;R
(단위 :  백만원, %, 년, 명)</oddHeader>
  </headerFooter>
  <colBreaks count="1" manualBreakCount="1">
    <brk id="3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627335E-ADB2-4213-AB17-5C98D8E6F3C3}">
          <x14:formula1>
            <xm:f>작성요령!$F$409:$F$410</xm:f>
          </x14:formula1>
          <xm:sqref>I11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39"/>
  <sheetViews>
    <sheetView topLeftCell="D4" zoomScaleNormal="100" workbookViewId="0">
      <selection activeCell="D23" sqref="D23"/>
    </sheetView>
  </sheetViews>
  <sheetFormatPr defaultColWidth="9" defaultRowHeight="13.5"/>
  <cols>
    <col min="1" max="3" width="12.75" style="2" hidden="1" customWidth="1"/>
    <col min="4" max="4" width="21.25" style="2" bestFit="1" customWidth="1"/>
    <col min="5" max="5" width="24.875" style="2" customWidth="1"/>
    <col min="6" max="6" width="12.625" style="2" bestFit="1" customWidth="1"/>
    <col min="7" max="7" width="15.625" style="2" customWidth="1"/>
    <col min="8" max="8" width="28.75" style="2" customWidth="1"/>
    <col min="9" max="9" width="12.125" style="2" bestFit="1" customWidth="1"/>
    <col min="10" max="16384" width="9" style="2"/>
  </cols>
  <sheetData>
    <row r="1" spans="1:10" ht="13.5" hidden="1" customHeight="1">
      <c r="A1" s="115" t="s">
        <v>144</v>
      </c>
      <c r="B1" s="115" t="s">
        <v>145</v>
      </c>
      <c r="C1" s="115" t="s">
        <v>178</v>
      </c>
      <c r="D1" s="116" t="s">
        <v>179</v>
      </c>
      <c r="E1" s="116" t="s">
        <v>180</v>
      </c>
      <c r="F1" s="116" t="s">
        <v>183</v>
      </c>
      <c r="G1" s="116" t="s">
        <v>182</v>
      </c>
      <c r="H1" s="116" t="s">
        <v>337</v>
      </c>
      <c r="I1" s="116" t="s">
        <v>181</v>
      </c>
    </row>
    <row r="2" spans="1:10" ht="13.5" hidden="1" customHeight="1">
      <c r="A2" s="60"/>
      <c r="B2" s="60"/>
      <c r="C2" s="60"/>
      <c r="D2" s="112"/>
      <c r="E2" s="112"/>
      <c r="F2" s="112"/>
      <c r="G2" s="112"/>
      <c r="H2" s="112"/>
      <c r="I2" s="112"/>
    </row>
    <row r="3" spans="1:10" ht="13.5" hidden="1" customHeight="1">
      <c r="A3" s="59"/>
      <c r="B3" s="59"/>
      <c r="C3" s="60"/>
      <c r="D3" s="1"/>
      <c r="E3" s="1"/>
      <c r="F3" s="1"/>
      <c r="G3" s="1"/>
      <c r="H3" s="97"/>
      <c r="I3" s="1"/>
    </row>
    <row r="4" spans="1:10" ht="13.5" customHeight="1">
      <c r="A4" s="59" t="s">
        <v>15</v>
      </c>
      <c r="B4" s="59" t="s">
        <v>24</v>
      </c>
      <c r="C4" s="60" t="s">
        <v>133</v>
      </c>
      <c r="D4" s="632" t="s">
        <v>26</v>
      </c>
      <c r="E4" s="632" t="s">
        <v>27</v>
      </c>
      <c r="F4" s="632" t="s">
        <v>73</v>
      </c>
      <c r="G4" s="632" t="s">
        <v>1150</v>
      </c>
      <c r="H4" s="632" t="s">
        <v>1101</v>
      </c>
      <c r="I4" s="632" t="s">
        <v>2</v>
      </c>
      <c r="J4" s="235"/>
    </row>
    <row r="5" spans="1:10" ht="13.5" customHeight="1">
      <c r="A5" s="60"/>
      <c r="B5" s="60"/>
      <c r="C5" s="60"/>
      <c r="D5" s="633"/>
      <c r="E5" s="633"/>
      <c r="F5" s="633"/>
      <c r="G5" s="633"/>
      <c r="H5" s="633"/>
      <c r="I5" s="633"/>
    </row>
    <row r="6" spans="1:10">
      <c r="A6" s="60"/>
      <c r="B6" s="60"/>
      <c r="C6" s="60"/>
      <c r="D6" s="634"/>
      <c r="E6" s="634"/>
      <c r="F6" s="634"/>
      <c r="G6" s="634"/>
      <c r="H6" s="634"/>
      <c r="I6" s="634"/>
    </row>
    <row r="7" spans="1:10" ht="13.5" hidden="1" customHeight="1">
      <c r="A7" s="60"/>
      <c r="B7" s="60"/>
      <c r="C7" s="60"/>
      <c r="D7" s="112"/>
      <c r="E7" s="112"/>
      <c r="F7" s="112"/>
      <c r="G7" s="112"/>
      <c r="H7" s="112"/>
      <c r="I7" s="112"/>
    </row>
    <row r="8" spans="1:10" ht="13.5" hidden="1" customHeight="1">
      <c r="A8" s="60"/>
      <c r="B8" s="60"/>
      <c r="C8" s="60"/>
      <c r="D8" s="112"/>
      <c r="E8" s="112"/>
      <c r="F8" s="112"/>
      <c r="G8" s="112"/>
      <c r="H8" s="112"/>
      <c r="I8" s="112"/>
    </row>
    <row r="9" spans="1:10" ht="13.5" hidden="1" customHeight="1">
      <c r="A9" s="60"/>
      <c r="B9" s="60"/>
      <c r="C9" s="60"/>
      <c r="D9" s="112"/>
      <c r="E9" s="112"/>
      <c r="F9" s="112"/>
      <c r="G9" s="112"/>
      <c r="H9" s="112"/>
      <c r="I9" s="112"/>
    </row>
    <row r="10" spans="1:10" ht="13.5" hidden="1" customHeight="1">
      <c r="A10" s="60"/>
      <c r="B10" s="60"/>
      <c r="C10" s="60"/>
      <c r="D10" s="112"/>
      <c r="E10" s="112"/>
      <c r="F10" s="112"/>
      <c r="G10" s="112"/>
      <c r="H10" s="112"/>
      <c r="I10" s="112"/>
    </row>
    <row r="11" spans="1:10">
      <c r="A11" s="61"/>
      <c r="B11" s="61"/>
      <c r="C11" s="62"/>
      <c r="D11" s="388" t="s">
        <v>1174</v>
      </c>
      <c r="E11" s="388" t="s">
        <v>1205</v>
      </c>
      <c r="F11" s="389" t="s">
        <v>546</v>
      </c>
      <c r="G11" s="443">
        <f>IF('1.1.제안펀드'!I11="「2기 방산기술혁신펀드(1차)」 소형",12000,20000)</f>
        <v>12000</v>
      </c>
      <c r="H11" s="180"/>
      <c r="I11" s="266"/>
    </row>
    <row r="12" spans="1:10">
      <c r="A12" s="62"/>
      <c r="B12" s="62"/>
      <c r="C12" s="62"/>
      <c r="D12" s="326" t="s">
        <v>867</v>
      </c>
      <c r="E12" s="326" t="s">
        <v>924</v>
      </c>
      <c r="F12" s="210" t="s">
        <v>31</v>
      </c>
      <c r="G12" s="325">
        <v>1000</v>
      </c>
      <c r="H12" s="180"/>
      <c r="I12" s="54"/>
      <c r="J12" s="341"/>
    </row>
    <row r="13" spans="1:10">
      <c r="A13" s="62"/>
      <c r="B13" s="62"/>
      <c r="C13" s="62"/>
      <c r="D13" s="177" t="s">
        <v>1010</v>
      </c>
      <c r="E13" s="177" t="s">
        <v>1183</v>
      </c>
      <c r="F13" s="44" t="s">
        <v>34</v>
      </c>
      <c r="G13" s="178">
        <v>2000</v>
      </c>
      <c r="H13" s="180"/>
      <c r="I13" s="54"/>
      <c r="J13" s="341"/>
    </row>
    <row r="14" spans="1:10">
      <c r="A14" s="62"/>
      <c r="B14" s="62"/>
      <c r="C14" s="62"/>
      <c r="D14" s="177" t="s">
        <v>1182</v>
      </c>
      <c r="E14" s="177" t="s">
        <v>1184</v>
      </c>
      <c r="F14" s="44" t="s">
        <v>34</v>
      </c>
      <c r="G14" s="178">
        <v>3000</v>
      </c>
      <c r="H14" s="180"/>
      <c r="I14" s="54"/>
    </row>
    <row r="15" spans="1:10">
      <c r="A15" s="62"/>
      <c r="B15" s="62"/>
      <c r="C15" s="62"/>
      <c r="D15" s="177" t="s">
        <v>32</v>
      </c>
      <c r="E15" s="177" t="s">
        <v>925</v>
      </c>
      <c r="F15" s="44" t="s">
        <v>546</v>
      </c>
      <c r="G15" s="178">
        <v>8000</v>
      </c>
      <c r="H15" s="180"/>
      <c r="I15" s="54"/>
    </row>
    <row r="16" spans="1:10">
      <c r="A16" s="62"/>
      <c r="B16" s="62"/>
      <c r="C16" s="62"/>
      <c r="D16" s="177" t="s">
        <v>33</v>
      </c>
      <c r="E16" s="177" t="s">
        <v>926</v>
      </c>
      <c r="F16" s="44" t="s">
        <v>546</v>
      </c>
      <c r="G16" s="178">
        <v>4000</v>
      </c>
      <c r="H16" s="180"/>
      <c r="I16" s="54"/>
    </row>
    <row r="17" spans="1:9">
      <c r="A17" s="62"/>
      <c r="B17" s="62"/>
      <c r="C17" s="62"/>
      <c r="D17" s="177"/>
      <c r="E17" s="177"/>
      <c r="F17" s="44"/>
      <c r="G17" s="178"/>
      <c r="H17" s="180"/>
      <c r="I17" s="54"/>
    </row>
    <row r="18" spans="1:9">
      <c r="A18" s="62"/>
      <c r="B18" s="62"/>
      <c r="C18" s="62"/>
      <c r="D18" s="177"/>
      <c r="E18" s="177"/>
      <c r="F18" s="44"/>
      <c r="G18" s="178"/>
      <c r="H18" s="180"/>
      <c r="I18" s="54"/>
    </row>
    <row r="19" spans="1:9">
      <c r="A19" s="62"/>
      <c r="B19" s="62"/>
      <c r="C19" s="62"/>
      <c r="D19" s="177"/>
      <c r="E19" s="177"/>
      <c r="F19" s="44"/>
      <c r="G19" s="178"/>
      <c r="H19" s="180"/>
      <c r="I19" s="54"/>
    </row>
    <row r="20" spans="1:9">
      <c r="A20" s="62"/>
      <c r="B20" s="62"/>
      <c r="C20" s="62"/>
      <c r="D20" s="177"/>
      <c r="E20" s="177"/>
      <c r="F20" s="44"/>
      <c r="G20" s="178"/>
      <c r="H20" s="180"/>
      <c r="I20" s="54"/>
    </row>
    <row r="21" spans="1:9">
      <c r="A21" s="62"/>
      <c r="B21" s="62"/>
      <c r="C21" s="62"/>
      <c r="D21" s="177"/>
      <c r="E21" s="177"/>
      <c r="F21" s="44"/>
      <c r="G21" s="178"/>
      <c r="H21" s="180"/>
      <c r="I21" s="54"/>
    </row>
    <row r="22" spans="1:9">
      <c r="A22" s="62"/>
      <c r="B22" s="62"/>
      <c r="C22" s="62"/>
      <c r="D22" s="177"/>
      <c r="E22" s="177"/>
      <c r="F22" s="44"/>
      <c r="G22" s="178"/>
      <c r="H22" s="180"/>
      <c r="I22" s="54"/>
    </row>
    <row r="23" spans="1:9">
      <c r="A23" s="62"/>
      <c r="B23" s="62"/>
      <c r="C23" s="62"/>
      <c r="D23" s="177"/>
      <c r="E23" s="177"/>
      <c r="F23" s="44"/>
      <c r="G23" s="178"/>
      <c r="H23" s="180"/>
      <c r="I23" s="54"/>
    </row>
    <row r="24" spans="1:9">
      <c r="A24" s="62"/>
      <c r="B24" s="62"/>
      <c r="C24" s="62"/>
      <c r="D24" s="177"/>
      <c r="E24" s="177"/>
      <c r="F24" s="44"/>
      <c r="G24" s="178"/>
      <c r="H24" s="180"/>
      <c r="I24" s="54"/>
    </row>
    <row r="25" spans="1:9">
      <c r="A25" s="62"/>
      <c r="B25" s="62"/>
      <c r="C25" s="62"/>
      <c r="D25" s="177"/>
      <c r="E25" s="177"/>
      <c r="F25" s="44"/>
      <c r="G25" s="178"/>
      <c r="H25" s="180"/>
      <c r="I25" s="54"/>
    </row>
    <row r="26" spans="1:9">
      <c r="A26" s="62"/>
      <c r="B26" s="62"/>
      <c r="C26" s="62"/>
      <c r="D26" s="177"/>
      <c r="E26" s="177"/>
      <c r="F26" s="44"/>
      <c r="G26" s="178"/>
      <c r="H26" s="180"/>
      <c r="I26" s="54"/>
    </row>
    <row r="27" spans="1:9">
      <c r="A27" s="62"/>
      <c r="B27" s="62"/>
      <c r="C27" s="62"/>
      <c r="D27" s="177"/>
      <c r="E27" s="177"/>
      <c r="F27" s="44"/>
      <c r="G27" s="178"/>
      <c r="H27" s="180"/>
      <c r="I27" s="54"/>
    </row>
    <row r="28" spans="1:9">
      <c r="A28" s="62"/>
      <c r="B28" s="62"/>
      <c r="C28" s="62"/>
      <c r="D28" s="177"/>
      <c r="E28" s="177"/>
      <c r="F28" s="44"/>
      <c r="G28" s="178"/>
      <c r="H28" s="180"/>
      <c r="I28" s="54"/>
    </row>
    <row r="29" spans="1:9">
      <c r="A29" s="62"/>
      <c r="B29" s="62"/>
      <c r="C29" s="62"/>
      <c r="D29" s="177"/>
      <c r="E29" s="177"/>
      <c r="F29" s="44"/>
      <c r="G29" s="178"/>
      <c r="H29" s="180"/>
      <c r="I29" s="54"/>
    </row>
    <row r="30" spans="1:9">
      <c r="A30" s="62"/>
      <c r="B30" s="62"/>
      <c r="C30" s="62"/>
      <c r="D30" s="177"/>
      <c r="E30" s="177"/>
      <c r="F30" s="44"/>
      <c r="G30" s="178"/>
      <c r="H30" s="180"/>
      <c r="I30" s="54"/>
    </row>
    <row r="31" spans="1:9">
      <c r="A31" s="62"/>
      <c r="B31" s="62"/>
      <c r="C31" s="62"/>
      <c r="D31" s="177"/>
      <c r="E31" s="177"/>
      <c r="F31" s="44"/>
      <c r="G31" s="178"/>
      <c r="H31" s="180"/>
      <c r="I31" s="54"/>
    </row>
    <row r="32" spans="1:9">
      <c r="A32" s="62"/>
      <c r="B32" s="62"/>
      <c r="C32" s="62"/>
      <c r="D32" s="177"/>
      <c r="E32" s="177"/>
      <c r="F32" s="44"/>
      <c r="G32" s="178"/>
      <c r="H32" s="180"/>
      <c r="I32" s="54"/>
    </row>
    <row r="33" spans="1:9">
      <c r="A33" s="62"/>
      <c r="B33" s="62"/>
      <c r="C33" s="62"/>
      <c r="D33" s="177"/>
      <c r="E33" s="177"/>
      <c r="F33" s="44"/>
      <c r="G33" s="178"/>
      <c r="H33" s="180"/>
      <c r="I33" s="54"/>
    </row>
    <row r="34" spans="1:9">
      <c r="A34" s="62"/>
      <c r="B34" s="62"/>
      <c r="C34" s="62"/>
      <c r="D34" s="177"/>
      <c r="E34" s="177"/>
      <c r="F34" s="44"/>
      <c r="G34" s="178"/>
      <c r="H34" s="180"/>
      <c r="I34" s="54"/>
    </row>
    <row r="35" spans="1:9">
      <c r="A35" s="62"/>
      <c r="B35" s="62"/>
      <c r="C35" s="62"/>
      <c r="D35" s="177"/>
      <c r="E35" s="177"/>
      <c r="F35" s="44"/>
      <c r="G35" s="178"/>
      <c r="H35" s="180"/>
      <c r="I35" s="54"/>
    </row>
    <row r="36" spans="1:9">
      <c r="A36" s="62"/>
      <c r="B36" s="62"/>
      <c r="C36" s="62"/>
      <c r="D36" s="177"/>
      <c r="E36" s="177"/>
      <c r="F36" s="44"/>
      <c r="G36" s="178"/>
      <c r="H36" s="180"/>
      <c r="I36" s="54"/>
    </row>
    <row r="37" spans="1:9">
      <c r="A37" s="62"/>
      <c r="B37" s="62"/>
      <c r="C37" s="62"/>
      <c r="D37" s="177"/>
      <c r="E37" s="177"/>
      <c r="F37" s="44"/>
      <c r="G37" s="178"/>
      <c r="H37" s="180"/>
      <c r="I37" s="54"/>
    </row>
    <row r="38" spans="1:9">
      <c r="D38" s="635" t="s">
        <v>499</v>
      </c>
      <c r="E38" s="636"/>
      <c r="F38" s="637"/>
      <c r="G38" s="179">
        <f>SUM(G11:G37)</f>
        <v>30000</v>
      </c>
      <c r="H38" s="180"/>
      <c r="I38" s="182" t="str">
        <f>IF(G38='1.1.제안펀드'!J11,"","차이 확인필요")</f>
        <v>차이 확인필요</v>
      </c>
    </row>
    <row r="39" spans="1:9">
      <c r="G39" s="152"/>
    </row>
  </sheetData>
  <sheetProtection formatRows="0" insertRows="0" deleteRows="0" selectLockedCells="1"/>
  <mergeCells count="7">
    <mergeCell ref="H4:H6"/>
    <mergeCell ref="I4:I6"/>
    <mergeCell ref="D38:F38"/>
    <mergeCell ref="D4:D6"/>
    <mergeCell ref="E4:E6"/>
    <mergeCell ref="F4:F6"/>
    <mergeCell ref="G4:G6"/>
  </mergeCells>
  <phoneticPr fontId="24" type="noConversion"/>
  <dataValidations xWindow="757" yWindow="280" count="5">
    <dataValidation type="decimal" allowBlank="1" showInputMessage="1" showErrorMessage="1" sqref="H7:H10 H38" xr:uid="{00000000-0002-0000-0200-000000000000}">
      <formula1>0</formula1>
      <formula2>1</formula2>
    </dataValidation>
    <dataValidation allowBlank="1" showInputMessage="1" showErrorMessage="1" error="숫자로 입력" sqref="D7:G10 D1:G4 A1:C10 I7:I10 I1:I4 H4 J1:XFD10" xr:uid="{00000000-0002-0000-0200-000001000000}"/>
    <dataValidation type="list" allowBlank="1" showErrorMessage="1" error="목록에서 선택" promptTitle="출자확정여부유형" prompt="구분유형 중에서 선택하세요 !" sqref="F11:F37" xr:uid="{00000000-0002-0000-0200-000002000000}">
      <formula1>출자자확정구분</formula1>
    </dataValidation>
    <dataValidation type="list" allowBlank="1" showErrorMessage="1" error="목록에서 선택" promptTitle="출자자유형" prompt="구분유형 중에서 선택하세요 !" sqref="D11:D37" xr:uid="{00000000-0002-0000-0200-000003000000}">
      <formula1>출자자유형</formula1>
    </dataValidation>
    <dataValidation type="whole" allowBlank="1" showInputMessage="1" showErrorMessage="1" error="숫자로 입력" sqref="G11:G37" xr:uid="{00000000-0002-0000-0200-000004000000}">
      <formula1>0</formula1>
      <formula2>1000000</formula2>
    </dataValidation>
  </dataValidations>
  <pageMargins left="0.78740157480314965" right="0.19685039370078741" top="1.1811023622047245" bottom="0.19685039370078741" header="0.86614173228346458" footer="0.19685039370078741"/>
  <pageSetup paperSize="9" scale="70" orientation="landscape" r:id="rId1"/>
  <headerFooter>
    <oddHeader>&amp;L&amp;"-,굵게"&amp;18 1.2. 출자예상내역&amp;R
(단위 :  백만원)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J37"/>
  <sheetViews>
    <sheetView view="pageBreakPreview" topLeftCell="C3" zoomScale="85" zoomScaleNormal="70" zoomScaleSheetLayoutView="85" workbookViewId="0">
      <selection activeCell="U19" sqref="U19"/>
    </sheetView>
  </sheetViews>
  <sheetFormatPr defaultColWidth="9" defaultRowHeight="13.5"/>
  <cols>
    <col min="1" max="2" width="12.75" style="122" hidden="1" customWidth="1"/>
    <col min="3" max="3" width="23.625" style="122" customWidth="1"/>
    <col min="4" max="4" width="13.625" style="122" customWidth="1"/>
    <col min="5" max="5" width="12.625" style="122" customWidth="1"/>
    <col min="6" max="6" width="7.625" style="122" customWidth="1"/>
    <col min="7" max="7" width="19.375" style="122" customWidth="1"/>
    <col min="8" max="8" width="11.375" style="122" customWidth="1"/>
    <col min="9" max="9" width="11.125" style="122" customWidth="1"/>
    <col min="10" max="10" width="11.375" style="122" customWidth="1"/>
    <col min="11" max="11" width="8.625" style="122" customWidth="1"/>
    <col min="12" max="12" width="11.5" style="122" customWidth="1"/>
    <col min="13" max="13" width="18.25" style="122" customWidth="1"/>
    <col min="14" max="14" width="10.5" style="122" customWidth="1"/>
    <col min="15" max="15" width="11.375" style="122" customWidth="1"/>
    <col min="16" max="16" width="8.125" style="122" customWidth="1"/>
    <col min="17" max="17" width="11" style="122" customWidth="1"/>
    <col min="18" max="18" width="6.625" style="122" customWidth="1"/>
    <col min="19" max="19" width="9.625" style="122" customWidth="1"/>
    <col min="20" max="22" width="12.625" style="122" customWidth="1"/>
    <col min="23" max="23" width="16.875" style="122" customWidth="1"/>
    <col min="24" max="36" width="7.625" style="122" customWidth="1"/>
    <col min="37" max="37" width="5.5" style="122" customWidth="1"/>
    <col min="38" max="38" width="4.875" style="122" customWidth="1"/>
    <col min="39" max="39" width="7.625" style="122" customWidth="1"/>
    <col min="40" max="41" width="5" style="122" customWidth="1"/>
    <col min="42" max="16384" width="9" style="122"/>
  </cols>
  <sheetData>
    <row r="1" spans="1:36" ht="13.5" hidden="1" customHeight="1">
      <c r="A1" s="115" t="s">
        <v>144</v>
      </c>
      <c r="B1" s="115" t="s">
        <v>184</v>
      </c>
      <c r="C1" s="121" t="s">
        <v>205</v>
      </c>
      <c r="D1" s="116" t="s">
        <v>185</v>
      </c>
      <c r="E1" s="116" t="s">
        <v>186</v>
      </c>
      <c r="F1" s="116" t="s">
        <v>187</v>
      </c>
      <c r="G1" s="116" t="s">
        <v>188</v>
      </c>
      <c r="H1" s="116" t="s">
        <v>189</v>
      </c>
      <c r="I1" s="116" t="s">
        <v>190</v>
      </c>
      <c r="J1" s="116" t="s">
        <v>191</v>
      </c>
      <c r="K1" s="116" t="s">
        <v>192</v>
      </c>
      <c r="L1" s="116" t="s">
        <v>193</v>
      </c>
      <c r="M1" s="116" t="s">
        <v>194</v>
      </c>
      <c r="N1" s="116" t="s">
        <v>195</v>
      </c>
      <c r="O1" s="116" t="s">
        <v>196</v>
      </c>
      <c r="P1" s="116" t="s">
        <v>197</v>
      </c>
      <c r="Q1" s="116" t="s">
        <v>198</v>
      </c>
      <c r="R1" s="116" t="s">
        <v>199</v>
      </c>
      <c r="S1" s="116" t="s">
        <v>200</v>
      </c>
      <c r="T1" s="116" t="s">
        <v>201</v>
      </c>
      <c r="U1" s="116" t="s">
        <v>202</v>
      </c>
      <c r="V1" s="116" t="s">
        <v>203</v>
      </c>
      <c r="W1" s="116" t="s">
        <v>204</v>
      </c>
    </row>
    <row r="2" spans="1:36" ht="13.5" hidden="1" customHeight="1">
      <c r="A2" s="123"/>
      <c r="B2" s="123"/>
      <c r="C2" s="124"/>
      <c r="D2" s="125"/>
      <c r="E2" s="125"/>
      <c r="F2" s="125"/>
      <c r="G2" s="126"/>
      <c r="H2" s="125"/>
      <c r="I2" s="125"/>
      <c r="J2" s="126"/>
      <c r="K2" s="124"/>
      <c r="L2" s="125"/>
      <c r="M2" s="126"/>
      <c r="N2" s="124"/>
      <c r="O2" s="125"/>
      <c r="P2" s="126"/>
      <c r="Q2" s="124"/>
      <c r="R2" s="125"/>
      <c r="S2" s="125"/>
      <c r="T2" s="125"/>
      <c r="U2" s="125"/>
      <c r="V2" s="125"/>
      <c r="W2" s="126"/>
    </row>
    <row r="3" spans="1:36" s="2" customFormat="1" ht="30" customHeight="1">
      <c r="A3" s="58"/>
      <c r="B3" s="58"/>
      <c r="C3" s="624" t="s">
        <v>74</v>
      </c>
      <c r="D3" s="625"/>
      <c r="E3" s="625"/>
      <c r="F3" s="625"/>
      <c r="G3" s="626"/>
      <c r="H3" s="624" t="s">
        <v>76</v>
      </c>
      <c r="I3" s="625"/>
      <c r="J3" s="626"/>
      <c r="K3" s="624" t="s">
        <v>75</v>
      </c>
      <c r="L3" s="625"/>
      <c r="M3" s="626"/>
      <c r="N3" s="624" t="s">
        <v>118</v>
      </c>
      <c r="O3" s="625"/>
      <c r="P3" s="626"/>
      <c r="Q3" s="624" t="s">
        <v>119</v>
      </c>
      <c r="R3" s="625"/>
      <c r="S3" s="625"/>
      <c r="T3" s="625"/>
      <c r="U3" s="625"/>
      <c r="V3" s="625"/>
      <c r="W3" s="626"/>
      <c r="X3" s="647"/>
      <c r="Y3" s="648"/>
      <c r="Z3" s="648"/>
      <c r="AA3" s="648"/>
      <c r="AB3" s="648"/>
      <c r="AC3" s="648"/>
      <c r="AD3" s="648"/>
      <c r="AE3" s="648"/>
      <c r="AF3" s="648"/>
      <c r="AG3" s="648"/>
      <c r="AH3" s="648"/>
      <c r="AI3" s="648"/>
      <c r="AJ3" s="648"/>
    </row>
    <row r="4" spans="1:36" s="2" customFormat="1" ht="75" customHeight="1">
      <c r="A4" s="58" t="s">
        <v>15</v>
      </c>
      <c r="B4" s="58" t="s">
        <v>3</v>
      </c>
      <c r="C4" s="24" t="s">
        <v>120</v>
      </c>
      <c r="D4" s="24" t="s">
        <v>8</v>
      </c>
      <c r="E4" s="24" t="s">
        <v>9</v>
      </c>
      <c r="F4" s="24" t="s">
        <v>10</v>
      </c>
      <c r="G4" s="24" t="s">
        <v>122</v>
      </c>
      <c r="H4" s="24" t="s">
        <v>11</v>
      </c>
      <c r="I4" s="24" t="s">
        <v>121</v>
      </c>
      <c r="J4" s="37" t="s">
        <v>381</v>
      </c>
      <c r="K4" s="24" t="s">
        <v>1</v>
      </c>
      <c r="L4" s="24" t="s">
        <v>12</v>
      </c>
      <c r="M4" s="24" t="s">
        <v>13</v>
      </c>
      <c r="N4" s="24" t="s">
        <v>123</v>
      </c>
      <c r="O4" s="37" t="s">
        <v>124</v>
      </c>
      <c r="P4" s="40" t="s">
        <v>589</v>
      </c>
      <c r="Q4" s="37" t="s">
        <v>125</v>
      </c>
      <c r="R4" s="24" t="s">
        <v>126</v>
      </c>
      <c r="S4" s="24" t="s">
        <v>127</v>
      </c>
      <c r="T4" s="24" t="s">
        <v>128</v>
      </c>
      <c r="U4" s="24" t="s">
        <v>129</v>
      </c>
      <c r="V4" s="24" t="s">
        <v>130</v>
      </c>
      <c r="W4" s="270" t="s">
        <v>131</v>
      </c>
      <c r="X4" s="275"/>
      <c r="Y4" s="276"/>
      <c r="Z4" s="276"/>
      <c r="AA4" s="276"/>
      <c r="AB4" s="276"/>
      <c r="AC4" s="276"/>
      <c r="AD4" s="276"/>
      <c r="AE4" s="276"/>
      <c r="AF4" s="276"/>
      <c r="AG4" s="276"/>
      <c r="AH4" s="276"/>
      <c r="AI4" s="276"/>
      <c r="AJ4" s="276"/>
    </row>
    <row r="5" spans="1:36" ht="13.5" hidden="1" customHeight="1">
      <c r="X5" s="277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</row>
    <row r="6" spans="1:36" ht="13.5" hidden="1" customHeight="1">
      <c r="X6" s="277"/>
      <c r="Y6" s="278"/>
      <c r="Z6" s="278"/>
      <c r="AA6" s="278"/>
      <c r="AB6" s="278"/>
      <c r="AC6" s="278"/>
      <c r="AD6" s="278"/>
      <c r="AE6" s="278"/>
      <c r="AF6" s="278"/>
      <c r="AG6" s="278"/>
      <c r="AH6" s="278"/>
      <c r="AI6" s="278"/>
      <c r="AJ6" s="278"/>
    </row>
    <row r="7" spans="1:36" ht="13.5" hidden="1" customHeight="1">
      <c r="X7" s="277"/>
      <c r="Y7" s="278"/>
      <c r="Z7" s="278"/>
      <c r="AA7" s="278"/>
      <c r="AB7" s="278"/>
      <c r="AC7" s="278"/>
      <c r="AD7" s="278"/>
      <c r="AE7" s="278"/>
      <c r="AF7" s="278"/>
      <c r="AG7" s="278"/>
      <c r="AH7" s="278"/>
      <c r="AI7" s="278"/>
      <c r="AJ7" s="278"/>
    </row>
    <row r="8" spans="1:36" ht="13.5" hidden="1" customHeight="1">
      <c r="X8" s="277"/>
      <c r="Y8" s="278"/>
      <c r="Z8" s="278"/>
      <c r="AA8" s="278"/>
      <c r="AB8" s="278"/>
      <c r="AC8" s="278"/>
      <c r="AD8" s="278"/>
      <c r="AE8" s="278"/>
      <c r="AF8" s="278"/>
      <c r="AG8" s="278"/>
      <c r="AH8" s="278"/>
      <c r="AI8" s="278"/>
      <c r="AJ8" s="278"/>
    </row>
    <row r="9" spans="1:36" ht="13.5" hidden="1" customHeight="1">
      <c r="X9" s="277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/>
      <c r="AJ9" s="278"/>
    </row>
    <row r="10" spans="1:36" ht="13.5" hidden="1" customHeight="1">
      <c r="X10" s="277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/>
      <c r="AJ10" s="278"/>
    </row>
    <row r="11" spans="1:36" ht="54.95" customHeight="1">
      <c r="A11" s="63"/>
      <c r="B11" s="63"/>
      <c r="C11" s="94" t="s">
        <v>1008</v>
      </c>
      <c r="D11" s="199" t="s">
        <v>592</v>
      </c>
      <c r="E11" s="199" t="s">
        <v>595</v>
      </c>
      <c r="F11" s="46" t="s">
        <v>593</v>
      </c>
      <c r="G11" s="94" t="s">
        <v>547</v>
      </c>
      <c r="H11" s="89">
        <v>36892</v>
      </c>
      <c r="I11" s="200">
        <v>40178</v>
      </c>
      <c r="J11" s="200">
        <v>40207</v>
      </c>
      <c r="K11" s="46" t="s">
        <v>596</v>
      </c>
      <c r="L11" s="41" t="s">
        <v>548</v>
      </c>
      <c r="M11" s="41" t="s">
        <v>919</v>
      </c>
      <c r="N11" s="20">
        <v>50</v>
      </c>
      <c r="O11" s="11">
        <v>25</v>
      </c>
      <c r="P11" s="41">
        <v>20</v>
      </c>
      <c r="Q11" s="46" t="s">
        <v>593</v>
      </c>
      <c r="R11" s="46" t="s">
        <v>597</v>
      </c>
      <c r="S11" s="46" t="s">
        <v>549</v>
      </c>
      <c r="T11" s="46" t="s">
        <v>598</v>
      </c>
      <c r="U11" s="46" t="s">
        <v>598</v>
      </c>
      <c r="V11" s="46" t="s">
        <v>598</v>
      </c>
      <c r="W11" s="271" t="s">
        <v>599</v>
      </c>
      <c r="X11" s="273"/>
      <c r="Y11" s="176"/>
      <c r="Z11" s="176"/>
      <c r="AA11" s="176"/>
      <c r="AB11" s="176"/>
      <c r="AC11" s="176"/>
      <c r="AD11" s="176"/>
      <c r="AE11" s="274"/>
      <c r="AF11" s="274"/>
      <c r="AG11" s="176"/>
      <c r="AH11" s="176"/>
      <c r="AI11" s="176"/>
      <c r="AJ11" s="176"/>
    </row>
    <row r="14" spans="1:36" ht="30" customHeight="1">
      <c r="C14" s="644" t="s">
        <v>374</v>
      </c>
      <c r="D14" s="645"/>
      <c r="E14" s="645"/>
      <c r="F14" s="645"/>
      <c r="G14" s="645"/>
      <c r="H14" s="645"/>
      <c r="I14" s="645"/>
      <c r="J14" s="645"/>
      <c r="K14" s="646"/>
      <c r="L14" s="644" t="s">
        <v>343</v>
      </c>
      <c r="M14" s="645"/>
      <c r="N14" s="645"/>
      <c r="O14" s="645"/>
      <c r="P14" s="645"/>
      <c r="Q14" s="645"/>
      <c r="R14" s="645"/>
      <c r="S14" s="645"/>
      <c r="T14" s="646"/>
      <c r="U14" s="644" t="s">
        <v>590</v>
      </c>
      <c r="V14" s="645"/>
      <c r="W14" s="645"/>
      <c r="X14" s="645"/>
      <c r="Y14" s="645"/>
      <c r="Z14" s="645"/>
      <c r="AA14" s="645"/>
      <c r="AB14" s="646"/>
      <c r="AC14" s="644" t="s">
        <v>342</v>
      </c>
      <c r="AD14" s="645"/>
      <c r="AE14" s="645"/>
      <c r="AF14" s="645"/>
      <c r="AG14" s="645"/>
      <c r="AH14" s="645"/>
      <c r="AI14" s="645"/>
      <c r="AJ14" s="646"/>
    </row>
    <row r="15" spans="1:36" ht="67.5">
      <c r="C15" s="102" t="s">
        <v>112</v>
      </c>
      <c r="D15" s="102" t="s">
        <v>344</v>
      </c>
      <c r="E15" s="102" t="s">
        <v>345</v>
      </c>
      <c r="F15" s="102" t="s">
        <v>346</v>
      </c>
      <c r="G15" s="102" t="s">
        <v>111</v>
      </c>
      <c r="H15" s="102" t="s">
        <v>347</v>
      </c>
      <c r="I15" s="102" t="s">
        <v>348</v>
      </c>
      <c r="J15" s="102" t="s">
        <v>349</v>
      </c>
      <c r="K15" s="102" t="s">
        <v>960</v>
      </c>
      <c r="L15" s="102" t="s">
        <v>350</v>
      </c>
      <c r="M15" s="102" t="s">
        <v>113</v>
      </c>
      <c r="N15" s="102" t="s">
        <v>345</v>
      </c>
      <c r="O15" s="102" t="s">
        <v>346</v>
      </c>
      <c r="P15" s="102" t="s">
        <v>50</v>
      </c>
      <c r="Q15" s="264" t="s">
        <v>351</v>
      </c>
      <c r="R15" s="102" t="s">
        <v>348</v>
      </c>
      <c r="S15" s="265" t="s">
        <v>352</v>
      </c>
      <c r="T15" s="102" t="s">
        <v>353</v>
      </c>
      <c r="U15" s="102" t="s">
        <v>354</v>
      </c>
      <c r="V15" s="102" t="s">
        <v>355</v>
      </c>
      <c r="W15" s="102" t="s">
        <v>346</v>
      </c>
      <c r="X15" s="102" t="s">
        <v>50</v>
      </c>
      <c r="Y15" s="102" t="s">
        <v>375</v>
      </c>
      <c r="Z15" s="102" t="s">
        <v>376</v>
      </c>
      <c r="AA15" s="102" t="s">
        <v>961</v>
      </c>
      <c r="AB15" s="102" t="s">
        <v>962</v>
      </c>
      <c r="AC15" s="102" t="s">
        <v>354</v>
      </c>
      <c r="AD15" s="102" t="s">
        <v>355</v>
      </c>
      <c r="AE15" s="102" t="s">
        <v>346</v>
      </c>
      <c r="AF15" s="102" t="s">
        <v>50</v>
      </c>
      <c r="AG15" s="102" t="s">
        <v>375</v>
      </c>
      <c r="AH15" s="102" t="s">
        <v>377</v>
      </c>
      <c r="AI15" s="102" t="s">
        <v>963</v>
      </c>
      <c r="AJ15" s="102" t="s">
        <v>962</v>
      </c>
    </row>
    <row r="16" spans="1:36" ht="45" customHeight="1">
      <c r="C16" s="131">
        <f ca="1">SUMPRODUCT( (OFFSET(제안사_펀드현황,0,2,ROWS(제안사_펀드현황),1)="청산료")*1 )</f>
        <v>2</v>
      </c>
      <c r="D16" s="131">
        <f ca="1">SUMPRODUCT( (OFFSET(제안사_펀드현황,0,2,ROWS(제안사_펀드현황),1)="청산료")*1, OFFSET(제안사_펀드현황,0,9,ROWS(제안사_펀드현황),1) )</f>
        <v>13000</v>
      </c>
      <c r="E16" s="131">
        <f ca="1">SUMPRODUCT( (OFFSET(제안사_펀드현황,0,2,ROWS(제안사_펀드현황),1)="청산료")*1, OFFSET(제안사_펀드현황,0,10,ROWS(제안사_펀드현황),1) )</f>
        <v>13000</v>
      </c>
      <c r="F16" s="131">
        <f ca="1">SUMPRODUCT( (OFFSET(제안사_펀드현황,0,2,ROWS(제안사_펀드현황),1)="청산료")*1, OFFSET(제안사_펀드현황,0,22,ROWS(제안사_펀드현황),1) )</f>
        <v>14999.990875</v>
      </c>
      <c r="G16" s="131">
        <f ca="1">SUMPRODUCT( (OFFSET(제안사_펀드현황,0,2,ROWS(제안사_펀드현황),1)="청산료")*1, OFFSET(제안사_펀드현황,0,23,ROWS(제안사_펀드현황),1) )</f>
        <v>6450</v>
      </c>
      <c r="H16" s="131">
        <f ca="1">SUMPRODUCT( (OFFSET(제안사_펀드현황,0,2,ROWS(제안사_펀드현황),1)="청산료")*1, OFFSET(제안사_펀드현황,0,26,ROWS(제안사_펀드현황),1) )</f>
        <v>20290</v>
      </c>
      <c r="I16" s="131">
        <f ca="1">SUMPRODUCT( (OFFSET(제안사_펀드현황,0,2,ROWS(제안사_펀드현황),1)="청산료")*1, OFFSET(제안사_펀드현황,0,27,ROWS(제안사_펀드현황),1) )</f>
        <v>0</v>
      </c>
      <c r="J16" s="132">
        <f ca="1">SUMPRODUCT( (OFFSET(제안사_펀드현황,0,2,ROWS(제안사_펀드현황),1)="청산료")*1, OFFSET(제안사_펀드현황,0,10,ROWS(제안사_펀드현황),1), OFFSET(제안사_펀드현황,0,19,ROWS(제안사_펀드현황),1) )/E16</f>
        <v>0.10959220629472</v>
      </c>
      <c r="K16" s="132">
        <f ca="1">(H16+I16)/E16</f>
        <v>1.5607692307692307</v>
      </c>
      <c r="L16" s="131">
        <f ca="1">SUMPRODUCT( (OFFSET(제안사_펀드현황,0,2,ROWS(제안사_펀드현황),1)&lt;&gt;"청산료")*1,  (OFFSET(제안사_펀드현황,0,2,ROWS(제안사_펀드현황),1)&lt;&gt;"")*1  )</f>
        <v>2</v>
      </c>
      <c r="M16" s="131">
        <f ca="1">SUMPRODUCT( (OFFSET(제안사_펀드현황,0,2,ROWS(제안사_펀드현황),1)&lt;&gt;"청산료")*1,  (OFFSET(제안사_펀드현황,0,2,ROWS(제안사_펀드현황),1)&lt;&gt;"")*1,  OFFSET(제안사_펀드현황,0,9,ROWS(제안사_펀드현황),1) )</f>
        <v>10000</v>
      </c>
      <c r="N16" s="131">
        <f ca="1">SUMPRODUCT( (OFFSET(제안사_펀드현황,0,2,ROWS(제안사_펀드현황),1)&lt;&gt;"청산료")*1,  (OFFSET(제안사_펀드현황,0,2,ROWS(제안사_펀드현황),1)&lt;&gt;"")*1,  OFFSET(제안사_펀드현황,0,10,ROWS(제안사_펀드현황),1) )</f>
        <v>10000</v>
      </c>
      <c r="O16" s="131">
        <f ca="1">SUMPRODUCT( (OFFSET(제안사_펀드현황,0,2,ROWS(제안사_펀드현황),1)&lt;&gt;"청산료")*1,  (OFFSET(제안사_펀드현황,0,2,ROWS(제안사_펀드현황),1)&lt;&gt;"")*1,  OFFSET(제안사_펀드현황,0,22,ROWS(제안사_펀드현황),1) )</f>
        <v>4000</v>
      </c>
      <c r="P16" s="131">
        <f ca="1">SUMPRODUCT( (OFFSET(제안사_펀드현황,0,2,ROWS(제안사_펀드현황),1)&lt;&gt;"청산료")*1,  (OFFSET(제안사_펀드현황,0,2,ROWS(제안사_펀드현황),1)&lt;&gt;"")*1,  OFFSET(제안사_펀드현황,0,23,ROWS(제안사_펀드현황),1) )</f>
        <v>0</v>
      </c>
      <c r="Q16" s="261">
        <f ca="1">SUMPRODUCT( (OFFSET(제안사_펀드현황,0,2,ROWS(제안사_펀드현황),1)&lt;&gt;"청산료")*1,  (OFFSET(제안사_펀드현황,0,2,ROWS(제안사_펀드현황),1)&lt;&gt;"")*1,  OFFSET(제안사_펀드현황,0,26,ROWS(제안사_펀드현황),1) )</f>
        <v>11419.569045</v>
      </c>
      <c r="R16" s="131">
        <f ca="1">SUMPRODUCT( (OFFSET(제안사_펀드현황,0,2,ROWS(제안사_펀드현황),1)&lt;&gt;"청산료")*1,  (OFFSET(제안사_펀드현황,0,2,ROWS(제안사_펀드현황),1)&lt;&gt;"")*1,  OFFSET(제안사_펀드현황,0,27,ROWS(제안사_펀드현황),1) )</f>
        <v>0</v>
      </c>
      <c r="S16" s="260">
        <f ca="1">SUMPRODUCT( (OFFSET(제안사_펀드현황,0,2,ROWS(제안사_펀드현황),1)&lt;&gt;"청산료")*1,  (OFFSET(제안사_펀드현황,0,2,ROWS(제안사_펀드현황),1)&lt;&gt;"")*1,  OFFSET(제안사_펀드현황,0,32,ROWS(제안사_펀드현황),1) )</f>
        <v>2020</v>
      </c>
      <c r="T16" s="131">
        <f ca="1">SUMPRODUCT( (OFFSET(제안사_펀드현황,0,2,ROWS(제안사_펀드현황),1)&lt;&gt;"청산료")*1,  (OFFSET(제안사_펀드현황,0,2,ROWS(제안사_펀드현황),1)&lt;&gt;"")*1, OFFSET(제안사_펀드현황,0,33,ROWS(제안사_펀드현황),1) )</f>
        <v>0</v>
      </c>
      <c r="U16" s="131">
        <f ca="1">SUMPRODUCT( (OFFSET(제안사_투자현황,0,0,ROWS(제안사_투자현황),1)="고유계정")*1 )</f>
        <v>0</v>
      </c>
      <c r="V16" s="131">
        <f ca="1">SUMPRODUCT( (OFFSET(제안사_투자현황,0,0,ROWS(제안사_투자현황),1)="고유계정")*1, (OFFSET(제안사_투자현황,0,10,ROWS(제안사_투자현황),1)="회수료")*1 )</f>
        <v>0</v>
      </c>
      <c r="W16" s="131">
        <f ca="1">SUMPRODUCT( (OFFSET(제안사_투자현황,0,0,ROWS(제안사_투자현황),1)="고유계정")*1, OFFSET(제안사_투자현황,0,9,ROWS(제안사_투자현황),1) )</f>
        <v>0</v>
      </c>
      <c r="X16" s="131">
        <f ca="1">SUMPRODUCT( (OFFSET(제안사_투자현황,0,0,ROWS(제안사_투자현황),1)="고유계정")*1, OFFSET(제안사_투자현황,0,14,ROWS(제안사_투자현황),1) )</f>
        <v>0</v>
      </c>
      <c r="Y16" s="131">
        <f ca="1">SUMPRODUCT( (OFFSET(제안사_투자현황,0,0,ROWS(제안사_투자현황),1)="고유계정")*1, OFFSET(제안사_투자현황,0,19,ROWS(제안사_투자현황),1) )</f>
        <v>0</v>
      </c>
      <c r="Z16" s="131">
        <f ca="1">SUMPRODUCT( (OFFSET(제안사_투자현황,0,0,ROWS(제안사_투자현황),1)="고유계정")*1, OFFSET(제안사_투자현황,0,20,ROWS(제안사_투자현황),1) )</f>
        <v>0</v>
      </c>
      <c r="AA16" s="133" t="str">
        <f ca="1">IF(W16=0,"N/A", SUMPRODUCT( (OFFSET(제안사_투자현황,0,0,ROWS(제안사_투자현황),1)="고유계정")*1, OFFSET(제안사_투자현황,0,9,ROWS(제안사_투자현황),1), OFFSET(제안사_투자현황,0,11,ROWS(제안사_투자현황),1) ) / W16)</f>
        <v>N/A</v>
      </c>
      <c r="AB16" s="133" t="str">
        <f ca="1">IF(     SUMPRODUCT( (OFFSET(제안사_투자현황,0,0,ROWS(제안사_투자현황),1)="고유계정")*1, OFFSET(제안사_투자현황,0,9,ROWS(제안사_투자현황),1), (OFFSET(제안사_투자현황,0,10,ROWS(제안사_투자현황),1)="회수료")*1) = 0,         "N/A",       SUMPRODUCT( (OFFSET(제안사_투자현황,0,0,ROWS(제안사_투자현황),1)="고유계정")*1,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(OFFSET(제안사_투자현황,0,0,ROWS(제안사_투자현황),1)="고유계정")*1, OFFSET(제안사_투자현황,0,9,ROWS(제안사_투자현황),1), (OFFSET(제안사_투자현황,0,10,ROWS(제안사_투자현황),1)="회수료")*1)      )</f>
        <v>N/A</v>
      </c>
      <c r="AC16" s="134">
        <f ca="1">SUMPRODUCT( (OFFSET(제안사_투자현황,0,0,ROWS(제안사_투자현황),1)="펀드계정")*1 )</f>
        <v>8</v>
      </c>
      <c r="AD16" s="134">
        <f ca="1">SUMPRODUCT( (OFFSET(제안사_투자현황,0,0,ROWS(제안사_투자현황),1)="펀드계정")*1, (OFFSET(제안사_투자현황,0,10,ROWS(제안사_투자현황),1)="회수료")*1 )</f>
        <v>2</v>
      </c>
      <c r="AE16" s="134">
        <f ca="1">SUMPRODUCT( (OFFSET(제안사_투자현황,0,0,ROWS(제안사_투자현황),1)="펀드계정")*1, OFFSET(제안사_투자현황,0,9,ROWS(제안사_투자현황),1) )</f>
        <v>18999.990875</v>
      </c>
      <c r="AF16" s="134">
        <f ca="1">SUMPRODUCT( (OFFSET(제안사_투자현황,0,0,ROWS(제안사_투자현황),1)="펀드계정")*1, OFFSET(제안사_투자현황,0,14,ROWS(제안사_투자현황),1) )</f>
        <v>6450</v>
      </c>
      <c r="AG16" s="134">
        <f ca="1">SUMPRODUCT( (OFFSET(제안사_투자현황,0,0,ROWS(제안사_투자현황),1)="펀드계정")*1, OFFSET(제안사_투자현황,0,19,ROWS(제안사_투자현황),1) )</f>
        <v>13879.991875</v>
      </c>
      <c r="AH16" s="134">
        <f ca="1">SUMPRODUCT( (OFFSET(제안사_투자현황,0,0,ROWS(제안사_투자현황),1)="펀드계정")*1, OFFSET(제안사_투자현황,0,20,ROWS(제안사_투자현황),1) )</f>
        <v>13439.569045</v>
      </c>
      <c r="AI16" s="133">
        <f ca="1">IF(AE16=0,"N/A", SUMPRODUCT( (OFFSET(제안사_투자현황,0,0,ROWS(제안사_투자현황),1)="펀드계정")*1, OFFSET(제안사_투자현황,0,9,ROWS(제안사_투자현황),1), OFFSET(제안사_투자현황,0,11,ROWS(제안사_투자현황),1) ) / AE16)</f>
        <v>6.3157893490304118E-3</v>
      </c>
      <c r="AJ16" s="133">
        <f ca="1">IF(     SUMPRODUCT( (OFFSET(제안사_투자현황,0,0,ROWS(제안사_투자현황),1)="펀드계정")*1, OFFSET(제안사_투자현황,0,9,ROWS(제안사_투자현황),1), (OFFSET(제안사_투자현황,0,10,ROWS(제안사_투자현황),1)="회수료")*1) = 0,         "N/A",       SUMPRODUCT( (OFFSET(제안사_투자현황,0,0,ROWS(제안사_투자현황),1)="펀드계정")*1,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(OFFSET(제안사_투자현황,0,0,ROWS(제안사_투자현황),1)="펀드계정")*1, OFFSET(제안사_투자현황,0,9,ROWS(제안사_투자현황),1), (OFFSET(제안사_투자현황,0,10,ROWS(제안사_투자현황),1)="회수료")*1)      )</f>
        <v>2.9999992499998129E-2</v>
      </c>
    </row>
    <row r="18" spans="3:16" ht="20.100000000000001" customHeight="1"/>
    <row r="19" spans="3:16" ht="30" customHeight="1">
      <c r="C19" s="638" t="s">
        <v>532</v>
      </c>
      <c r="D19" s="640"/>
      <c r="E19" s="189" t="s">
        <v>529</v>
      </c>
      <c r="F19" s="189"/>
      <c r="G19" s="189"/>
      <c r="H19" s="189"/>
      <c r="I19" s="189"/>
      <c r="J19" s="189"/>
      <c r="K19" s="189" t="s">
        <v>530</v>
      </c>
      <c r="L19" s="189"/>
      <c r="M19" s="189" t="s">
        <v>531</v>
      </c>
      <c r="N19" s="189"/>
      <c r="O19" s="189"/>
      <c r="P19" s="189"/>
    </row>
    <row r="20" spans="3:16" ht="40.5">
      <c r="C20" s="259" t="s">
        <v>528</v>
      </c>
      <c r="D20" s="259" t="s">
        <v>401</v>
      </c>
      <c r="E20" s="259" t="s">
        <v>402</v>
      </c>
      <c r="F20" s="259" t="s">
        <v>403</v>
      </c>
      <c r="G20" s="259" t="s">
        <v>533</v>
      </c>
      <c r="H20" s="259" t="s">
        <v>510</v>
      </c>
      <c r="I20" s="259" t="s">
        <v>534</v>
      </c>
      <c r="J20" s="259" t="s">
        <v>535</v>
      </c>
      <c r="K20" s="259" t="s">
        <v>405</v>
      </c>
      <c r="L20" s="259" t="s">
        <v>406</v>
      </c>
      <c r="M20" s="43" t="s">
        <v>527</v>
      </c>
      <c r="N20" s="43" t="s">
        <v>408</v>
      </c>
      <c r="O20" s="43" t="s">
        <v>409</v>
      </c>
      <c r="P20" s="259" t="s">
        <v>516</v>
      </c>
    </row>
    <row r="21" spans="3:16" ht="40.5">
      <c r="C21" s="227" t="s">
        <v>600</v>
      </c>
      <c r="D21" s="207" t="s">
        <v>595</v>
      </c>
      <c r="E21" s="46" t="s">
        <v>37</v>
      </c>
      <c r="F21" s="41" t="s">
        <v>927</v>
      </c>
      <c r="G21" s="41" t="s">
        <v>81</v>
      </c>
      <c r="H21" s="41" t="s">
        <v>550</v>
      </c>
      <c r="I21" s="41" t="s">
        <v>551</v>
      </c>
      <c r="J21" s="41" t="s">
        <v>552</v>
      </c>
      <c r="K21" s="203">
        <v>2000</v>
      </c>
      <c r="L21" s="203">
        <v>2000</v>
      </c>
      <c r="M21" s="262">
        <f>J11</f>
        <v>40207</v>
      </c>
      <c r="N21" s="208">
        <v>40572</v>
      </c>
      <c r="O21" s="84">
        <v>40937</v>
      </c>
      <c r="P21" s="168">
        <f t="shared" ref="P21" si="0">IF(ISBLANK(M21),"",DATEDIF(M21,O21,"d")/365)</f>
        <v>2</v>
      </c>
    </row>
    <row r="24" spans="3:16" ht="30" customHeight="1">
      <c r="C24" s="638" t="s">
        <v>937</v>
      </c>
      <c r="D24" s="639"/>
      <c r="E24" s="639"/>
      <c r="F24" s="639"/>
      <c r="G24" s="639"/>
      <c r="H24" s="640"/>
    </row>
    <row r="25" spans="3:16" ht="30" customHeight="1">
      <c r="C25" s="335" t="s">
        <v>939</v>
      </c>
      <c r="D25" s="335" t="s">
        <v>934</v>
      </c>
      <c r="E25" s="638" t="s">
        <v>935</v>
      </c>
      <c r="F25" s="639"/>
      <c r="G25" s="640"/>
      <c r="H25" s="335" t="s">
        <v>936</v>
      </c>
    </row>
    <row r="26" spans="3:16" ht="30" customHeight="1">
      <c r="C26" s="336"/>
      <c r="D26" s="362"/>
      <c r="E26" s="343"/>
      <c r="F26" s="344"/>
      <c r="G26" s="345"/>
      <c r="H26" s="336"/>
    </row>
    <row r="27" spans="3:16" ht="30" customHeight="1">
      <c r="C27" s="336"/>
      <c r="D27" s="362"/>
      <c r="E27" s="343"/>
      <c r="F27" s="344"/>
      <c r="G27" s="345"/>
      <c r="H27" s="336"/>
    </row>
    <row r="28" spans="3:16" ht="30" customHeight="1">
      <c r="C28" s="336"/>
      <c r="D28" s="362"/>
      <c r="E28" s="343"/>
      <c r="F28" s="344"/>
      <c r="G28" s="345"/>
      <c r="H28" s="336"/>
    </row>
    <row r="29" spans="3:16" ht="30" customHeight="1">
      <c r="C29" s="336"/>
      <c r="D29" s="362"/>
      <c r="E29" s="343"/>
      <c r="F29" s="344"/>
      <c r="G29" s="345"/>
      <c r="H29" s="336"/>
    </row>
    <row r="30" spans="3:16" ht="24.75" customHeight="1">
      <c r="C30" s="74"/>
      <c r="D30" s="363"/>
      <c r="E30" s="343"/>
      <c r="F30" s="344"/>
      <c r="G30" s="345"/>
      <c r="H30" s="336"/>
    </row>
    <row r="31" spans="3:16" ht="24.75" customHeight="1">
      <c r="C31" s="342"/>
      <c r="D31" s="363"/>
      <c r="E31" s="343"/>
      <c r="F31" s="344"/>
      <c r="G31" s="345"/>
      <c r="H31" s="336"/>
    </row>
    <row r="32" spans="3:16" ht="24.75" customHeight="1">
      <c r="C32" s="342"/>
      <c r="D32" s="363"/>
      <c r="E32" s="343"/>
      <c r="F32" s="344"/>
      <c r="G32" s="345"/>
      <c r="H32" s="336"/>
    </row>
    <row r="33" spans="3:8" ht="24.75" customHeight="1">
      <c r="C33" s="342"/>
      <c r="D33" s="363"/>
      <c r="E33" s="343"/>
      <c r="F33" s="344"/>
      <c r="G33" s="345"/>
      <c r="H33" s="336"/>
    </row>
    <row r="34" spans="3:8" ht="24.75" customHeight="1">
      <c r="C34" s="342"/>
      <c r="D34" s="363"/>
      <c r="E34" s="343"/>
      <c r="F34" s="344"/>
      <c r="G34" s="345"/>
      <c r="H34" s="336"/>
    </row>
    <row r="35" spans="3:8" ht="24.75" customHeight="1">
      <c r="C35" s="342"/>
      <c r="D35" s="363"/>
      <c r="E35" s="343"/>
      <c r="F35" s="344"/>
      <c r="G35" s="345"/>
      <c r="H35" s="336"/>
    </row>
    <row r="36" spans="3:8" ht="24.75" customHeight="1">
      <c r="C36" s="342" t="s">
        <v>938</v>
      </c>
      <c r="D36" s="363">
        <v>1</v>
      </c>
      <c r="E36" s="641"/>
      <c r="F36" s="642"/>
      <c r="G36" s="643"/>
      <c r="H36" s="336"/>
    </row>
    <row r="37" spans="3:8">
      <c r="C37" s="122" t="s">
        <v>1090</v>
      </c>
    </row>
  </sheetData>
  <sheetProtection selectLockedCells="1"/>
  <dataConsolidate/>
  <mergeCells count="15">
    <mergeCell ref="X3:AF3"/>
    <mergeCell ref="AG3:AJ3"/>
    <mergeCell ref="H3:J3"/>
    <mergeCell ref="C3:G3"/>
    <mergeCell ref="N3:P3"/>
    <mergeCell ref="Q3:W3"/>
    <mergeCell ref="K3:M3"/>
    <mergeCell ref="C24:H24"/>
    <mergeCell ref="E25:G25"/>
    <mergeCell ref="E36:G36"/>
    <mergeCell ref="AC14:AJ14"/>
    <mergeCell ref="C19:D19"/>
    <mergeCell ref="C14:K14"/>
    <mergeCell ref="L14:T14"/>
    <mergeCell ref="U14:AB14"/>
  </mergeCells>
  <phoneticPr fontId="3" type="noConversion"/>
  <dataValidations count="9">
    <dataValidation allowBlank="1" showInputMessage="1" showErrorMessage="1" error="연월일을 입력" sqref="C19:P20" xr:uid="{00000000-0002-0000-0300-000000000000}"/>
    <dataValidation type="list" allowBlank="1" showInputMessage="1" showErrorMessage="1" sqref="J21" xr:uid="{00000000-0002-0000-0300-000001000000}">
      <formula1>펀드투자유형</formula1>
    </dataValidation>
    <dataValidation type="list" allowBlank="1" showInputMessage="1" showErrorMessage="1" sqref="I21" xr:uid="{00000000-0002-0000-0300-000002000000}">
      <formula1>법인유형</formula1>
    </dataValidation>
    <dataValidation type="list" allowBlank="1" showInputMessage="1" showErrorMessage="1" error="목록에서 선택" sqref="G21" xr:uid="{00000000-0002-0000-0300-000003000000}">
      <formula1>펀드유형</formula1>
    </dataValidation>
    <dataValidation type="list" allowBlank="1" showInputMessage="1" showErrorMessage="1" error="목록에서 선택" sqref="F21" xr:uid="{00000000-0002-0000-0300-000004000000}">
      <formula1>펀드법적유형</formula1>
    </dataValidation>
    <dataValidation type="list" allowBlank="1" showInputMessage="1" showErrorMessage="1" error="목록에서 선택" sqref="E21" xr:uid="{00000000-0002-0000-0300-000005000000}">
      <formula1>펀드상태</formula1>
    </dataValidation>
    <dataValidation type="date" allowBlank="1" showInputMessage="1" showErrorMessage="1" error="연월일을 입력" sqref="M21:O21" xr:uid="{00000000-0002-0000-0300-000006000000}">
      <formula1>1</formula1>
      <formula2>2958465</formula2>
    </dataValidation>
    <dataValidation type="list" allowBlank="1" showInputMessage="1" showErrorMessage="1" sqref="G11" xr:uid="{00000000-0002-0000-0300-000007000000}">
      <formula1>운용사유형</formula1>
    </dataValidation>
    <dataValidation type="date" allowBlank="1" showInputMessage="1" showErrorMessage="1" error="연월일을 입력" sqref="H11:J11" xr:uid="{00000000-0002-0000-0300-000008000000}">
      <formula1>1</formula1>
      <formula2>2958101</formula2>
    </dataValidation>
  </dataValidations>
  <pageMargins left="0.39370078740157483" right="0.19685039370078741" top="1.1023622047244095" bottom="0.19685039370078741" header="0.78740157480314965" footer="0.19685039370078741"/>
  <pageSetup paperSize="9" scale="36" orientation="landscape" r:id="rId1"/>
  <headerFooter>
    <oddHeader>&amp;L&amp;"-,굵게"&amp;18 2.1. 제안사 개요&amp;R
(단위 :  백만원, 년, 명)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R14"/>
  <sheetViews>
    <sheetView view="pageBreakPreview" topLeftCell="C4" zoomScaleNormal="85" zoomScaleSheetLayoutView="100" workbookViewId="0">
      <selection activeCell="I30" sqref="I30"/>
    </sheetView>
  </sheetViews>
  <sheetFormatPr defaultColWidth="9" defaultRowHeight="13.5"/>
  <cols>
    <col min="1" max="1" width="9.625" style="28" hidden="1" customWidth="1"/>
    <col min="2" max="2" width="8" style="28" hidden="1" customWidth="1"/>
    <col min="3" max="4" width="17.625" style="28" customWidth="1"/>
    <col min="5" max="18" width="15.75" style="28" customWidth="1"/>
    <col min="19" max="19" width="9.75" style="28" customWidth="1"/>
    <col min="20" max="16384" width="9" style="28"/>
  </cols>
  <sheetData>
    <row r="1" spans="1:18" hidden="1">
      <c r="A1" s="128" t="s">
        <v>144</v>
      </c>
      <c r="B1" s="128" t="s">
        <v>184</v>
      </c>
      <c r="C1" s="116" t="s">
        <v>206</v>
      </c>
      <c r="D1" s="116"/>
      <c r="E1" s="116" t="s">
        <v>207</v>
      </c>
      <c r="F1" s="116" t="s">
        <v>208</v>
      </c>
      <c r="G1" s="116" t="s">
        <v>209</v>
      </c>
      <c r="H1" s="116" t="s">
        <v>210</v>
      </c>
      <c r="I1" s="116" t="s">
        <v>211</v>
      </c>
      <c r="J1" s="116" t="s">
        <v>212</v>
      </c>
      <c r="K1" s="116" t="s">
        <v>213</v>
      </c>
      <c r="L1" s="116" t="s">
        <v>214</v>
      </c>
      <c r="M1" s="116" t="s">
        <v>215</v>
      </c>
      <c r="N1" s="116" t="s">
        <v>216</v>
      </c>
      <c r="O1" s="116" t="s">
        <v>217</v>
      </c>
      <c r="P1" s="116" t="s">
        <v>218</v>
      </c>
      <c r="Q1" s="116" t="s">
        <v>219</v>
      </c>
      <c r="R1" s="116" t="s">
        <v>220</v>
      </c>
    </row>
    <row r="2" spans="1:18" hidden="1">
      <c r="A2" s="78"/>
      <c r="B2" s="78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 hidden="1">
      <c r="A3" s="78"/>
      <c r="B3" s="78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</row>
    <row r="4" spans="1:18" s="2" customFormat="1" ht="30" customHeight="1">
      <c r="A4" s="57" t="s">
        <v>15</v>
      </c>
      <c r="B4" s="57" t="s">
        <v>3</v>
      </c>
      <c r="C4" s="6" t="s">
        <v>1148</v>
      </c>
      <c r="D4" s="378" t="s">
        <v>1118</v>
      </c>
      <c r="E4" s="6" t="s">
        <v>104</v>
      </c>
      <c r="F4" s="6" t="s">
        <v>4</v>
      </c>
      <c r="G4" s="6" t="s">
        <v>105</v>
      </c>
      <c r="H4" s="6" t="s">
        <v>103</v>
      </c>
      <c r="I4" s="6" t="s">
        <v>500</v>
      </c>
      <c r="J4" s="6" t="s">
        <v>644</v>
      </c>
      <c r="K4" s="25" t="s">
        <v>79</v>
      </c>
      <c r="L4" s="6" t="s">
        <v>5</v>
      </c>
      <c r="M4" s="6" t="s">
        <v>6</v>
      </c>
      <c r="N4" s="6" t="s">
        <v>16</v>
      </c>
      <c r="O4" s="6" t="s">
        <v>17</v>
      </c>
      <c r="P4" s="25" t="s">
        <v>382</v>
      </c>
      <c r="Q4" s="6" t="s">
        <v>18</v>
      </c>
      <c r="R4" s="25" t="s">
        <v>80</v>
      </c>
    </row>
    <row r="5" spans="1:18" hidden="1">
      <c r="A5" s="129"/>
      <c r="B5" s="129"/>
    </row>
    <row r="6" spans="1:18" hidden="1">
      <c r="A6" s="129"/>
      <c r="B6" s="129"/>
    </row>
    <row r="7" spans="1:18" hidden="1">
      <c r="A7" s="129"/>
      <c r="B7" s="129"/>
    </row>
    <row r="8" spans="1:18" hidden="1">
      <c r="A8" s="129"/>
      <c r="B8" s="129"/>
    </row>
    <row r="9" spans="1:18" hidden="1">
      <c r="A9" s="129"/>
      <c r="B9" s="129"/>
    </row>
    <row r="10" spans="1:18" hidden="1">
      <c r="A10" s="129"/>
      <c r="B10" s="129"/>
    </row>
    <row r="11" spans="1:18" s="437" customFormat="1" ht="30" customHeight="1">
      <c r="A11" s="130"/>
      <c r="B11" s="160"/>
      <c r="C11" s="375">
        <v>46022</v>
      </c>
      <c r="D11" s="375" t="s">
        <v>1120</v>
      </c>
      <c r="E11" s="201">
        <v>10000</v>
      </c>
      <c r="F11" s="201">
        <v>9000</v>
      </c>
      <c r="G11" s="201">
        <v>3000</v>
      </c>
      <c r="H11" s="201">
        <v>1000</v>
      </c>
      <c r="I11" s="201">
        <v>7000</v>
      </c>
      <c r="J11" s="201">
        <v>4000</v>
      </c>
      <c r="K11" s="201">
        <v>2000</v>
      </c>
      <c r="L11" s="201">
        <v>1500</v>
      </c>
      <c r="M11" s="202">
        <v>200</v>
      </c>
      <c r="N11" s="379">
        <f>F11/H11</f>
        <v>9</v>
      </c>
      <c r="O11" s="379">
        <f>G11/I11</f>
        <v>0.42857142857142855</v>
      </c>
      <c r="P11" s="379">
        <f>I11/J11</f>
        <v>1.75</v>
      </c>
      <c r="Q11" s="379">
        <f>K11/L11</f>
        <v>1.3333333333333333</v>
      </c>
      <c r="R11" s="379">
        <f>M11/I11</f>
        <v>2.8571428571428571E-2</v>
      </c>
    </row>
    <row r="12" spans="1:18" ht="30" customHeight="1">
      <c r="A12" s="130"/>
      <c r="B12" s="160"/>
      <c r="C12" s="375">
        <v>45657</v>
      </c>
      <c r="D12" s="375" t="s">
        <v>1142</v>
      </c>
      <c r="E12" s="201">
        <v>10000</v>
      </c>
      <c r="F12" s="201">
        <v>9000</v>
      </c>
      <c r="G12" s="201">
        <v>3000</v>
      </c>
      <c r="H12" s="201">
        <v>1000</v>
      </c>
      <c r="I12" s="201">
        <v>7000</v>
      </c>
      <c r="J12" s="201">
        <v>4000</v>
      </c>
      <c r="K12" s="201">
        <v>2000</v>
      </c>
      <c r="L12" s="201">
        <v>1500</v>
      </c>
      <c r="M12" s="202">
        <v>200</v>
      </c>
      <c r="N12" s="379">
        <f>F12/H12</f>
        <v>9</v>
      </c>
      <c r="O12" s="379">
        <f>G12/I12</f>
        <v>0.42857142857142855</v>
      </c>
      <c r="P12" s="379">
        <f>I12/J12</f>
        <v>1.75</v>
      </c>
      <c r="Q12" s="379">
        <f>K12/L12</f>
        <v>1.3333333333333333</v>
      </c>
      <c r="R12" s="379">
        <f>M12/I12</f>
        <v>2.8571428571428571E-2</v>
      </c>
    </row>
    <row r="13" spans="1:18" ht="30" customHeight="1">
      <c r="A13" s="130"/>
      <c r="B13" s="160"/>
      <c r="C13" s="375">
        <v>45291</v>
      </c>
      <c r="D13" s="375" t="s">
        <v>1120</v>
      </c>
      <c r="E13" s="384">
        <v>8000</v>
      </c>
      <c r="F13" s="384">
        <v>7000</v>
      </c>
      <c r="G13" s="384">
        <v>3000</v>
      </c>
      <c r="H13" s="384">
        <v>1000</v>
      </c>
      <c r="I13" s="384">
        <v>1000</v>
      </c>
      <c r="J13" s="384">
        <v>500</v>
      </c>
      <c r="K13" s="384">
        <v>600</v>
      </c>
      <c r="L13" s="384">
        <v>500</v>
      </c>
      <c r="M13" s="385">
        <v>-100</v>
      </c>
      <c r="N13" s="379">
        <f t="shared" ref="N13" si="0">F13/H13</f>
        <v>7</v>
      </c>
      <c r="O13" s="379">
        <f t="shared" ref="O13" si="1">G13/I13</f>
        <v>3</v>
      </c>
      <c r="P13" s="379">
        <f t="shared" ref="P13" si="2">I13/J13</f>
        <v>2</v>
      </c>
      <c r="Q13" s="379">
        <f t="shared" ref="Q13" si="3">K13/L13</f>
        <v>1.2</v>
      </c>
      <c r="R13" s="379">
        <f t="shared" ref="R13" si="4">M13/I13</f>
        <v>-0.1</v>
      </c>
    </row>
    <row r="14" spans="1:18" s="649" customFormat="1"/>
  </sheetData>
  <sheetProtection selectLockedCells="1"/>
  <mergeCells count="1">
    <mergeCell ref="A14:XFD14"/>
  </mergeCells>
  <phoneticPr fontId="3" type="noConversion"/>
  <dataValidations xWindow="92" yWindow="289" count="3">
    <dataValidation allowBlank="1" showInputMessage="1" showErrorMessage="1" error="연도별 결산일자 기입" sqref="A4:XFD10" xr:uid="{00000000-0002-0000-0400-000000000000}"/>
    <dataValidation type="date" allowBlank="1" showInputMessage="1" showErrorMessage="1" error="연도별 결산일자 기입" sqref="C15:D1048576" xr:uid="{00000000-0002-0000-0400-000001000000}">
      <formula1>36526</formula1>
      <formula2>2958465</formula2>
    </dataValidation>
    <dataValidation type="date" allowBlank="1" showInputMessage="1" showErrorMessage="1" error="결산 연월일을 입력" sqref="C11:C13" xr:uid="{00000000-0002-0000-0400-000002000000}">
      <formula1>36526</formula1>
      <formula2>2958465</formula2>
    </dataValidation>
  </dataValidations>
  <pageMargins left="0.19685039370078741" right="0.19685039370078741" top="1.1023622047244095" bottom="0.19685039370078741" header="0.78740157480314965" footer="0.19685039370078741"/>
  <pageSetup paperSize="9" scale="51" fitToHeight="0" orientation="landscape" r:id="rId1"/>
  <headerFooter>
    <oddHeader>&amp;L&amp;"-,굵게"&amp;18 2.2. 제안사 재무현황&amp;R
(단위 :  백만원, %)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92" yWindow="289" count="1">
        <x14:dataValidation type="list" allowBlank="1" showInputMessage="1" showErrorMessage="1" error="결산 연월일을 입력" xr:uid="{00000000-0002-0000-0400-000003000000}">
          <x14:formula1>
            <xm:f>작성요령!$C$410:$C$412</xm:f>
          </x14:formula1>
          <xm:sqref>D11:D13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T201"/>
  <sheetViews>
    <sheetView view="pageBreakPreview" topLeftCell="D3" zoomScale="85" zoomScaleNormal="70" zoomScaleSheetLayoutView="85" workbookViewId="0">
      <selection activeCell="E19" sqref="E19"/>
    </sheetView>
  </sheetViews>
  <sheetFormatPr defaultColWidth="9" defaultRowHeight="13.5"/>
  <cols>
    <col min="1" max="1" width="14.875" style="27" hidden="1" customWidth="1"/>
    <col min="2" max="2" width="4.125" style="28" hidden="1" customWidth="1"/>
    <col min="3" max="3" width="8.625" style="28" hidden="1" customWidth="1"/>
    <col min="4" max="4" width="25.25" style="27" customWidth="1"/>
    <col min="5" max="5" width="15.625" style="2" customWidth="1"/>
    <col min="6" max="6" width="6.5" style="50" customWidth="1"/>
    <col min="7" max="7" width="17.375" style="27" customWidth="1"/>
    <col min="8" max="8" width="13.375" style="27" customWidth="1"/>
    <col min="9" max="9" width="15" style="27" customWidth="1"/>
    <col min="10" max="10" width="13.875" style="27" customWidth="1"/>
    <col min="11" max="12" width="11.75" style="28" customWidth="1"/>
    <col min="13" max="14" width="7.125" style="35" customWidth="1"/>
    <col min="15" max="18" width="10.875" style="48" customWidth="1"/>
    <col min="19" max="19" width="4.625" style="29" customWidth="1"/>
    <col min="20" max="20" width="5.625" style="2" customWidth="1"/>
    <col min="21" max="21" width="9.125" style="27" customWidth="1"/>
    <col min="22" max="22" width="18.625" style="27" customWidth="1"/>
    <col min="23" max="24" width="7.125" style="28" customWidth="1"/>
    <col min="25" max="25" width="5.375" style="35" customWidth="1"/>
    <col min="26" max="29" width="7.125" style="35" customWidth="1"/>
    <col min="30" max="35" width="7.625" style="35" customWidth="1"/>
    <col min="36" max="36" width="7.125" style="28" customWidth="1"/>
    <col min="37" max="37" width="7.625" style="35" customWidth="1"/>
    <col min="38" max="38" width="6.625" style="151" customWidth="1"/>
    <col min="39" max="40" width="10.625" style="152" customWidth="1"/>
    <col min="41" max="41" width="4.625" style="2" customWidth="1"/>
    <col min="42" max="42" width="6.625" style="151" customWidth="1"/>
    <col min="43" max="44" width="10.625" style="152" customWidth="1"/>
    <col min="45" max="45" width="4.625" style="2" customWidth="1"/>
    <col min="46" max="46" width="6.625" style="151" customWidth="1"/>
    <col min="47" max="48" width="10.625" style="152" customWidth="1"/>
    <col min="49" max="49" width="4.625" style="2" customWidth="1"/>
    <col min="50" max="50" width="12.25" style="307" customWidth="1"/>
    <col min="51" max="51" width="12.25" style="65" customWidth="1"/>
    <col min="52" max="52" width="11.25" style="65" customWidth="1"/>
    <col min="53" max="53" width="8.75" style="50" customWidth="1"/>
    <col min="54" max="54" width="8.75" style="28" customWidth="1"/>
    <col min="55" max="56" width="8.75" style="27" customWidth="1"/>
    <col min="57" max="57" width="8.75" style="28" customWidth="1"/>
    <col min="58" max="58" width="8.75" style="27" customWidth="1"/>
    <col min="59" max="59" width="9" style="27" customWidth="1"/>
    <col min="60" max="60" width="9" style="28" customWidth="1"/>
    <col min="61" max="61" width="9" style="27" customWidth="1"/>
    <col min="62" max="71" width="9" style="28" customWidth="1"/>
    <col min="72" max="72" width="10.25" style="28" customWidth="1"/>
    <col min="73" max="16384" width="9" style="28"/>
  </cols>
  <sheetData>
    <row r="1" spans="1:72" ht="13.5" hidden="1" customHeight="1">
      <c r="A1" s="135" t="s">
        <v>144</v>
      </c>
      <c r="B1" s="136" t="s">
        <v>184</v>
      </c>
      <c r="C1" s="136" t="s">
        <v>221</v>
      </c>
      <c r="D1" s="137" t="s">
        <v>149</v>
      </c>
      <c r="E1" s="138" t="s">
        <v>222</v>
      </c>
      <c r="F1" s="139" t="s">
        <v>223</v>
      </c>
      <c r="G1" s="137" t="s">
        <v>224</v>
      </c>
      <c r="H1" s="137" t="s">
        <v>225</v>
      </c>
      <c r="I1" s="137"/>
      <c r="J1" s="137"/>
      <c r="K1" s="140" t="s">
        <v>383</v>
      </c>
      <c r="L1" s="140"/>
      <c r="M1" s="141" t="s">
        <v>384</v>
      </c>
      <c r="N1" s="141" t="s">
        <v>385</v>
      </c>
      <c r="O1" s="142" t="s">
        <v>226</v>
      </c>
      <c r="P1" s="142" t="s">
        <v>227</v>
      </c>
      <c r="Q1" s="142" t="s">
        <v>228</v>
      </c>
      <c r="R1" s="142"/>
      <c r="S1" s="143" t="s">
        <v>154</v>
      </c>
      <c r="T1" s="138" t="s">
        <v>157</v>
      </c>
      <c r="U1" s="137" t="s">
        <v>229</v>
      </c>
      <c r="V1" s="137" t="s">
        <v>230</v>
      </c>
      <c r="W1" s="140" t="s">
        <v>231</v>
      </c>
      <c r="X1" s="140" t="s">
        <v>232</v>
      </c>
      <c r="Y1" s="141" t="s">
        <v>233</v>
      </c>
      <c r="Z1" s="141" t="s">
        <v>234</v>
      </c>
      <c r="AA1" s="141" t="s">
        <v>235</v>
      </c>
      <c r="AB1" s="141" t="s">
        <v>237</v>
      </c>
      <c r="AC1" s="141" t="s">
        <v>236</v>
      </c>
      <c r="AD1" s="141" t="s">
        <v>238</v>
      </c>
      <c r="AE1" s="141" t="s">
        <v>239</v>
      </c>
      <c r="AF1" s="141" t="s">
        <v>240</v>
      </c>
      <c r="AG1" s="141" t="s">
        <v>241</v>
      </c>
      <c r="AH1" s="141" t="s">
        <v>242</v>
      </c>
      <c r="AI1" s="141" t="s">
        <v>243</v>
      </c>
      <c r="AJ1" s="167" t="s">
        <v>490</v>
      </c>
      <c r="AK1" s="141" t="s">
        <v>244</v>
      </c>
      <c r="AL1" s="145" t="s">
        <v>245</v>
      </c>
      <c r="AM1" s="146" t="s">
        <v>386</v>
      </c>
      <c r="AN1" s="146" t="s">
        <v>246</v>
      </c>
      <c r="AO1" s="138" t="s">
        <v>247</v>
      </c>
      <c r="AP1" s="145" t="s">
        <v>248</v>
      </c>
      <c r="AQ1" s="146" t="s">
        <v>249</v>
      </c>
      <c r="AR1" s="146" t="s">
        <v>250</v>
      </c>
      <c r="AS1" s="138" t="s">
        <v>251</v>
      </c>
      <c r="AT1" s="145" t="s">
        <v>252</v>
      </c>
      <c r="AU1" s="146" t="s">
        <v>253</v>
      </c>
      <c r="AV1" s="146" t="s">
        <v>254</v>
      </c>
      <c r="AW1" s="138" t="s">
        <v>255</v>
      </c>
      <c r="AX1" s="301" t="s">
        <v>256</v>
      </c>
      <c r="AY1" s="302"/>
      <c r="AZ1" s="302"/>
      <c r="BA1" s="139" t="s">
        <v>257</v>
      </c>
      <c r="BB1" s="140" t="s">
        <v>258</v>
      </c>
      <c r="BC1" s="137" t="s">
        <v>259</v>
      </c>
      <c r="BD1" s="137" t="s">
        <v>260</v>
      </c>
      <c r="BE1" s="140" t="s">
        <v>261</v>
      </c>
      <c r="BF1" s="137" t="s">
        <v>262</v>
      </c>
      <c r="BG1" s="137" t="s">
        <v>263</v>
      </c>
      <c r="BH1" s="140" t="s">
        <v>264</v>
      </c>
      <c r="BI1" s="137" t="s">
        <v>265</v>
      </c>
      <c r="BJ1" s="140" t="s">
        <v>266</v>
      </c>
      <c r="BK1" s="140" t="s">
        <v>267</v>
      </c>
      <c r="BL1" s="140" t="s">
        <v>268</v>
      </c>
      <c r="BM1" s="140" t="s">
        <v>269</v>
      </c>
      <c r="BN1" s="140" t="s">
        <v>270</v>
      </c>
      <c r="BO1" s="140" t="s">
        <v>271</v>
      </c>
      <c r="BP1" s="140" t="s">
        <v>270</v>
      </c>
      <c r="BQ1" s="140" t="s">
        <v>271</v>
      </c>
      <c r="BR1" s="140" t="s">
        <v>270</v>
      </c>
      <c r="BS1" s="140" t="s">
        <v>271</v>
      </c>
      <c r="BT1" s="140" t="s">
        <v>272</v>
      </c>
    </row>
    <row r="2" spans="1:72" ht="13.5" hidden="1" customHeight="1">
      <c r="A2" s="135"/>
      <c r="B2" s="136"/>
      <c r="C2" s="136"/>
      <c r="D2" s="137" t="s">
        <v>1083</v>
      </c>
      <c r="E2" s="138">
        <v>1</v>
      </c>
      <c r="F2" s="137">
        <v>2</v>
      </c>
      <c r="G2" s="138">
        <v>3</v>
      </c>
      <c r="H2" s="137">
        <v>4</v>
      </c>
      <c r="I2" s="138">
        <v>5</v>
      </c>
      <c r="J2" s="137">
        <v>6</v>
      </c>
      <c r="K2" s="138">
        <v>7</v>
      </c>
      <c r="L2" s="138"/>
      <c r="M2" s="138">
        <v>9</v>
      </c>
      <c r="N2" s="137">
        <v>10</v>
      </c>
      <c r="O2" s="138">
        <v>11</v>
      </c>
      <c r="P2" s="137">
        <v>12</v>
      </c>
      <c r="Q2" s="138">
        <v>13</v>
      </c>
      <c r="R2" s="137">
        <v>14</v>
      </c>
      <c r="S2" s="138">
        <v>15</v>
      </c>
      <c r="T2" s="137">
        <v>16</v>
      </c>
      <c r="U2" s="138">
        <v>17</v>
      </c>
      <c r="V2" s="137">
        <v>18</v>
      </c>
      <c r="W2" s="138">
        <v>19</v>
      </c>
      <c r="X2" s="137">
        <v>20</v>
      </c>
      <c r="Y2" s="138">
        <v>21</v>
      </c>
      <c r="Z2" s="137">
        <v>22</v>
      </c>
      <c r="AA2" s="138">
        <v>23</v>
      </c>
      <c r="AB2" s="137">
        <v>24</v>
      </c>
      <c r="AC2" s="138">
        <v>25</v>
      </c>
      <c r="AD2" s="137">
        <v>26</v>
      </c>
      <c r="AE2" s="138">
        <v>27</v>
      </c>
      <c r="AF2" s="137">
        <v>28</v>
      </c>
      <c r="AG2" s="138">
        <v>29</v>
      </c>
      <c r="AH2" s="137">
        <v>30</v>
      </c>
      <c r="AI2" s="138">
        <v>31</v>
      </c>
      <c r="AJ2" s="137">
        <v>32</v>
      </c>
      <c r="AK2" s="138">
        <v>33</v>
      </c>
      <c r="AL2" s="137">
        <v>34</v>
      </c>
      <c r="AM2" s="138">
        <v>35</v>
      </c>
      <c r="AN2" s="137">
        <v>36</v>
      </c>
      <c r="AO2" s="138">
        <v>37</v>
      </c>
      <c r="AP2" s="137">
        <v>38</v>
      </c>
      <c r="AQ2" s="138">
        <v>39</v>
      </c>
      <c r="AR2" s="137">
        <v>40</v>
      </c>
      <c r="AS2" s="138">
        <v>41</v>
      </c>
      <c r="AT2" s="137">
        <v>42</v>
      </c>
      <c r="AU2" s="138">
        <v>43</v>
      </c>
      <c r="AV2" s="137">
        <v>44</v>
      </c>
      <c r="AW2" s="138">
        <v>45</v>
      </c>
      <c r="AX2" s="137">
        <v>46</v>
      </c>
      <c r="AY2" s="138">
        <v>47</v>
      </c>
      <c r="AZ2" s="137">
        <v>48</v>
      </c>
      <c r="BA2" s="138">
        <v>49</v>
      </c>
      <c r="BB2" s="137">
        <v>50</v>
      </c>
      <c r="BC2" s="138">
        <v>51</v>
      </c>
      <c r="BD2" s="137">
        <v>52</v>
      </c>
      <c r="BE2" s="138">
        <v>53</v>
      </c>
      <c r="BF2" s="137">
        <v>54</v>
      </c>
      <c r="BG2" s="138">
        <v>55</v>
      </c>
      <c r="BH2" s="137">
        <v>56</v>
      </c>
      <c r="BI2" s="138">
        <v>57</v>
      </c>
      <c r="BJ2" s="137">
        <v>58</v>
      </c>
      <c r="BK2" s="138">
        <v>59</v>
      </c>
      <c r="BL2" s="137">
        <v>60</v>
      </c>
      <c r="BM2" s="138">
        <v>61</v>
      </c>
      <c r="BN2" s="137">
        <v>62</v>
      </c>
      <c r="BO2" s="138">
        <v>63</v>
      </c>
      <c r="BP2" s="137">
        <v>64</v>
      </c>
      <c r="BQ2" s="138">
        <v>65</v>
      </c>
      <c r="BR2" s="137">
        <v>66</v>
      </c>
      <c r="BS2" s="138">
        <v>67</v>
      </c>
      <c r="BT2" s="137">
        <v>68</v>
      </c>
    </row>
    <row r="3" spans="1:72" s="30" customFormat="1" ht="30" customHeight="1">
      <c r="A3" s="144"/>
      <c r="B3" s="144"/>
      <c r="C3" s="223"/>
      <c r="D3" s="654" t="s">
        <v>387</v>
      </c>
      <c r="E3" s="654"/>
      <c r="F3" s="358"/>
      <c r="G3" s="359"/>
      <c r="H3" s="359"/>
      <c r="I3" s="357" t="s">
        <v>1065</v>
      </c>
      <c r="J3" s="359"/>
      <c r="K3" s="359"/>
      <c r="L3" s="359"/>
      <c r="M3" s="189" t="s">
        <v>388</v>
      </c>
      <c r="N3" s="189"/>
      <c r="O3" s="356" t="s">
        <v>389</v>
      </c>
      <c r="P3" s="356"/>
      <c r="Q3" s="356"/>
      <c r="R3" s="356"/>
      <c r="S3" s="189"/>
      <c r="T3" s="654" t="s">
        <v>390</v>
      </c>
      <c r="U3" s="654"/>
      <c r="V3" s="654"/>
      <c r="W3" s="654" t="s">
        <v>964</v>
      </c>
      <c r="X3" s="654"/>
      <c r="Y3" s="654" t="s">
        <v>391</v>
      </c>
      <c r="Z3" s="654"/>
      <c r="AA3" s="654"/>
      <c r="AB3" s="638" t="s">
        <v>392</v>
      </c>
      <c r="AC3" s="640"/>
      <c r="AD3" s="654" t="s">
        <v>393</v>
      </c>
      <c r="AE3" s="654"/>
      <c r="AF3" s="654"/>
      <c r="AG3" s="654"/>
      <c r="AH3" s="652" t="s">
        <v>491</v>
      </c>
      <c r="AI3" s="652" t="s">
        <v>492</v>
      </c>
      <c r="AJ3" s="650" t="s">
        <v>493</v>
      </c>
      <c r="AK3" s="652" t="s">
        <v>494</v>
      </c>
      <c r="AL3" s="655" t="s">
        <v>524</v>
      </c>
      <c r="AM3" s="655"/>
      <c r="AN3" s="655"/>
      <c r="AO3" s="655"/>
      <c r="AP3" s="655" t="s">
        <v>525</v>
      </c>
      <c r="AQ3" s="655"/>
      <c r="AR3" s="655"/>
      <c r="AS3" s="655"/>
      <c r="AT3" s="655" t="s">
        <v>526</v>
      </c>
      <c r="AU3" s="655"/>
      <c r="AV3" s="655"/>
      <c r="AW3" s="655"/>
      <c r="AX3" s="656" t="s">
        <v>728</v>
      </c>
      <c r="AY3" s="656"/>
      <c r="AZ3" s="657"/>
      <c r="BA3" s="655" t="s">
        <v>394</v>
      </c>
      <c r="BB3" s="655"/>
      <c r="BC3" s="655"/>
      <c r="BD3" s="655" t="s">
        <v>395</v>
      </c>
      <c r="BE3" s="655"/>
      <c r="BF3" s="655"/>
      <c r="BG3" s="655" t="s">
        <v>396</v>
      </c>
      <c r="BH3" s="655"/>
      <c r="BI3" s="655"/>
      <c r="BJ3" s="655" t="s">
        <v>397</v>
      </c>
      <c r="BK3" s="655"/>
      <c r="BL3" s="655" t="s">
        <v>398</v>
      </c>
      <c r="BM3" s="655"/>
      <c r="BN3" s="655" t="s">
        <v>399</v>
      </c>
      <c r="BO3" s="655"/>
      <c r="BP3" s="655" t="s">
        <v>1063</v>
      </c>
      <c r="BQ3" s="655"/>
      <c r="BR3" s="655" t="s">
        <v>1064</v>
      </c>
      <c r="BS3" s="655"/>
      <c r="BT3" s="650" t="s">
        <v>495</v>
      </c>
    </row>
    <row r="4" spans="1:72" s="31" customFormat="1" ht="50.1" customHeight="1">
      <c r="A4" s="144" t="s">
        <v>15</v>
      </c>
      <c r="B4" s="144" t="s">
        <v>3</v>
      </c>
      <c r="C4" s="223" t="s">
        <v>400</v>
      </c>
      <c r="D4" s="197" t="s">
        <v>7</v>
      </c>
      <c r="E4" s="197" t="s">
        <v>401</v>
      </c>
      <c r="F4" s="109" t="s">
        <v>402</v>
      </c>
      <c r="G4" s="109" t="s">
        <v>403</v>
      </c>
      <c r="H4" s="109" t="s">
        <v>404</v>
      </c>
      <c r="I4" s="181" t="s">
        <v>510</v>
      </c>
      <c r="J4" s="434" t="s">
        <v>1172</v>
      </c>
      <c r="K4" s="232" t="s">
        <v>515</v>
      </c>
      <c r="L4" s="374" t="s">
        <v>1040</v>
      </c>
      <c r="M4" s="191" t="s">
        <v>405</v>
      </c>
      <c r="N4" s="109" t="s">
        <v>406</v>
      </c>
      <c r="O4" s="43" t="s">
        <v>407</v>
      </c>
      <c r="P4" s="43" t="s">
        <v>408</v>
      </c>
      <c r="Q4" s="43" t="s">
        <v>409</v>
      </c>
      <c r="R4" s="43" t="s">
        <v>1082</v>
      </c>
      <c r="S4" s="232" t="s">
        <v>516</v>
      </c>
      <c r="T4" s="109" t="s">
        <v>410</v>
      </c>
      <c r="U4" s="109" t="s">
        <v>411</v>
      </c>
      <c r="V4" s="109" t="s">
        <v>412</v>
      </c>
      <c r="W4" s="191" t="s">
        <v>413</v>
      </c>
      <c r="X4" s="109" t="s">
        <v>414</v>
      </c>
      <c r="Y4" s="109" t="s">
        <v>415</v>
      </c>
      <c r="Z4" s="191" t="s">
        <v>416</v>
      </c>
      <c r="AA4" s="191" t="s">
        <v>417</v>
      </c>
      <c r="AB4" s="191" t="s">
        <v>418</v>
      </c>
      <c r="AC4" s="191" t="s">
        <v>419</v>
      </c>
      <c r="AD4" s="109" t="s">
        <v>420</v>
      </c>
      <c r="AE4" s="109" t="s">
        <v>421</v>
      </c>
      <c r="AF4" s="109" t="s">
        <v>422</v>
      </c>
      <c r="AG4" s="259" t="s">
        <v>523</v>
      </c>
      <c r="AH4" s="653"/>
      <c r="AI4" s="653"/>
      <c r="AJ4" s="651"/>
      <c r="AK4" s="653"/>
      <c r="AL4" s="39" t="s">
        <v>423</v>
      </c>
      <c r="AM4" s="51" t="s">
        <v>424</v>
      </c>
      <c r="AN4" s="51" t="s">
        <v>425</v>
      </c>
      <c r="AO4" s="110" t="s">
        <v>426</v>
      </c>
      <c r="AP4" s="39" t="s">
        <v>423</v>
      </c>
      <c r="AQ4" s="51" t="s">
        <v>424</v>
      </c>
      <c r="AR4" s="51" t="s">
        <v>425</v>
      </c>
      <c r="AS4" s="110" t="s">
        <v>426</v>
      </c>
      <c r="AT4" s="39" t="s">
        <v>423</v>
      </c>
      <c r="AU4" s="51" t="s">
        <v>424</v>
      </c>
      <c r="AV4" s="51" t="s">
        <v>425</v>
      </c>
      <c r="AW4" s="110" t="s">
        <v>426</v>
      </c>
      <c r="AX4" s="303" t="s">
        <v>729</v>
      </c>
      <c r="AY4" s="364" t="s">
        <v>730</v>
      </c>
      <c r="AZ4" s="361" t="s">
        <v>731</v>
      </c>
      <c r="BA4" s="110" t="s">
        <v>427</v>
      </c>
      <c r="BB4" s="110" t="s">
        <v>428</v>
      </c>
      <c r="BC4" s="110" t="s">
        <v>429</v>
      </c>
      <c r="BD4" s="110" t="s">
        <v>430</v>
      </c>
      <c r="BE4" s="110" t="s">
        <v>428</v>
      </c>
      <c r="BF4" s="110" t="s">
        <v>429</v>
      </c>
      <c r="BG4" s="110" t="s">
        <v>430</v>
      </c>
      <c r="BH4" s="110" t="s">
        <v>428</v>
      </c>
      <c r="BI4" s="110" t="s">
        <v>429</v>
      </c>
      <c r="BJ4" s="110" t="s">
        <v>431</v>
      </c>
      <c r="BK4" s="110" t="s">
        <v>432</v>
      </c>
      <c r="BL4" s="110" t="s">
        <v>431</v>
      </c>
      <c r="BM4" s="110" t="s">
        <v>432</v>
      </c>
      <c r="BN4" s="110" t="s">
        <v>431</v>
      </c>
      <c r="BO4" s="110" t="s">
        <v>432</v>
      </c>
      <c r="BP4" s="346" t="s">
        <v>431</v>
      </c>
      <c r="BQ4" s="346" t="s">
        <v>432</v>
      </c>
      <c r="BR4" s="346" t="s">
        <v>431</v>
      </c>
      <c r="BS4" s="346" t="s">
        <v>432</v>
      </c>
      <c r="BT4" s="651"/>
    </row>
    <row r="5" spans="1:72" s="31" customFormat="1" ht="16.5" hidden="1" customHeight="1">
      <c r="A5" s="79"/>
      <c r="B5" s="80"/>
      <c r="C5" s="224"/>
      <c r="D5" s="69"/>
      <c r="E5" s="45"/>
      <c r="F5" s="49"/>
      <c r="G5" s="32"/>
      <c r="H5" s="32"/>
      <c r="I5" s="69"/>
      <c r="J5" s="69"/>
      <c r="K5" s="33"/>
      <c r="L5" s="45"/>
      <c r="M5" s="33"/>
      <c r="N5" s="33"/>
      <c r="O5" s="47"/>
      <c r="P5" s="47"/>
      <c r="Q5" s="47"/>
      <c r="R5" s="72"/>
      <c r="S5" s="34"/>
      <c r="T5" s="34"/>
      <c r="U5" s="32"/>
      <c r="V5" s="32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70"/>
      <c r="AK5" s="36"/>
      <c r="AL5" s="127"/>
      <c r="AM5" s="147"/>
      <c r="AN5" s="147"/>
      <c r="AO5" s="118"/>
      <c r="AP5" s="127"/>
      <c r="AQ5" s="147"/>
      <c r="AR5" s="147"/>
      <c r="AS5" s="118"/>
      <c r="AT5" s="127"/>
      <c r="AU5" s="147"/>
      <c r="AV5" s="147"/>
      <c r="AW5" s="118"/>
      <c r="AX5" s="304"/>
      <c r="AY5" s="64"/>
      <c r="AZ5" s="64"/>
      <c r="BA5" s="118"/>
      <c r="BB5" s="148"/>
      <c r="BC5" s="117"/>
      <c r="BD5" s="117"/>
      <c r="BE5" s="148"/>
      <c r="BF5" s="117"/>
      <c r="BG5" s="117"/>
      <c r="BH5" s="148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</row>
    <row r="6" spans="1:72" s="31" customFormat="1" ht="16.5" hidden="1" customHeight="1">
      <c r="A6" s="82"/>
      <c r="B6" s="81"/>
      <c r="C6" s="224"/>
      <c r="D6" s="69"/>
      <c r="E6" s="45"/>
      <c r="F6" s="71"/>
      <c r="G6" s="69"/>
      <c r="H6" s="69"/>
      <c r="I6" s="69"/>
      <c r="J6" s="69"/>
      <c r="K6" s="70"/>
      <c r="L6" s="45"/>
      <c r="M6" s="70"/>
      <c r="N6" s="70"/>
      <c r="O6" s="72"/>
      <c r="P6" s="72"/>
      <c r="Q6" s="72"/>
      <c r="R6" s="72"/>
      <c r="S6" s="45"/>
      <c r="T6" s="45"/>
      <c r="U6" s="69"/>
      <c r="V6" s="69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3"/>
      <c r="AL6" s="149"/>
      <c r="AM6" s="150"/>
      <c r="AN6" s="150"/>
      <c r="AO6" s="77"/>
      <c r="AP6" s="149"/>
      <c r="AQ6" s="150"/>
      <c r="AR6" s="150"/>
      <c r="AS6" s="77"/>
      <c r="AT6" s="149"/>
      <c r="AU6" s="150"/>
      <c r="AV6" s="150"/>
      <c r="AW6" s="77"/>
      <c r="AX6" s="304"/>
      <c r="AY6" s="64"/>
      <c r="AZ6" s="64"/>
      <c r="BA6" s="77"/>
      <c r="BB6" s="76"/>
      <c r="BC6" s="75"/>
      <c r="BD6" s="75"/>
      <c r="BE6" s="76"/>
      <c r="BF6" s="75"/>
      <c r="BG6" s="75"/>
      <c r="BH6" s="76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</row>
    <row r="7" spans="1:72" s="31" customFormat="1" ht="16.5" hidden="1" customHeight="1">
      <c r="A7" s="82"/>
      <c r="B7" s="81"/>
      <c r="C7" s="224"/>
      <c r="D7" s="69"/>
      <c r="E7" s="45"/>
      <c r="F7" s="71"/>
      <c r="G7" s="69"/>
      <c r="H7" s="69"/>
      <c r="I7" s="69"/>
      <c r="J7" s="69"/>
      <c r="K7" s="70"/>
      <c r="L7" s="45"/>
      <c r="M7" s="70"/>
      <c r="N7" s="70"/>
      <c r="O7" s="72"/>
      <c r="P7" s="72"/>
      <c r="Q7" s="72"/>
      <c r="R7" s="72"/>
      <c r="S7" s="45"/>
      <c r="T7" s="45"/>
      <c r="U7" s="69"/>
      <c r="V7" s="69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3"/>
      <c r="AL7" s="149"/>
      <c r="AM7" s="150"/>
      <c r="AN7" s="150"/>
      <c r="AO7" s="77"/>
      <c r="AP7" s="149"/>
      <c r="AQ7" s="150"/>
      <c r="AR7" s="150"/>
      <c r="AS7" s="77"/>
      <c r="AT7" s="149"/>
      <c r="AU7" s="150"/>
      <c r="AV7" s="150"/>
      <c r="AW7" s="77"/>
      <c r="AX7" s="304"/>
      <c r="AY7" s="64"/>
      <c r="AZ7" s="64"/>
      <c r="BA7" s="77"/>
      <c r="BB7" s="76"/>
      <c r="BC7" s="75"/>
      <c r="BD7" s="75"/>
      <c r="BE7" s="76"/>
      <c r="BF7" s="75"/>
      <c r="BG7" s="75"/>
      <c r="BH7" s="76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</row>
    <row r="8" spans="1:72" s="31" customFormat="1" ht="16.5" hidden="1" customHeight="1">
      <c r="A8" s="79"/>
      <c r="B8" s="80"/>
      <c r="C8" s="224"/>
      <c r="D8" s="69"/>
      <c r="E8" s="45"/>
      <c r="F8" s="49"/>
      <c r="G8" s="32"/>
      <c r="H8" s="32"/>
      <c r="I8" s="69"/>
      <c r="J8" s="69"/>
      <c r="K8" s="33"/>
      <c r="L8" s="45"/>
      <c r="M8" s="33"/>
      <c r="N8" s="33"/>
      <c r="O8" s="47"/>
      <c r="P8" s="47"/>
      <c r="Q8" s="47"/>
      <c r="R8" s="72"/>
      <c r="S8" s="34"/>
      <c r="T8" s="34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70"/>
      <c r="AK8" s="36"/>
      <c r="AL8" s="127"/>
      <c r="AM8" s="147"/>
      <c r="AN8" s="147"/>
      <c r="AO8" s="118"/>
      <c r="AP8" s="127"/>
      <c r="AQ8" s="147"/>
      <c r="AR8" s="147"/>
      <c r="AS8" s="118"/>
      <c r="AT8" s="127"/>
      <c r="AU8" s="147"/>
      <c r="AV8" s="147"/>
      <c r="AW8" s="118"/>
      <c r="AX8" s="304"/>
      <c r="AY8" s="64"/>
      <c r="AZ8" s="64"/>
      <c r="BA8" s="118"/>
      <c r="BB8" s="148"/>
      <c r="BC8" s="117"/>
      <c r="BD8" s="117"/>
      <c r="BE8" s="148"/>
      <c r="BF8" s="117"/>
      <c r="BG8" s="117"/>
      <c r="BH8" s="148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</row>
    <row r="9" spans="1:72" s="31" customFormat="1" ht="16.5" hidden="1" customHeight="1">
      <c r="A9" s="79"/>
      <c r="B9" s="80"/>
      <c r="C9" s="224"/>
      <c r="D9" s="69"/>
      <c r="E9" s="45"/>
      <c r="F9" s="49"/>
      <c r="G9" s="32"/>
      <c r="H9" s="32"/>
      <c r="I9" s="69"/>
      <c r="J9" s="69"/>
      <c r="K9" s="33"/>
      <c r="L9" s="45"/>
      <c r="M9" s="33"/>
      <c r="N9" s="33"/>
      <c r="O9" s="47"/>
      <c r="P9" s="47"/>
      <c r="Q9" s="47"/>
      <c r="R9" s="72"/>
      <c r="S9" s="34"/>
      <c r="T9" s="34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70"/>
      <c r="AK9" s="36"/>
      <c r="AL9" s="127"/>
      <c r="AM9" s="147"/>
      <c r="AN9" s="147"/>
      <c r="AO9" s="118"/>
      <c r="AP9" s="127"/>
      <c r="AQ9" s="147"/>
      <c r="AR9" s="147"/>
      <c r="AS9" s="118"/>
      <c r="AT9" s="127"/>
      <c r="AU9" s="147"/>
      <c r="AV9" s="147"/>
      <c r="AW9" s="118"/>
      <c r="AX9" s="304"/>
      <c r="AY9" s="64"/>
      <c r="AZ9" s="64"/>
      <c r="BA9" s="118"/>
      <c r="BB9" s="148"/>
      <c r="BC9" s="117"/>
      <c r="BD9" s="117"/>
      <c r="BE9" s="148"/>
      <c r="BF9" s="117"/>
      <c r="BG9" s="117"/>
      <c r="BH9" s="148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</row>
    <row r="10" spans="1:72" s="31" customFormat="1" ht="16.5" hidden="1" customHeight="1">
      <c r="A10" s="79"/>
      <c r="B10" s="80"/>
      <c r="C10" s="224"/>
      <c r="D10" s="69"/>
      <c r="E10" s="45"/>
      <c r="F10" s="49"/>
      <c r="G10" s="32"/>
      <c r="H10" s="32"/>
      <c r="I10" s="69"/>
      <c r="J10" s="69"/>
      <c r="K10" s="33"/>
      <c r="L10" s="45"/>
      <c r="M10" s="33"/>
      <c r="N10" s="33"/>
      <c r="O10" s="47"/>
      <c r="P10" s="47"/>
      <c r="Q10" s="47"/>
      <c r="R10" s="72"/>
      <c r="S10" s="34"/>
      <c r="T10" s="34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70"/>
      <c r="AK10" s="36"/>
      <c r="AL10" s="127"/>
      <c r="AM10" s="147"/>
      <c r="AN10" s="147"/>
      <c r="AO10" s="118"/>
      <c r="AP10" s="127"/>
      <c r="AQ10" s="147"/>
      <c r="AR10" s="147"/>
      <c r="AS10" s="118"/>
      <c r="AT10" s="127"/>
      <c r="AU10" s="147"/>
      <c r="AV10" s="147"/>
      <c r="AW10" s="118"/>
      <c r="AX10" s="304"/>
      <c r="AY10" s="64"/>
      <c r="AZ10" s="64"/>
      <c r="BA10" s="118"/>
      <c r="BB10" s="148"/>
      <c r="BC10" s="117"/>
      <c r="BD10" s="117"/>
      <c r="BE10" s="148"/>
      <c r="BF10" s="117"/>
      <c r="BG10" s="117"/>
      <c r="BH10" s="148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</row>
    <row r="11" spans="1:72" ht="39.950000000000003" customHeight="1">
      <c r="A11" s="83"/>
      <c r="B11" s="68"/>
      <c r="C11" s="225"/>
      <c r="D11" s="227" t="s">
        <v>600</v>
      </c>
      <c r="E11" s="207" t="s">
        <v>595</v>
      </c>
      <c r="F11" s="46" t="s">
        <v>37</v>
      </c>
      <c r="G11" s="41" t="s">
        <v>545</v>
      </c>
      <c r="H11" s="41" t="s">
        <v>81</v>
      </c>
      <c r="I11" s="41" t="s">
        <v>550</v>
      </c>
      <c r="J11" s="41" t="s">
        <v>551</v>
      </c>
      <c r="K11" s="41" t="s">
        <v>552</v>
      </c>
      <c r="L11" s="46" t="s">
        <v>45</v>
      </c>
      <c r="M11" s="203">
        <v>3000</v>
      </c>
      <c r="N11" s="203">
        <v>3000</v>
      </c>
      <c r="O11" s="84">
        <v>39448</v>
      </c>
      <c r="P11" s="208">
        <v>40544</v>
      </c>
      <c r="Q11" s="84">
        <v>40556</v>
      </c>
      <c r="R11" s="84"/>
      <c r="S11" s="168">
        <f t="shared" ref="S11:S200" si="0">IF(ISBLANK(O11),"",DATEDIF(O11,Q11,"d")/365)</f>
        <v>3.0356164383561643</v>
      </c>
      <c r="T11" s="204">
        <v>0.1</v>
      </c>
      <c r="U11" s="41" t="s">
        <v>553</v>
      </c>
      <c r="V11" s="41" t="s">
        <v>608</v>
      </c>
      <c r="W11" s="190">
        <f t="shared" ref="W11:W76" ca="1" si="1">IF(ISBLANK($D11), "",    IF(   ISERROR(  XIRR( OFFSET(펀드_거래,MATCH($D11,OFFSET(펀드_거래,0,0,ROWS(펀드_거래),1),0)-1,2,COUNTIF(펀드_거래,$D11),1), OFFSET(펀드_거래,MATCH($D11,OFFSET(펀드_거래,0,0,ROWS(펀드_거래),1),0)-1,3,COUNTIF(펀드_거래,$D11),1) )  ),   "N/A",   XIRR( OFFSET(펀드_거래,MATCH($D11,OFFSET(펀드_거래,0,0,ROWS(펀드_거래),1),0)-1,2,COUNTIF(펀드_거래,$D11),1), OFFSET(펀드_거래,MATCH($D11,OFFSET(펀드_거래,0,0,ROWS(펀드_거래),1),0)-1,3,COUNTIF(펀드_거래,$D11),1), IF(SUM(OFFSET(펀드_거래,MATCH($D11,OFFSET(펀드_거래,0,0,ROWS(펀드_거래),1),0)-1,2,COUNTIF(펀드_거래,$D11),1))&gt;0, 1%, -1%) )   )   )</f>
        <v>0.19785229206085203</v>
      </c>
      <c r="X11" s="169">
        <f t="shared" ref="X11" ca="1" si="2">IF( ISBLANK($D11), "", IF(ISNUMBER(N11), (AC11+AD11+AE11+AH11-AI11)/N11, "N/A")  )</f>
        <v>6.591681131333333</v>
      </c>
      <c r="Y11" s="170">
        <f t="shared" ref="Y11:Y76" ca="1" si="3">IF( ISBLANK($D11), "", SUMPRODUCT( (OFFSET(제안사_투자현황,0,1,ROWS(제안사_투자현황),1)=$D11)*1, ISTEXT(OFFSET(제안사_투자현황,0,3,ROWS(제안사_투자현황),1))*1 ) )</f>
        <v>3</v>
      </c>
      <c r="Z11" s="170">
        <f t="shared" ref="Z11:Z42" ca="1" si="4">IF( ISBLANK($D11), "0", SUMPRODUCT( (OFFSET(제안사_투자현황,0,1,ROWS(제안사_투자현황),1)=$D11)*1, OFFSET(제안사_투자현황,0,9,ROWS(제안사_투자현황),1)) )</f>
        <v>5999.9918749999997</v>
      </c>
      <c r="AA11" s="170">
        <f t="shared" ref="AA11:AA42" ca="1" si="5">IF( ISBLANK($D11), "", SUMPRODUCT( (OFFSET(제안사_투자현황,0,1,ROWS(제안사_투자현황),1)=$D11)*1, OFFSET(제안사_투자현황,0,14,ROWS(제안사_투자현황),1)) )</f>
        <v>4000</v>
      </c>
      <c r="AB11" s="170">
        <f t="shared" ref="AB11:AB42" ca="1" si="6">IF( ISBLANK($D11), "", SUMPRODUCT( (OFFSET(제안사_투자현황,0,1,ROWS(제안사_투자현황),1)=$D11)*1, OFFSET(제안사_투자현황,0,19,ROWS(제안사_투자현황),1)) )</f>
        <v>2999.9918750000002</v>
      </c>
      <c r="AC11" s="170">
        <f t="shared" ref="AC11:AC42" ca="1" si="7">IF( ISBLANK($D11), "", SUMPRODUCT( (OFFSET(제안사_투자현황,0,1,ROWS(제안사_투자현황),1)=$D11)*1, OFFSET(제안사_투자현황,0,20,ROWS(제안사_투자현황),1)) )</f>
        <v>3075.0433940000003</v>
      </c>
      <c r="AD11" s="170">
        <f t="shared" ref="AD11:AD76" ca="1" si="8">IF(   ISBLANK($D11),  "",   SUMPRODUCT( (OFFSET(펀드_거래,0,0,ROWS(펀드_거래),1)=$D11)*1, (OFFSET(펀드_거래,0,1,ROWS(펀드_거래),1)="현금분배")*1, OFFSET(펀드_거래,0,2,ROWS(펀드_거래),1)/1000000 )  +  SUMPRODUCT( (OFFSET(펀드_거래,0,0,ROWS(펀드_거래),1)=$D11)*1, (OFFSET(펀드_거래,0,1,ROWS(펀드_거래),1)="현물분배")*1, OFFSET(펀드_거래,0,2,ROWS(펀드_거래),1)/1000000 )  )</f>
        <v>16700</v>
      </c>
      <c r="AE11" s="170">
        <f t="shared" ref="AE11:AE76" ca="1" si="9">IF( ISBLANK($D11), "", SUMPRODUCT( (OFFSET(펀드_거래,0,0,ROWS(펀드_거래),1)=$D11)*1, (OFFSET(펀드_거래,0,1,ROWS(펀드_거래),1)="성과보수")*1, OFFSET(펀드_거래,0,2,ROWS(펀드_거래),1)/1000000) )</f>
        <v>0</v>
      </c>
      <c r="AF11" s="205"/>
      <c r="AG11" s="205"/>
      <c r="AH11" s="205"/>
      <c r="AI11" s="205"/>
      <c r="AJ11" s="134">
        <f t="shared" ref="AJ11:AJ200" ca="1" si="10">IF( ISERROR(AC11+AH11-AI11), "", AC11+AH11-AI11 )</f>
        <v>3075.0433940000003</v>
      </c>
      <c r="AK11" s="196"/>
      <c r="AL11" s="26"/>
      <c r="AM11" s="21"/>
      <c r="AN11" s="21"/>
      <c r="AO11" s="210"/>
      <c r="AP11" s="209"/>
      <c r="AQ11" s="208"/>
      <c r="AR11" s="208"/>
      <c r="AS11" s="210"/>
      <c r="AT11" s="209"/>
      <c r="AU11" s="208"/>
      <c r="AV11" s="208"/>
      <c r="AW11" s="210"/>
      <c r="AX11" s="390">
        <f>SUMIF('4.2.펀드 인력변경 이력'!A:A,D11,'4.2.펀드 인력변경 이력'!F:F)</f>
        <v>3</v>
      </c>
      <c r="AY11" s="390">
        <f>SUMIF('4.2.펀드 인력변경 이력'!A:A,D11,'4.2.펀드 인력변경 이력'!G:G)</f>
        <v>3</v>
      </c>
      <c r="AZ11" s="305">
        <f t="shared" ref="AZ11:AZ42" si="11">IF(D11="","",IF(AY11=0,3,IF(AX11/AY11&gt;3,3,AX11/AY11)))</f>
        <v>1</v>
      </c>
      <c r="BA11" s="46"/>
      <c r="BB11" s="201"/>
      <c r="BC11" s="206"/>
      <c r="BD11" s="20"/>
      <c r="BE11" s="9"/>
      <c r="BF11" s="20"/>
      <c r="BG11" s="20"/>
      <c r="BH11" s="9"/>
      <c r="BI11" s="20"/>
      <c r="BJ11" s="237"/>
      <c r="BK11" s="206"/>
      <c r="BL11" s="237"/>
      <c r="BM11" s="206"/>
      <c r="BN11" s="237"/>
      <c r="BO11" s="206"/>
      <c r="BP11" s="237"/>
      <c r="BQ11" s="206"/>
      <c r="BR11" s="237"/>
      <c r="BS11" s="206"/>
      <c r="BT11" s="206"/>
    </row>
    <row r="12" spans="1:72" ht="39.950000000000003" customHeight="1">
      <c r="A12" s="83"/>
      <c r="B12" s="68"/>
      <c r="C12" s="225"/>
      <c r="D12" s="226" t="s">
        <v>601</v>
      </c>
      <c r="E12" s="207" t="s">
        <v>602</v>
      </c>
      <c r="F12" s="46" t="s">
        <v>37</v>
      </c>
      <c r="G12" s="41" t="s">
        <v>603</v>
      </c>
      <c r="H12" s="41" t="s">
        <v>81</v>
      </c>
      <c r="I12" s="41" t="s">
        <v>604</v>
      </c>
      <c r="J12" s="41" t="s">
        <v>511</v>
      </c>
      <c r="K12" s="41" t="s">
        <v>552</v>
      </c>
      <c r="L12" s="46" t="s">
        <v>42</v>
      </c>
      <c r="M12" s="203">
        <v>10000</v>
      </c>
      <c r="N12" s="203">
        <v>10000</v>
      </c>
      <c r="O12" s="84">
        <v>39448</v>
      </c>
      <c r="P12" s="208">
        <v>41307</v>
      </c>
      <c r="Q12" s="84">
        <v>41359</v>
      </c>
      <c r="R12" s="84"/>
      <c r="S12" s="168">
        <f t="shared" si="0"/>
        <v>5.2356164383561641</v>
      </c>
      <c r="T12" s="204">
        <v>0.1</v>
      </c>
      <c r="U12" s="41" t="s">
        <v>553</v>
      </c>
      <c r="V12" s="41" t="s">
        <v>609</v>
      </c>
      <c r="W12" s="190">
        <f t="shared" ca="1" si="1"/>
        <v>8.3114180564880374E-2</v>
      </c>
      <c r="X12" s="169">
        <f t="shared" ref="X12:X75" ca="1" si="12">IF( ISBLANK($D12), "", IF(ISNUMBER(N12), (AC12+AD12+AE12+AH12-AI12)/N12, "N/A")  )</f>
        <v>1.1934525651000001</v>
      </c>
      <c r="Y12" s="170">
        <f t="shared" ca="1" si="3"/>
        <v>3</v>
      </c>
      <c r="Z12" s="170">
        <f t="shared" ca="1" si="4"/>
        <v>8999.9989999999998</v>
      </c>
      <c r="AA12" s="170">
        <f t="shared" ca="1" si="5"/>
        <v>2450</v>
      </c>
      <c r="AB12" s="170">
        <f t="shared" ca="1" si="6"/>
        <v>6900</v>
      </c>
      <c r="AC12" s="170">
        <f t="shared" ca="1" si="7"/>
        <v>8344.5256509999999</v>
      </c>
      <c r="AD12" s="170">
        <f t="shared" ca="1" si="8"/>
        <v>3590</v>
      </c>
      <c r="AE12" s="170">
        <f t="shared" ca="1" si="9"/>
        <v>0</v>
      </c>
      <c r="AF12" s="205"/>
      <c r="AG12" s="205"/>
      <c r="AH12" s="205"/>
      <c r="AI12" s="205"/>
      <c r="AJ12" s="134">
        <f t="shared" ca="1" si="10"/>
        <v>8344.5256509999999</v>
      </c>
      <c r="AK12" s="196"/>
      <c r="AL12" s="26"/>
      <c r="AM12" s="21"/>
      <c r="AN12" s="21"/>
      <c r="AO12" s="210"/>
      <c r="AP12" s="209"/>
      <c r="AQ12" s="208"/>
      <c r="AR12" s="208"/>
      <c r="AS12" s="210"/>
      <c r="AT12" s="209"/>
      <c r="AU12" s="208"/>
      <c r="AV12" s="208"/>
      <c r="AW12" s="210"/>
      <c r="AX12" s="390">
        <f>SUMIF('4.2.펀드 인력변경 이력'!A:A,D12,'4.2.펀드 인력변경 이력'!F:F)</f>
        <v>3</v>
      </c>
      <c r="AY12" s="390">
        <f>SUMIF('4.2.펀드 인력변경 이력'!A:A,D12,'4.2.펀드 인력변경 이력'!G:G)</f>
        <v>0</v>
      </c>
      <c r="AZ12" s="305">
        <f t="shared" si="11"/>
        <v>3</v>
      </c>
      <c r="BA12" s="46"/>
      <c r="BB12" s="201"/>
      <c r="BC12" s="206"/>
      <c r="BD12" s="20"/>
      <c r="BE12" s="9"/>
      <c r="BF12" s="20"/>
      <c r="BG12" s="20"/>
      <c r="BH12" s="9"/>
      <c r="BI12" s="20"/>
      <c r="BJ12" s="237"/>
      <c r="BK12" s="206"/>
      <c r="BL12" s="237"/>
      <c r="BM12" s="206"/>
      <c r="BN12" s="237"/>
      <c r="BO12" s="206"/>
      <c r="BP12" s="237"/>
      <c r="BQ12" s="206"/>
      <c r="BR12" s="237"/>
      <c r="BS12" s="206"/>
      <c r="BT12" s="206"/>
    </row>
    <row r="13" spans="1:72" ht="39.950000000000003" customHeight="1">
      <c r="A13" s="83"/>
      <c r="B13" s="68"/>
      <c r="C13" s="225"/>
      <c r="D13" s="226" t="s">
        <v>605</v>
      </c>
      <c r="E13" s="207" t="s">
        <v>606</v>
      </c>
      <c r="F13" s="46" t="s">
        <v>39</v>
      </c>
      <c r="G13" s="41" t="s">
        <v>545</v>
      </c>
      <c r="H13" s="41" t="s">
        <v>81</v>
      </c>
      <c r="I13" s="41" t="s">
        <v>607</v>
      </c>
      <c r="J13" s="41" t="s">
        <v>551</v>
      </c>
      <c r="K13" s="41" t="s">
        <v>38</v>
      </c>
      <c r="L13" s="46" t="s">
        <v>42</v>
      </c>
      <c r="M13" s="203">
        <v>10000</v>
      </c>
      <c r="N13" s="203">
        <v>10000</v>
      </c>
      <c r="O13" s="84">
        <v>39448</v>
      </c>
      <c r="P13" s="208">
        <v>42460</v>
      </c>
      <c r="Q13" s="84">
        <v>42893</v>
      </c>
      <c r="R13" s="84"/>
      <c r="S13" s="168">
        <f t="shared" si="0"/>
        <v>9.4383561643835616</v>
      </c>
      <c r="T13" s="204">
        <v>0.1</v>
      </c>
      <c r="U13" s="41" t="s">
        <v>553</v>
      </c>
      <c r="V13" s="41" t="s">
        <v>610</v>
      </c>
      <c r="W13" s="190">
        <f t="shared" ca="1" si="1"/>
        <v>8.2898526191711425E-2</v>
      </c>
      <c r="X13" s="169">
        <f t="shared" ca="1" si="12"/>
        <v>1.3439569044999999</v>
      </c>
      <c r="Y13" s="170">
        <f t="shared" ca="1" si="3"/>
        <v>2</v>
      </c>
      <c r="Z13" s="170">
        <f t="shared" ca="1" si="4"/>
        <v>4000</v>
      </c>
      <c r="AA13" s="170">
        <f t="shared" ca="1" si="5"/>
        <v>0</v>
      </c>
      <c r="AB13" s="170">
        <f t="shared" ca="1" si="6"/>
        <v>3980</v>
      </c>
      <c r="AC13" s="170">
        <f t="shared" ca="1" si="7"/>
        <v>2020</v>
      </c>
      <c r="AD13" s="170">
        <f t="shared" ca="1" si="8"/>
        <v>11419.569045</v>
      </c>
      <c r="AE13" s="170">
        <f t="shared" ca="1" si="9"/>
        <v>0</v>
      </c>
      <c r="AF13" s="205"/>
      <c r="AG13" s="205"/>
      <c r="AH13" s="205"/>
      <c r="AI13" s="205"/>
      <c r="AJ13" s="134">
        <f t="shared" ca="1" si="10"/>
        <v>2020</v>
      </c>
      <c r="AK13" s="196"/>
      <c r="AL13" s="26"/>
      <c r="AM13" s="21"/>
      <c r="AN13" s="21"/>
      <c r="AO13" s="210"/>
      <c r="AP13" s="209"/>
      <c r="AQ13" s="208"/>
      <c r="AR13" s="208"/>
      <c r="AS13" s="210"/>
      <c r="AT13" s="209"/>
      <c r="AU13" s="208"/>
      <c r="AV13" s="208"/>
      <c r="AW13" s="210"/>
      <c r="AX13" s="390">
        <f>SUMIF('4.2.펀드 인력변경 이력'!A:A,D13,'4.2.펀드 인력변경 이력'!F:F)</f>
        <v>3</v>
      </c>
      <c r="AY13" s="390">
        <f>SUMIF('4.2.펀드 인력변경 이력'!A:A,D13,'4.2.펀드 인력변경 이력'!G:G)</f>
        <v>1</v>
      </c>
      <c r="AZ13" s="305">
        <f t="shared" si="11"/>
        <v>3</v>
      </c>
      <c r="BA13" s="46"/>
      <c r="BB13" s="201"/>
      <c r="BC13" s="206"/>
      <c r="BD13" s="20"/>
      <c r="BE13" s="9"/>
      <c r="BF13" s="20"/>
      <c r="BG13" s="20"/>
      <c r="BH13" s="9"/>
      <c r="BI13" s="20"/>
      <c r="BJ13" s="237"/>
      <c r="BK13" s="206"/>
      <c r="BL13" s="237"/>
      <c r="BM13" s="206"/>
      <c r="BN13" s="237"/>
      <c r="BO13" s="206"/>
      <c r="BP13" s="237"/>
      <c r="BQ13" s="206"/>
      <c r="BR13" s="237"/>
      <c r="BS13" s="206"/>
      <c r="BT13" s="206"/>
    </row>
    <row r="14" spans="1:72" s="435" customFormat="1" ht="39.950000000000003" customHeight="1">
      <c r="A14" s="268"/>
      <c r="B14" s="66"/>
      <c r="C14" s="225"/>
      <c r="D14" s="226" t="s">
        <v>1168</v>
      </c>
      <c r="E14" s="207" t="s">
        <v>1169</v>
      </c>
      <c r="F14" s="46" t="s">
        <v>1170</v>
      </c>
      <c r="G14" s="436" t="s">
        <v>86</v>
      </c>
      <c r="H14" s="436" t="s">
        <v>81</v>
      </c>
      <c r="I14" s="436" t="s">
        <v>1167</v>
      </c>
      <c r="J14" s="436" t="s">
        <v>1164</v>
      </c>
      <c r="K14" s="436" t="s">
        <v>38</v>
      </c>
      <c r="L14" s="46" t="s">
        <v>42</v>
      </c>
      <c r="M14" s="203"/>
      <c r="N14" s="203"/>
      <c r="O14" s="84"/>
      <c r="P14" s="208"/>
      <c r="Q14" s="84"/>
      <c r="R14" s="84"/>
      <c r="S14" s="168" t="str">
        <f t="shared" si="0"/>
        <v/>
      </c>
      <c r="T14" s="204"/>
      <c r="U14" s="436"/>
      <c r="V14" s="436"/>
      <c r="W14" s="190" t="str">
        <f t="shared" ca="1" si="1"/>
        <v>N/A</v>
      </c>
      <c r="X14" s="169" t="str">
        <f t="shared" si="12"/>
        <v>N/A</v>
      </c>
      <c r="Y14" s="170">
        <f t="shared" ca="1" si="3"/>
        <v>0</v>
      </c>
      <c r="Z14" s="170">
        <f t="shared" ca="1" si="4"/>
        <v>0</v>
      </c>
      <c r="AA14" s="170">
        <f t="shared" ca="1" si="5"/>
        <v>0</v>
      </c>
      <c r="AB14" s="170">
        <f t="shared" ca="1" si="6"/>
        <v>0</v>
      </c>
      <c r="AC14" s="170">
        <f t="shared" ca="1" si="7"/>
        <v>0</v>
      </c>
      <c r="AD14" s="170">
        <f t="shared" ca="1" si="8"/>
        <v>0</v>
      </c>
      <c r="AE14" s="170">
        <f t="shared" ca="1" si="9"/>
        <v>0</v>
      </c>
      <c r="AF14" s="205"/>
      <c r="AG14" s="205"/>
      <c r="AH14" s="205"/>
      <c r="AI14" s="205"/>
      <c r="AJ14" s="134">
        <f t="shared" ca="1" si="10"/>
        <v>0</v>
      </c>
      <c r="AK14" s="196"/>
      <c r="AL14" s="267"/>
      <c r="AM14" s="84"/>
      <c r="AN14" s="84"/>
      <c r="AO14" s="210"/>
      <c r="AP14" s="209"/>
      <c r="AQ14" s="208"/>
      <c r="AR14" s="208"/>
      <c r="AS14" s="210"/>
      <c r="AT14" s="209"/>
      <c r="AU14" s="208"/>
      <c r="AV14" s="208"/>
      <c r="AW14" s="210"/>
      <c r="AX14" s="390">
        <f>SUMIF('4.2.펀드 인력변경 이력'!A:A,D14,'4.2.펀드 인력변경 이력'!F:F)</f>
        <v>0</v>
      </c>
      <c r="AY14" s="390">
        <f>SUMIF('4.2.펀드 인력변경 이력'!A:A,D14,'4.2.펀드 인력변경 이력'!G:G)</f>
        <v>0</v>
      </c>
      <c r="AZ14" s="305">
        <f t="shared" si="11"/>
        <v>3</v>
      </c>
      <c r="BA14" s="46"/>
      <c r="BB14" s="201"/>
      <c r="BC14" s="206"/>
      <c r="BD14" s="206"/>
      <c r="BE14" s="201"/>
      <c r="BF14" s="206"/>
      <c r="BG14" s="206"/>
      <c r="BH14" s="201"/>
      <c r="BI14" s="206"/>
      <c r="BJ14" s="237"/>
      <c r="BK14" s="206"/>
      <c r="BL14" s="237"/>
      <c r="BM14" s="206"/>
      <c r="BN14" s="237"/>
      <c r="BO14" s="206"/>
      <c r="BP14" s="237"/>
      <c r="BQ14" s="206"/>
      <c r="BR14" s="237"/>
      <c r="BS14" s="206"/>
      <c r="BT14" s="206"/>
    </row>
    <row r="15" spans="1:72" ht="39.950000000000003" customHeight="1">
      <c r="A15" s="268"/>
      <c r="B15" s="66"/>
      <c r="C15" s="225"/>
      <c r="D15" s="226"/>
      <c r="E15" s="207"/>
      <c r="F15" s="46"/>
      <c r="G15" s="41"/>
      <c r="H15" s="41"/>
      <c r="I15" s="41"/>
      <c r="J15" s="41"/>
      <c r="K15" s="41"/>
      <c r="L15" s="46"/>
      <c r="M15" s="203"/>
      <c r="N15" s="203"/>
      <c r="O15" s="84"/>
      <c r="P15" s="208"/>
      <c r="Q15" s="84"/>
      <c r="R15" s="84"/>
      <c r="S15" s="168" t="str">
        <f t="shared" si="0"/>
        <v/>
      </c>
      <c r="T15" s="204"/>
      <c r="U15" s="41"/>
      <c r="V15" s="41"/>
      <c r="W15" s="190" t="str">
        <f t="shared" ca="1" si="1"/>
        <v/>
      </c>
      <c r="X15" s="169" t="str">
        <f t="shared" si="12"/>
        <v/>
      </c>
      <c r="Y15" s="170" t="str">
        <f t="shared" ca="1" si="3"/>
        <v/>
      </c>
      <c r="Z15" s="170" t="str">
        <f t="shared" ca="1" si="4"/>
        <v>0</v>
      </c>
      <c r="AA15" s="170" t="str">
        <f t="shared" ca="1" si="5"/>
        <v/>
      </c>
      <c r="AB15" s="170" t="str">
        <f t="shared" ca="1" si="6"/>
        <v/>
      </c>
      <c r="AC15" s="170" t="str">
        <f t="shared" ca="1" si="7"/>
        <v/>
      </c>
      <c r="AD15" s="170" t="str">
        <f t="shared" ca="1" si="8"/>
        <v/>
      </c>
      <c r="AE15" s="170" t="str">
        <f t="shared" ca="1" si="9"/>
        <v/>
      </c>
      <c r="AF15" s="205"/>
      <c r="AG15" s="205"/>
      <c r="AH15" s="205"/>
      <c r="AI15" s="205"/>
      <c r="AJ15" s="134" t="str">
        <f t="shared" ca="1" si="10"/>
        <v/>
      </c>
      <c r="AK15" s="196"/>
      <c r="AL15" s="267"/>
      <c r="AM15" s="84"/>
      <c r="AN15" s="84"/>
      <c r="AO15" s="210"/>
      <c r="AP15" s="209"/>
      <c r="AQ15" s="208"/>
      <c r="AR15" s="208"/>
      <c r="AS15" s="210"/>
      <c r="AT15" s="209"/>
      <c r="AU15" s="208"/>
      <c r="AV15" s="208"/>
      <c r="AW15" s="210"/>
      <c r="AX15" s="390">
        <f>SUMIF('4.2.펀드 인력변경 이력'!A:A,D15,'4.2.펀드 인력변경 이력'!F:F)</f>
        <v>0</v>
      </c>
      <c r="AY15" s="390">
        <f>SUMIF('4.2.펀드 인력변경 이력'!A:A,D15,'4.2.펀드 인력변경 이력'!G:G)</f>
        <v>0</v>
      </c>
      <c r="AZ15" s="305" t="str">
        <f t="shared" si="11"/>
        <v/>
      </c>
      <c r="BA15" s="46"/>
      <c r="BB15" s="201"/>
      <c r="BC15" s="206"/>
      <c r="BD15" s="206"/>
      <c r="BE15" s="201"/>
      <c r="BF15" s="206"/>
      <c r="BG15" s="206"/>
      <c r="BH15" s="201"/>
      <c r="BI15" s="206"/>
      <c r="BJ15" s="237"/>
      <c r="BK15" s="206"/>
      <c r="BL15" s="237"/>
      <c r="BM15" s="206"/>
      <c r="BN15" s="237"/>
      <c r="BO15" s="206"/>
      <c r="BP15" s="237"/>
      <c r="BQ15" s="206"/>
      <c r="BR15" s="237"/>
      <c r="BS15" s="206"/>
      <c r="BT15" s="206"/>
    </row>
    <row r="16" spans="1:72" ht="39.950000000000003" customHeight="1">
      <c r="A16" s="268"/>
      <c r="B16" s="66"/>
      <c r="C16" s="225"/>
      <c r="D16" s="226"/>
      <c r="E16" s="207"/>
      <c r="F16" s="46"/>
      <c r="G16" s="41"/>
      <c r="H16" s="41"/>
      <c r="I16" s="41"/>
      <c r="J16" s="41"/>
      <c r="K16" s="41"/>
      <c r="L16" s="46"/>
      <c r="M16" s="203"/>
      <c r="N16" s="203"/>
      <c r="O16" s="84"/>
      <c r="P16" s="208"/>
      <c r="Q16" s="84"/>
      <c r="R16" s="84"/>
      <c r="S16" s="168" t="str">
        <f t="shared" si="0"/>
        <v/>
      </c>
      <c r="T16" s="204"/>
      <c r="U16" s="41"/>
      <c r="V16" s="41"/>
      <c r="W16" s="190" t="str">
        <f t="shared" ca="1" si="1"/>
        <v/>
      </c>
      <c r="X16" s="169" t="str">
        <f t="shared" si="12"/>
        <v/>
      </c>
      <c r="Y16" s="170" t="str">
        <f t="shared" ca="1" si="3"/>
        <v/>
      </c>
      <c r="Z16" s="170" t="str">
        <f t="shared" ca="1" si="4"/>
        <v>0</v>
      </c>
      <c r="AA16" s="170" t="str">
        <f t="shared" ca="1" si="5"/>
        <v/>
      </c>
      <c r="AB16" s="170" t="str">
        <f t="shared" ca="1" si="6"/>
        <v/>
      </c>
      <c r="AC16" s="170" t="str">
        <f t="shared" ca="1" si="7"/>
        <v/>
      </c>
      <c r="AD16" s="170" t="str">
        <f t="shared" ca="1" si="8"/>
        <v/>
      </c>
      <c r="AE16" s="170" t="str">
        <f t="shared" ca="1" si="9"/>
        <v/>
      </c>
      <c r="AF16" s="205"/>
      <c r="AG16" s="205"/>
      <c r="AH16" s="205"/>
      <c r="AI16" s="205"/>
      <c r="AJ16" s="134" t="str">
        <f t="shared" ca="1" si="10"/>
        <v/>
      </c>
      <c r="AK16" s="196"/>
      <c r="AL16" s="267"/>
      <c r="AM16" s="84"/>
      <c r="AN16" s="84"/>
      <c r="AO16" s="210"/>
      <c r="AP16" s="209"/>
      <c r="AQ16" s="208"/>
      <c r="AR16" s="208"/>
      <c r="AS16" s="210"/>
      <c r="AT16" s="209"/>
      <c r="AU16" s="208"/>
      <c r="AV16" s="208"/>
      <c r="AW16" s="210"/>
      <c r="AX16" s="390">
        <f>SUMIF('4.2.펀드 인력변경 이력'!A:A,D16,'4.2.펀드 인력변경 이력'!F:F)</f>
        <v>0</v>
      </c>
      <c r="AY16" s="390">
        <f>SUMIF('4.2.펀드 인력변경 이력'!A:A,D16,'4.2.펀드 인력변경 이력'!G:G)</f>
        <v>0</v>
      </c>
      <c r="AZ16" s="305" t="str">
        <f t="shared" si="11"/>
        <v/>
      </c>
      <c r="BA16" s="46"/>
      <c r="BB16" s="201"/>
      <c r="BC16" s="206"/>
      <c r="BD16" s="206"/>
      <c r="BE16" s="201"/>
      <c r="BF16" s="206"/>
      <c r="BG16" s="206"/>
      <c r="BH16" s="201"/>
      <c r="BI16" s="206"/>
      <c r="BJ16" s="237"/>
      <c r="BK16" s="206"/>
      <c r="BL16" s="237"/>
      <c r="BM16" s="206"/>
      <c r="BN16" s="237"/>
      <c r="BO16" s="206"/>
      <c r="BP16" s="237"/>
      <c r="BQ16" s="206"/>
      <c r="BR16" s="237"/>
      <c r="BS16" s="206"/>
      <c r="BT16" s="206"/>
    </row>
    <row r="17" spans="1:72" ht="39.950000000000003" customHeight="1">
      <c r="A17" s="268"/>
      <c r="B17" s="66"/>
      <c r="C17" s="225"/>
      <c r="D17" s="226"/>
      <c r="E17" s="207"/>
      <c r="F17" s="46"/>
      <c r="G17" s="41"/>
      <c r="H17" s="41"/>
      <c r="I17" s="41"/>
      <c r="J17" s="41"/>
      <c r="K17" s="41"/>
      <c r="L17" s="46"/>
      <c r="M17" s="203"/>
      <c r="N17" s="203"/>
      <c r="O17" s="84"/>
      <c r="P17" s="208"/>
      <c r="Q17" s="84"/>
      <c r="R17" s="84"/>
      <c r="S17" s="168" t="str">
        <f t="shared" si="0"/>
        <v/>
      </c>
      <c r="T17" s="204"/>
      <c r="U17" s="41"/>
      <c r="V17" s="41"/>
      <c r="W17" s="190" t="str">
        <f t="shared" ca="1" si="1"/>
        <v/>
      </c>
      <c r="X17" s="169" t="str">
        <f t="shared" si="12"/>
        <v/>
      </c>
      <c r="Y17" s="170" t="str">
        <f t="shared" ca="1" si="3"/>
        <v/>
      </c>
      <c r="Z17" s="170" t="str">
        <f t="shared" ca="1" si="4"/>
        <v>0</v>
      </c>
      <c r="AA17" s="170" t="str">
        <f t="shared" ca="1" si="5"/>
        <v/>
      </c>
      <c r="AB17" s="170" t="str">
        <f t="shared" ca="1" si="6"/>
        <v/>
      </c>
      <c r="AC17" s="170" t="str">
        <f t="shared" ca="1" si="7"/>
        <v/>
      </c>
      <c r="AD17" s="170" t="str">
        <f t="shared" ca="1" si="8"/>
        <v/>
      </c>
      <c r="AE17" s="170" t="str">
        <f t="shared" ca="1" si="9"/>
        <v/>
      </c>
      <c r="AF17" s="205"/>
      <c r="AG17" s="205"/>
      <c r="AH17" s="205"/>
      <c r="AI17" s="205"/>
      <c r="AJ17" s="134" t="str">
        <f t="shared" ca="1" si="10"/>
        <v/>
      </c>
      <c r="AK17" s="196"/>
      <c r="AL17" s="267"/>
      <c r="AM17" s="84"/>
      <c r="AN17" s="84"/>
      <c r="AO17" s="210"/>
      <c r="AP17" s="209"/>
      <c r="AQ17" s="208"/>
      <c r="AR17" s="208"/>
      <c r="AS17" s="210"/>
      <c r="AT17" s="209"/>
      <c r="AU17" s="208"/>
      <c r="AV17" s="208"/>
      <c r="AW17" s="210"/>
      <c r="AX17" s="390">
        <f>SUMIF('4.2.펀드 인력변경 이력'!A:A,D17,'4.2.펀드 인력변경 이력'!F:F)</f>
        <v>0</v>
      </c>
      <c r="AY17" s="390">
        <f>SUMIF('4.2.펀드 인력변경 이력'!A:A,D17,'4.2.펀드 인력변경 이력'!G:G)</f>
        <v>0</v>
      </c>
      <c r="AZ17" s="305" t="str">
        <f t="shared" si="11"/>
        <v/>
      </c>
      <c r="BA17" s="46"/>
      <c r="BB17" s="201"/>
      <c r="BC17" s="206"/>
      <c r="BD17" s="206"/>
      <c r="BE17" s="201"/>
      <c r="BF17" s="206"/>
      <c r="BG17" s="206"/>
      <c r="BH17" s="201"/>
      <c r="BI17" s="206"/>
      <c r="BJ17" s="237"/>
      <c r="BK17" s="206"/>
      <c r="BL17" s="237"/>
      <c r="BM17" s="206"/>
      <c r="BN17" s="237"/>
      <c r="BO17" s="206"/>
      <c r="BP17" s="237"/>
      <c r="BQ17" s="206"/>
      <c r="BR17" s="237"/>
      <c r="BS17" s="206"/>
      <c r="BT17" s="206"/>
    </row>
    <row r="18" spans="1:72" ht="39.950000000000003" customHeight="1">
      <c r="A18" s="268"/>
      <c r="B18" s="66"/>
      <c r="C18" s="225"/>
      <c r="D18" s="226"/>
      <c r="E18" s="207"/>
      <c r="F18" s="46"/>
      <c r="G18" s="41"/>
      <c r="H18" s="41"/>
      <c r="I18" s="41"/>
      <c r="J18" s="41"/>
      <c r="K18" s="41"/>
      <c r="L18" s="46"/>
      <c r="M18" s="203"/>
      <c r="N18" s="203"/>
      <c r="O18" s="84"/>
      <c r="P18" s="208"/>
      <c r="Q18" s="84"/>
      <c r="R18" s="84"/>
      <c r="S18" s="168" t="str">
        <f t="shared" si="0"/>
        <v/>
      </c>
      <c r="T18" s="204"/>
      <c r="U18" s="41"/>
      <c r="V18" s="41"/>
      <c r="W18" s="190" t="str">
        <f t="shared" ca="1" si="1"/>
        <v/>
      </c>
      <c r="X18" s="169" t="str">
        <f t="shared" si="12"/>
        <v/>
      </c>
      <c r="Y18" s="170" t="str">
        <f t="shared" ca="1" si="3"/>
        <v/>
      </c>
      <c r="Z18" s="170" t="str">
        <f t="shared" ca="1" si="4"/>
        <v>0</v>
      </c>
      <c r="AA18" s="170" t="str">
        <f t="shared" ca="1" si="5"/>
        <v/>
      </c>
      <c r="AB18" s="170" t="str">
        <f t="shared" ca="1" si="6"/>
        <v/>
      </c>
      <c r="AC18" s="170" t="str">
        <f t="shared" ca="1" si="7"/>
        <v/>
      </c>
      <c r="AD18" s="170" t="str">
        <f t="shared" ca="1" si="8"/>
        <v/>
      </c>
      <c r="AE18" s="170" t="str">
        <f t="shared" ca="1" si="9"/>
        <v/>
      </c>
      <c r="AF18" s="205"/>
      <c r="AG18" s="205"/>
      <c r="AH18" s="205"/>
      <c r="AI18" s="205"/>
      <c r="AJ18" s="134" t="str">
        <f t="shared" ca="1" si="10"/>
        <v/>
      </c>
      <c r="AK18" s="196"/>
      <c r="AL18" s="267"/>
      <c r="AM18" s="84"/>
      <c r="AN18" s="84"/>
      <c r="AO18" s="210"/>
      <c r="AP18" s="209"/>
      <c r="AQ18" s="208"/>
      <c r="AR18" s="208"/>
      <c r="AS18" s="210"/>
      <c r="AT18" s="209"/>
      <c r="AU18" s="208"/>
      <c r="AV18" s="208"/>
      <c r="AW18" s="210"/>
      <c r="AX18" s="390">
        <f>SUMIF('4.2.펀드 인력변경 이력'!A:A,D18,'4.2.펀드 인력변경 이력'!F:F)</f>
        <v>0</v>
      </c>
      <c r="AY18" s="390">
        <f>SUMIF('4.2.펀드 인력변경 이력'!A:A,D18,'4.2.펀드 인력변경 이력'!G:G)</f>
        <v>0</v>
      </c>
      <c r="AZ18" s="305" t="str">
        <f t="shared" si="11"/>
        <v/>
      </c>
      <c r="BA18" s="46"/>
      <c r="BB18" s="201"/>
      <c r="BC18" s="206"/>
      <c r="BD18" s="206"/>
      <c r="BE18" s="201"/>
      <c r="BF18" s="206"/>
      <c r="BG18" s="206"/>
      <c r="BH18" s="201"/>
      <c r="BI18" s="206"/>
      <c r="BJ18" s="237"/>
      <c r="BK18" s="206"/>
      <c r="BL18" s="237"/>
      <c r="BM18" s="206"/>
      <c r="BN18" s="237"/>
      <c r="BO18" s="206"/>
      <c r="BP18" s="237"/>
      <c r="BQ18" s="206"/>
      <c r="BR18" s="237"/>
      <c r="BS18" s="206"/>
      <c r="BT18" s="206"/>
    </row>
    <row r="19" spans="1:72" ht="39.950000000000003" customHeight="1">
      <c r="A19" s="268"/>
      <c r="B19" s="66"/>
      <c r="C19" s="225"/>
      <c r="D19" s="226"/>
      <c r="E19" s="207"/>
      <c r="F19" s="46"/>
      <c r="G19" s="41"/>
      <c r="H19" s="41"/>
      <c r="I19" s="41"/>
      <c r="J19" s="41"/>
      <c r="K19" s="41"/>
      <c r="L19" s="46"/>
      <c r="M19" s="203"/>
      <c r="N19" s="203"/>
      <c r="O19" s="84"/>
      <c r="P19" s="208"/>
      <c r="Q19" s="84"/>
      <c r="R19" s="84"/>
      <c r="S19" s="168" t="str">
        <f t="shared" si="0"/>
        <v/>
      </c>
      <c r="T19" s="204"/>
      <c r="U19" s="41"/>
      <c r="V19" s="41"/>
      <c r="W19" s="190" t="str">
        <f t="shared" ca="1" si="1"/>
        <v/>
      </c>
      <c r="X19" s="169" t="str">
        <f t="shared" si="12"/>
        <v/>
      </c>
      <c r="Y19" s="170" t="str">
        <f t="shared" ca="1" si="3"/>
        <v/>
      </c>
      <c r="Z19" s="170" t="str">
        <f t="shared" ca="1" si="4"/>
        <v>0</v>
      </c>
      <c r="AA19" s="170" t="str">
        <f t="shared" ca="1" si="5"/>
        <v/>
      </c>
      <c r="AB19" s="170" t="str">
        <f t="shared" ca="1" si="6"/>
        <v/>
      </c>
      <c r="AC19" s="170" t="str">
        <f t="shared" ca="1" si="7"/>
        <v/>
      </c>
      <c r="AD19" s="170" t="str">
        <f t="shared" ca="1" si="8"/>
        <v/>
      </c>
      <c r="AE19" s="170" t="str">
        <f t="shared" ca="1" si="9"/>
        <v/>
      </c>
      <c r="AF19" s="205"/>
      <c r="AG19" s="205"/>
      <c r="AH19" s="205"/>
      <c r="AI19" s="205"/>
      <c r="AJ19" s="134" t="str">
        <f t="shared" ca="1" si="10"/>
        <v/>
      </c>
      <c r="AK19" s="196"/>
      <c r="AL19" s="267"/>
      <c r="AM19" s="84"/>
      <c r="AN19" s="84"/>
      <c r="AO19" s="210"/>
      <c r="AP19" s="209"/>
      <c r="AQ19" s="208"/>
      <c r="AR19" s="208"/>
      <c r="AS19" s="210"/>
      <c r="AT19" s="209"/>
      <c r="AU19" s="208"/>
      <c r="AV19" s="208"/>
      <c r="AW19" s="210"/>
      <c r="AX19" s="390">
        <f>SUMIF('4.2.펀드 인력변경 이력'!A:A,D19,'4.2.펀드 인력변경 이력'!F:F)</f>
        <v>0</v>
      </c>
      <c r="AY19" s="390">
        <f>SUMIF('4.2.펀드 인력변경 이력'!A:A,D19,'4.2.펀드 인력변경 이력'!G:G)</f>
        <v>0</v>
      </c>
      <c r="AZ19" s="305" t="str">
        <f t="shared" si="11"/>
        <v/>
      </c>
      <c r="BA19" s="46"/>
      <c r="BB19" s="201"/>
      <c r="BC19" s="206"/>
      <c r="BD19" s="206"/>
      <c r="BE19" s="201"/>
      <c r="BF19" s="206"/>
      <c r="BG19" s="206"/>
      <c r="BH19" s="201"/>
      <c r="BI19" s="206"/>
      <c r="BJ19" s="237"/>
      <c r="BK19" s="206"/>
      <c r="BL19" s="237"/>
      <c r="BM19" s="206"/>
      <c r="BN19" s="237"/>
      <c r="BO19" s="206"/>
      <c r="BP19" s="237"/>
      <c r="BQ19" s="206"/>
      <c r="BR19" s="237"/>
      <c r="BS19" s="206"/>
      <c r="BT19" s="206"/>
    </row>
    <row r="20" spans="1:72" ht="39.950000000000003" customHeight="1">
      <c r="A20" s="268"/>
      <c r="B20" s="66"/>
      <c r="C20" s="225"/>
      <c r="D20" s="226"/>
      <c r="E20" s="207"/>
      <c r="F20" s="46"/>
      <c r="G20" s="41"/>
      <c r="H20" s="41"/>
      <c r="I20" s="41"/>
      <c r="J20" s="41"/>
      <c r="K20" s="41"/>
      <c r="L20" s="46"/>
      <c r="M20" s="203"/>
      <c r="N20" s="203"/>
      <c r="O20" s="84"/>
      <c r="P20" s="208"/>
      <c r="Q20" s="84"/>
      <c r="R20" s="84"/>
      <c r="S20" s="168" t="str">
        <f t="shared" si="0"/>
        <v/>
      </c>
      <c r="T20" s="204"/>
      <c r="U20" s="41"/>
      <c r="V20" s="41"/>
      <c r="W20" s="190" t="str">
        <f t="shared" ca="1" si="1"/>
        <v/>
      </c>
      <c r="X20" s="169" t="str">
        <f t="shared" si="12"/>
        <v/>
      </c>
      <c r="Y20" s="170" t="str">
        <f t="shared" ca="1" si="3"/>
        <v/>
      </c>
      <c r="Z20" s="170" t="str">
        <f t="shared" ca="1" si="4"/>
        <v>0</v>
      </c>
      <c r="AA20" s="170" t="str">
        <f t="shared" ca="1" si="5"/>
        <v/>
      </c>
      <c r="AB20" s="170" t="str">
        <f t="shared" ca="1" si="6"/>
        <v/>
      </c>
      <c r="AC20" s="170" t="str">
        <f t="shared" ca="1" si="7"/>
        <v/>
      </c>
      <c r="AD20" s="170" t="str">
        <f t="shared" ca="1" si="8"/>
        <v/>
      </c>
      <c r="AE20" s="170" t="str">
        <f t="shared" ca="1" si="9"/>
        <v/>
      </c>
      <c r="AF20" s="205"/>
      <c r="AG20" s="205"/>
      <c r="AH20" s="205"/>
      <c r="AI20" s="205"/>
      <c r="AJ20" s="134" t="str">
        <f t="shared" ca="1" si="10"/>
        <v/>
      </c>
      <c r="AK20" s="196"/>
      <c r="AL20" s="267"/>
      <c r="AM20" s="84"/>
      <c r="AN20" s="84"/>
      <c r="AO20" s="210"/>
      <c r="AP20" s="209"/>
      <c r="AQ20" s="208"/>
      <c r="AR20" s="208"/>
      <c r="AS20" s="210"/>
      <c r="AT20" s="209"/>
      <c r="AU20" s="208"/>
      <c r="AV20" s="208"/>
      <c r="AW20" s="210"/>
      <c r="AX20" s="390">
        <f>SUMIF('4.2.펀드 인력변경 이력'!A:A,D20,'4.2.펀드 인력변경 이력'!F:F)</f>
        <v>0</v>
      </c>
      <c r="AY20" s="390">
        <f>SUMIF('4.2.펀드 인력변경 이력'!A:A,D20,'4.2.펀드 인력변경 이력'!G:G)</f>
        <v>0</v>
      </c>
      <c r="AZ20" s="305" t="str">
        <f t="shared" si="11"/>
        <v/>
      </c>
      <c r="BA20" s="46"/>
      <c r="BB20" s="201"/>
      <c r="BC20" s="206"/>
      <c r="BD20" s="206"/>
      <c r="BE20" s="201"/>
      <c r="BF20" s="206"/>
      <c r="BG20" s="206"/>
      <c r="BH20" s="201"/>
      <c r="BI20" s="206"/>
      <c r="BJ20" s="237"/>
      <c r="BK20" s="206"/>
      <c r="BL20" s="237"/>
      <c r="BM20" s="206"/>
      <c r="BN20" s="237"/>
      <c r="BO20" s="206"/>
      <c r="BP20" s="237"/>
      <c r="BQ20" s="206"/>
      <c r="BR20" s="237"/>
      <c r="BS20" s="206"/>
      <c r="BT20" s="206"/>
    </row>
    <row r="21" spans="1:72" ht="39.950000000000003" customHeight="1">
      <c r="A21" s="268"/>
      <c r="B21" s="66"/>
      <c r="C21" s="225"/>
      <c r="D21" s="226"/>
      <c r="E21" s="207"/>
      <c r="F21" s="46"/>
      <c r="G21" s="41"/>
      <c r="H21" s="41"/>
      <c r="I21" s="41"/>
      <c r="J21" s="41"/>
      <c r="K21" s="41"/>
      <c r="L21" s="46"/>
      <c r="M21" s="203"/>
      <c r="N21" s="203"/>
      <c r="O21" s="84"/>
      <c r="P21" s="208"/>
      <c r="Q21" s="84"/>
      <c r="R21" s="84"/>
      <c r="S21" s="168" t="str">
        <f t="shared" si="0"/>
        <v/>
      </c>
      <c r="T21" s="204"/>
      <c r="U21" s="41"/>
      <c r="V21" s="41"/>
      <c r="W21" s="190" t="str">
        <f t="shared" ca="1" si="1"/>
        <v/>
      </c>
      <c r="X21" s="169" t="str">
        <f t="shared" si="12"/>
        <v/>
      </c>
      <c r="Y21" s="170" t="str">
        <f t="shared" ca="1" si="3"/>
        <v/>
      </c>
      <c r="Z21" s="170" t="str">
        <f t="shared" ca="1" si="4"/>
        <v>0</v>
      </c>
      <c r="AA21" s="170" t="str">
        <f t="shared" ca="1" si="5"/>
        <v/>
      </c>
      <c r="AB21" s="170" t="str">
        <f t="shared" ca="1" si="6"/>
        <v/>
      </c>
      <c r="AC21" s="170" t="str">
        <f t="shared" ca="1" si="7"/>
        <v/>
      </c>
      <c r="AD21" s="170" t="str">
        <f t="shared" ca="1" si="8"/>
        <v/>
      </c>
      <c r="AE21" s="170" t="str">
        <f t="shared" ca="1" si="9"/>
        <v/>
      </c>
      <c r="AF21" s="205"/>
      <c r="AG21" s="205"/>
      <c r="AH21" s="205"/>
      <c r="AI21" s="205"/>
      <c r="AJ21" s="134" t="str">
        <f t="shared" ca="1" si="10"/>
        <v/>
      </c>
      <c r="AK21" s="196"/>
      <c r="AL21" s="267"/>
      <c r="AM21" s="84"/>
      <c r="AN21" s="84"/>
      <c r="AO21" s="210"/>
      <c r="AP21" s="209"/>
      <c r="AQ21" s="208"/>
      <c r="AR21" s="208"/>
      <c r="AS21" s="210"/>
      <c r="AT21" s="209"/>
      <c r="AU21" s="208"/>
      <c r="AV21" s="208"/>
      <c r="AW21" s="210"/>
      <c r="AX21" s="390">
        <f>SUMIF('4.2.펀드 인력변경 이력'!A:A,D21,'4.2.펀드 인력변경 이력'!F:F)</f>
        <v>0</v>
      </c>
      <c r="AY21" s="390">
        <f>SUMIF('4.2.펀드 인력변경 이력'!A:A,D21,'4.2.펀드 인력변경 이력'!G:G)</f>
        <v>0</v>
      </c>
      <c r="AZ21" s="305" t="str">
        <f t="shared" si="11"/>
        <v/>
      </c>
      <c r="BA21" s="46"/>
      <c r="BB21" s="201"/>
      <c r="BC21" s="206"/>
      <c r="BD21" s="206"/>
      <c r="BE21" s="201"/>
      <c r="BF21" s="206"/>
      <c r="BG21" s="206"/>
      <c r="BH21" s="201"/>
      <c r="BI21" s="206"/>
      <c r="BJ21" s="237"/>
      <c r="BK21" s="206"/>
      <c r="BL21" s="237"/>
      <c r="BM21" s="206"/>
      <c r="BN21" s="237"/>
      <c r="BO21" s="206"/>
      <c r="BP21" s="237"/>
      <c r="BQ21" s="206"/>
      <c r="BR21" s="237"/>
      <c r="BS21" s="206"/>
      <c r="BT21" s="206"/>
    </row>
    <row r="22" spans="1:72" ht="39.950000000000003" customHeight="1">
      <c r="A22" s="268"/>
      <c r="B22" s="66"/>
      <c r="C22" s="225"/>
      <c r="D22" s="226"/>
      <c r="E22" s="207"/>
      <c r="F22" s="46"/>
      <c r="G22" s="41"/>
      <c r="H22" s="41"/>
      <c r="I22" s="41"/>
      <c r="J22" s="41"/>
      <c r="K22" s="41"/>
      <c r="L22" s="46"/>
      <c r="M22" s="203"/>
      <c r="N22" s="203"/>
      <c r="O22" s="84"/>
      <c r="P22" s="208"/>
      <c r="Q22" s="84"/>
      <c r="R22" s="84"/>
      <c r="S22" s="168" t="str">
        <f t="shared" si="0"/>
        <v/>
      </c>
      <c r="T22" s="204"/>
      <c r="U22" s="41"/>
      <c r="V22" s="41"/>
      <c r="W22" s="190" t="str">
        <f t="shared" ca="1" si="1"/>
        <v/>
      </c>
      <c r="X22" s="169" t="str">
        <f t="shared" si="12"/>
        <v/>
      </c>
      <c r="Y22" s="170" t="str">
        <f t="shared" ca="1" si="3"/>
        <v/>
      </c>
      <c r="Z22" s="170" t="str">
        <f t="shared" ca="1" si="4"/>
        <v>0</v>
      </c>
      <c r="AA22" s="170" t="str">
        <f t="shared" ca="1" si="5"/>
        <v/>
      </c>
      <c r="AB22" s="170" t="str">
        <f t="shared" ca="1" si="6"/>
        <v/>
      </c>
      <c r="AC22" s="170" t="str">
        <f t="shared" ca="1" si="7"/>
        <v/>
      </c>
      <c r="AD22" s="170" t="str">
        <f t="shared" ca="1" si="8"/>
        <v/>
      </c>
      <c r="AE22" s="170" t="str">
        <f t="shared" ca="1" si="9"/>
        <v/>
      </c>
      <c r="AF22" s="205"/>
      <c r="AG22" s="205"/>
      <c r="AH22" s="205"/>
      <c r="AI22" s="205"/>
      <c r="AJ22" s="134" t="str">
        <f t="shared" ca="1" si="10"/>
        <v/>
      </c>
      <c r="AK22" s="196"/>
      <c r="AL22" s="267"/>
      <c r="AM22" s="84"/>
      <c r="AN22" s="84"/>
      <c r="AO22" s="210"/>
      <c r="AP22" s="209"/>
      <c r="AQ22" s="208"/>
      <c r="AR22" s="208"/>
      <c r="AS22" s="210"/>
      <c r="AT22" s="209"/>
      <c r="AU22" s="208"/>
      <c r="AV22" s="208"/>
      <c r="AW22" s="210"/>
      <c r="AX22" s="390">
        <f>SUMIF('4.2.펀드 인력변경 이력'!A:A,D22,'4.2.펀드 인력변경 이력'!F:F)</f>
        <v>0</v>
      </c>
      <c r="AY22" s="390">
        <f>SUMIF('4.2.펀드 인력변경 이력'!A:A,D22,'4.2.펀드 인력변경 이력'!G:G)</f>
        <v>0</v>
      </c>
      <c r="AZ22" s="305" t="str">
        <f t="shared" si="11"/>
        <v/>
      </c>
      <c r="BA22" s="46"/>
      <c r="BB22" s="201"/>
      <c r="BC22" s="206"/>
      <c r="BD22" s="206"/>
      <c r="BE22" s="201"/>
      <c r="BF22" s="206"/>
      <c r="BG22" s="206"/>
      <c r="BH22" s="201"/>
      <c r="BI22" s="206"/>
      <c r="BJ22" s="237"/>
      <c r="BK22" s="206"/>
      <c r="BL22" s="237"/>
      <c r="BM22" s="206"/>
      <c r="BN22" s="237"/>
      <c r="BO22" s="206"/>
      <c r="BP22" s="237"/>
      <c r="BQ22" s="206"/>
      <c r="BR22" s="237"/>
      <c r="BS22" s="206"/>
      <c r="BT22" s="206"/>
    </row>
    <row r="23" spans="1:72" ht="39.950000000000003" customHeight="1">
      <c r="A23" s="268"/>
      <c r="B23" s="66"/>
      <c r="C23" s="225"/>
      <c r="D23" s="226"/>
      <c r="E23" s="207"/>
      <c r="F23" s="46"/>
      <c r="G23" s="41"/>
      <c r="H23" s="41"/>
      <c r="I23" s="41"/>
      <c r="J23" s="41"/>
      <c r="K23" s="41"/>
      <c r="L23" s="46"/>
      <c r="M23" s="203"/>
      <c r="N23" s="203"/>
      <c r="O23" s="84"/>
      <c r="P23" s="208"/>
      <c r="Q23" s="84"/>
      <c r="R23" s="84"/>
      <c r="S23" s="168" t="str">
        <f t="shared" si="0"/>
        <v/>
      </c>
      <c r="T23" s="204"/>
      <c r="U23" s="41"/>
      <c r="V23" s="41"/>
      <c r="W23" s="190" t="str">
        <f t="shared" ca="1" si="1"/>
        <v/>
      </c>
      <c r="X23" s="169" t="str">
        <f t="shared" si="12"/>
        <v/>
      </c>
      <c r="Y23" s="170" t="str">
        <f t="shared" ca="1" si="3"/>
        <v/>
      </c>
      <c r="Z23" s="170" t="str">
        <f t="shared" ca="1" si="4"/>
        <v>0</v>
      </c>
      <c r="AA23" s="170" t="str">
        <f t="shared" ca="1" si="5"/>
        <v/>
      </c>
      <c r="AB23" s="170" t="str">
        <f t="shared" ca="1" si="6"/>
        <v/>
      </c>
      <c r="AC23" s="170" t="str">
        <f t="shared" ca="1" si="7"/>
        <v/>
      </c>
      <c r="AD23" s="170" t="str">
        <f t="shared" ca="1" si="8"/>
        <v/>
      </c>
      <c r="AE23" s="170" t="str">
        <f t="shared" ca="1" si="9"/>
        <v/>
      </c>
      <c r="AF23" s="205"/>
      <c r="AG23" s="205"/>
      <c r="AH23" s="205"/>
      <c r="AI23" s="205"/>
      <c r="AJ23" s="134" t="str">
        <f t="shared" ca="1" si="10"/>
        <v/>
      </c>
      <c r="AK23" s="196"/>
      <c r="AL23" s="267"/>
      <c r="AM23" s="84"/>
      <c r="AN23" s="84"/>
      <c r="AO23" s="210"/>
      <c r="AP23" s="209"/>
      <c r="AQ23" s="208"/>
      <c r="AR23" s="208"/>
      <c r="AS23" s="210"/>
      <c r="AT23" s="209"/>
      <c r="AU23" s="208"/>
      <c r="AV23" s="208"/>
      <c r="AW23" s="210"/>
      <c r="AX23" s="390">
        <f>SUMIF('4.2.펀드 인력변경 이력'!A:A,D23,'4.2.펀드 인력변경 이력'!F:F)</f>
        <v>0</v>
      </c>
      <c r="AY23" s="390">
        <f>SUMIF('4.2.펀드 인력변경 이력'!A:A,D23,'4.2.펀드 인력변경 이력'!G:G)</f>
        <v>0</v>
      </c>
      <c r="AZ23" s="305" t="str">
        <f t="shared" si="11"/>
        <v/>
      </c>
      <c r="BA23" s="46"/>
      <c r="BB23" s="201"/>
      <c r="BC23" s="206"/>
      <c r="BD23" s="206"/>
      <c r="BE23" s="201"/>
      <c r="BF23" s="206"/>
      <c r="BG23" s="206"/>
      <c r="BH23" s="201"/>
      <c r="BI23" s="206"/>
      <c r="BJ23" s="237"/>
      <c r="BK23" s="206"/>
      <c r="BL23" s="237"/>
      <c r="BM23" s="206"/>
      <c r="BN23" s="237"/>
      <c r="BO23" s="206"/>
      <c r="BP23" s="237"/>
      <c r="BQ23" s="206"/>
      <c r="BR23" s="237"/>
      <c r="BS23" s="206"/>
      <c r="BT23" s="206"/>
    </row>
    <row r="24" spans="1:72" ht="39.950000000000003" customHeight="1">
      <c r="A24" s="268"/>
      <c r="B24" s="66"/>
      <c r="C24" s="225"/>
      <c r="D24" s="226"/>
      <c r="E24" s="207"/>
      <c r="F24" s="46"/>
      <c r="G24" s="41"/>
      <c r="H24" s="41"/>
      <c r="I24" s="41"/>
      <c r="J24" s="41"/>
      <c r="K24" s="41"/>
      <c r="L24" s="46"/>
      <c r="M24" s="203"/>
      <c r="N24" s="203"/>
      <c r="O24" s="84"/>
      <c r="P24" s="208"/>
      <c r="Q24" s="84"/>
      <c r="R24" s="84"/>
      <c r="S24" s="168" t="str">
        <f t="shared" si="0"/>
        <v/>
      </c>
      <c r="T24" s="204"/>
      <c r="U24" s="41"/>
      <c r="V24" s="41"/>
      <c r="W24" s="190" t="str">
        <f t="shared" ca="1" si="1"/>
        <v/>
      </c>
      <c r="X24" s="169" t="str">
        <f t="shared" si="12"/>
        <v/>
      </c>
      <c r="Y24" s="170" t="str">
        <f t="shared" ca="1" si="3"/>
        <v/>
      </c>
      <c r="Z24" s="170" t="str">
        <f t="shared" ca="1" si="4"/>
        <v>0</v>
      </c>
      <c r="AA24" s="170" t="str">
        <f t="shared" ca="1" si="5"/>
        <v/>
      </c>
      <c r="AB24" s="170" t="str">
        <f t="shared" ca="1" si="6"/>
        <v/>
      </c>
      <c r="AC24" s="170" t="str">
        <f t="shared" ca="1" si="7"/>
        <v/>
      </c>
      <c r="AD24" s="170" t="str">
        <f t="shared" ca="1" si="8"/>
        <v/>
      </c>
      <c r="AE24" s="170" t="str">
        <f t="shared" ca="1" si="9"/>
        <v/>
      </c>
      <c r="AF24" s="205"/>
      <c r="AG24" s="205"/>
      <c r="AH24" s="205"/>
      <c r="AI24" s="205"/>
      <c r="AJ24" s="134" t="str">
        <f t="shared" ca="1" si="10"/>
        <v/>
      </c>
      <c r="AK24" s="196"/>
      <c r="AL24" s="267"/>
      <c r="AM24" s="84"/>
      <c r="AN24" s="84"/>
      <c r="AO24" s="210"/>
      <c r="AP24" s="209"/>
      <c r="AQ24" s="208"/>
      <c r="AR24" s="208"/>
      <c r="AS24" s="210"/>
      <c r="AT24" s="209"/>
      <c r="AU24" s="208"/>
      <c r="AV24" s="208"/>
      <c r="AW24" s="210"/>
      <c r="AX24" s="390">
        <f>SUMIF('4.2.펀드 인력변경 이력'!A:A,D24,'4.2.펀드 인력변경 이력'!F:F)</f>
        <v>0</v>
      </c>
      <c r="AY24" s="390">
        <f>SUMIF('4.2.펀드 인력변경 이력'!A:A,D24,'4.2.펀드 인력변경 이력'!G:G)</f>
        <v>0</v>
      </c>
      <c r="AZ24" s="305" t="str">
        <f t="shared" si="11"/>
        <v/>
      </c>
      <c r="BA24" s="46"/>
      <c r="BB24" s="201"/>
      <c r="BC24" s="206"/>
      <c r="BD24" s="206"/>
      <c r="BE24" s="201"/>
      <c r="BF24" s="206"/>
      <c r="BG24" s="206"/>
      <c r="BH24" s="201"/>
      <c r="BI24" s="206"/>
      <c r="BJ24" s="237"/>
      <c r="BK24" s="206"/>
      <c r="BL24" s="237"/>
      <c r="BM24" s="206"/>
      <c r="BN24" s="237"/>
      <c r="BO24" s="206"/>
      <c r="BP24" s="237"/>
      <c r="BQ24" s="206"/>
      <c r="BR24" s="237"/>
      <c r="BS24" s="206"/>
      <c r="BT24" s="206"/>
    </row>
    <row r="25" spans="1:72" ht="39.950000000000003" customHeight="1">
      <c r="A25" s="268"/>
      <c r="B25" s="66"/>
      <c r="C25" s="225"/>
      <c r="D25" s="226"/>
      <c r="E25" s="207"/>
      <c r="F25" s="46"/>
      <c r="G25" s="41"/>
      <c r="H25" s="41"/>
      <c r="I25" s="41"/>
      <c r="J25" s="41"/>
      <c r="K25" s="41"/>
      <c r="L25" s="46"/>
      <c r="M25" s="203"/>
      <c r="N25" s="203"/>
      <c r="O25" s="84"/>
      <c r="P25" s="208"/>
      <c r="Q25" s="84"/>
      <c r="R25" s="84"/>
      <c r="S25" s="168" t="str">
        <f t="shared" si="0"/>
        <v/>
      </c>
      <c r="T25" s="204"/>
      <c r="U25" s="41"/>
      <c r="V25" s="41"/>
      <c r="W25" s="190" t="str">
        <f t="shared" ca="1" si="1"/>
        <v/>
      </c>
      <c r="X25" s="169" t="str">
        <f t="shared" si="12"/>
        <v/>
      </c>
      <c r="Y25" s="170" t="str">
        <f t="shared" ca="1" si="3"/>
        <v/>
      </c>
      <c r="Z25" s="170" t="str">
        <f t="shared" ca="1" si="4"/>
        <v>0</v>
      </c>
      <c r="AA25" s="170" t="str">
        <f t="shared" ca="1" si="5"/>
        <v/>
      </c>
      <c r="AB25" s="170" t="str">
        <f t="shared" ca="1" si="6"/>
        <v/>
      </c>
      <c r="AC25" s="170" t="str">
        <f t="shared" ca="1" si="7"/>
        <v/>
      </c>
      <c r="AD25" s="170" t="str">
        <f t="shared" ca="1" si="8"/>
        <v/>
      </c>
      <c r="AE25" s="170" t="str">
        <f t="shared" ca="1" si="9"/>
        <v/>
      </c>
      <c r="AF25" s="205"/>
      <c r="AG25" s="205"/>
      <c r="AH25" s="205"/>
      <c r="AI25" s="205"/>
      <c r="AJ25" s="134" t="str">
        <f t="shared" ca="1" si="10"/>
        <v/>
      </c>
      <c r="AK25" s="196"/>
      <c r="AL25" s="267"/>
      <c r="AM25" s="84"/>
      <c r="AN25" s="84"/>
      <c r="AO25" s="210"/>
      <c r="AP25" s="209"/>
      <c r="AQ25" s="208"/>
      <c r="AR25" s="208"/>
      <c r="AS25" s="210"/>
      <c r="AT25" s="209"/>
      <c r="AU25" s="208"/>
      <c r="AV25" s="208"/>
      <c r="AW25" s="210"/>
      <c r="AX25" s="390">
        <f>SUMIF('4.2.펀드 인력변경 이력'!A:A,D25,'4.2.펀드 인력변경 이력'!F:F)</f>
        <v>0</v>
      </c>
      <c r="AY25" s="390">
        <f>SUMIF('4.2.펀드 인력변경 이력'!A:A,D25,'4.2.펀드 인력변경 이력'!G:G)</f>
        <v>0</v>
      </c>
      <c r="AZ25" s="305" t="str">
        <f t="shared" si="11"/>
        <v/>
      </c>
      <c r="BA25" s="46"/>
      <c r="BB25" s="201"/>
      <c r="BC25" s="206"/>
      <c r="BD25" s="206"/>
      <c r="BE25" s="201"/>
      <c r="BF25" s="206"/>
      <c r="BG25" s="206"/>
      <c r="BH25" s="201"/>
      <c r="BI25" s="206"/>
      <c r="BJ25" s="237"/>
      <c r="BK25" s="206"/>
      <c r="BL25" s="237"/>
      <c r="BM25" s="206"/>
      <c r="BN25" s="237"/>
      <c r="BO25" s="206"/>
      <c r="BP25" s="237"/>
      <c r="BQ25" s="206"/>
      <c r="BR25" s="237"/>
      <c r="BS25" s="206"/>
      <c r="BT25" s="206"/>
    </row>
    <row r="26" spans="1:72" ht="39.950000000000003" customHeight="1">
      <c r="A26" s="268"/>
      <c r="B26" s="66"/>
      <c r="C26" s="225"/>
      <c r="D26" s="226"/>
      <c r="E26" s="207"/>
      <c r="F26" s="46"/>
      <c r="G26" s="41"/>
      <c r="H26" s="41"/>
      <c r="I26" s="41"/>
      <c r="J26" s="41"/>
      <c r="K26" s="41"/>
      <c r="L26" s="46"/>
      <c r="M26" s="203"/>
      <c r="N26" s="203"/>
      <c r="O26" s="84"/>
      <c r="P26" s="208"/>
      <c r="Q26" s="84"/>
      <c r="R26" s="84"/>
      <c r="S26" s="168" t="str">
        <f t="shared" si="0"/>
        <v/>
      </c>
      <c r="T26" s="204"/>
      <c r="U26" s="41"/>
      <c r="V26" s="41"/>
      <c r="W26" s="190" t="str">
        <f t="shared" ca="1" si="1"/>
        <v/>
      </c>
      <c r="X26" s="169" t="str">
        <f t="shared" si="12"/>
        <v/>
      </c>
      <c r="Y26" s="170" t="str">
        <f t="shared" ca="1" si="3"/>
        <v/>
      </c>
      <c r="Z26" s="170" t="str">
        <f t="shared" ca="1" si="4"/>
        <v>0</v>
      </c>
      <c r="AA26" s="170" t="str">
        <f t="shared" ca="1" si="5"/>
        <v/>
      </c>
      <c r="AB26" s="170" t="str">
        <f t="shared" ca="1" si="6"/>
        <v/>
      </c>
      <c r="AC26" s="170" t="str">
        <f t="shared" ca="1" si="7"/>
        <v/>
      </c>
      <c r="AD26" s="170" t="str">
        <f t="shared" ca="1" si="8"/>
        <v/>
      </c>
      <c r="AE26" s="170" t="str">
        <f t="shared" ca="1" si="9"/>
        <v/>
      </c>
      <c r="AF26" s="205"/>
      <c r="AG26" s="205"/>
      <c r="AH26" s="205"/>
      <c r="AI26" s="205"/>
      <c r="AJ26" s="134" t="str">
        <f t="shared" ca="1" si="10"/>
        <v/>
      </c>
      <c r="AK26" s="196"/>
      <c r="AL26" s="267"/>
      <c r="AM26" s="84"/>
      <c r="AN26" s="84"/>
      <c r="AO26" s="210"/>
      <c r="AP26" s="209"/>
      <c r="AQ26" s="208"/>
      <c r="AR26" s="208"/>
      <c r="AS26" s="210"/>
      <c r="AT26" s="209"/>
      <c r="AU26" s="208"/>
      <c r="AV26" s="208"/>
      <c r="AW26" s="210"/>
      <c r="AX26" s="390">
        <f>SUMIF('4.2.펀드 인력변경 이력'!A:A,D26,'4.2.펀드 인력변경 이력'!F:F)</f>
        <v>0</v>
      </c>
      <c r="AY26" s="390">
        <f>SUMIF('4.2.펀드 인력변경 이력'!A:A,D26,'4.2.펀드 인력변경 이력'!G:G)</f>
        <v>0</v>
      </c>
      <c r="AZ26" s="305" t="str">
        <f t="shared" si="11"/>
        <v/>
      </c>
      <c r="BA26" s="46"/>
      <c r="BB26" s="201"/>
      <c r="BC26" s="206"/>
      <c r="BD26" s="206"/>
      <c r="BE26" s="201"/>
      <c r="BF26" s="206"/>
      <c r="BG26" s="206"/>
      <c r="BH26" s="201"/>
      <c r="BI26" s="206"/>
      <c r="BJ26" s="237"/>
      <c r="BK26" s="206"/>
      <c r="BL26" s="237"/>
      <c r="BM26" s="206"/>
      <c r="BN26" s="237"/>
      <c r="BO26" s="206"/>
      <c r="BP26" s="237"/>
      <c r="BQ26" s="206"/>
      <c r="BR26" s="237"/>
      <c r="BS26" s="206"/>
      <c r="BT26" s="206"/>
    </row>
    <row r="27" spans="1:72" ht="39.950000000000003" customHeight="1">
      <c r="A27" s="268"/>
      <c r="B27" s="66"/>
      <c r="C27" s="225"/>
      <c r="D27" s="226"/>
      <c r="E27" s="207"/>
      <c r="F27" s="46"/>
      <c r="G27" s="41"/>
      <c r="H27" s="41"/>
      <c r="I27" s="41"/>
      <c r="J27" s="41"/>
      <c r="K27" s="41"/>
      <c r="L27" s="46"/>
      <c r="M27" s="203"/>
      <c r="N27" s="203"/>
      <c r="O27" s="84"/>
      <c r="P27" s="208"/>
      <c r="Q27" s="84"/>
      <c r="R27" s="84"/>
      <c r="S27" s="168" t="str">
        <f t="shared" si="0"/>
        <v/>
      </c>
      <c r="T27" s="204"/>
      <c r="U27" s="41"/>
      <c r="V27" s="41"/>
      <c r="W27" s="190" t="str">
        <f t="shared" ca="1" si="1"/>
        <v/>
      </c>
      <c r="X27" s="169" t="str">
        <f t="shared" si="12"/>
        <v/>
      </c>
      <c r="Y27" s="170" t="str">
        <f t="shared" ca="1" si="3"/>
        <v/>
      </c>
      <c r="Z27" s="170" t="str">
        <f t="shared" ca="1" si="4"/>
        <v>0</v>
      </c>
      <c r="AA27" s="170" t="str">
        <f t="shared" ca="1" si="5"/>
        <v/>
      </c>
      <c r="AB27" s="170" t="str">
        <f t="shared" ca="1" si="6"/>
        <v/>
      </c>
      <c r="AC27" s="170" t="str">
        <f t="shared" ca="1" si="7"/>
        <v/>
      </c>
      <c r="AD27" s="170" t="str">
        <f t="shared" ca="1" si="8"/>
        <v/>
      </c>
      <c r="AE27" s="170" t="str">
        <f t="shared" ca="1" si="9"/>
        <v/>
      </c>
      <c r="AF27" s="205"/>
      <c r="AG27" s="205"/>
      <c r="AH27" s="205"/>
      <c r="AI27" s="205"/>
      <c r="AJ27" s="134" t="str">
        <f t="shared" ca="1" si="10"/>
        <v/>
      </c>
      <c r="AK27" s="196"/>
      <c r="AL27" s="267"/>
      <c r="AM27" s="84"/>
      <c r="AN27" s="84"/>
      <c r="AO27" s="210"/>
      <c r="AP27" s="209"/>
      <c r="AQ27" s="208"/>
      <c r="AR27" s="208"/>
      <c r="AS27" s="210"/>
      <c r="AT27" s="209"/>
      <c r="AU27" s="208"/>
      <c r="AV27" s="208"/>
      <c r="AW27" s="210"/>
      <c r="AX27" s="390">
        <f>SUMIF('4.2.펀드 인력변경 이력'!A:A,D27,'4.2.펀드 인력변경 이력'!F:F)</f>
        <v>0</v>
      </c>
      <c r="AY27" s="390">
        <f>SUMIF('4.2.펀드 인력변경 이력'!A:A,D27,'4.2.펀드 인력변경 이력'!G:G)</f>
        <v>0</v>
      </c>
      <c r="AZ27" s="305" t="str">
        <f t="shared" si="11"/>
        <v/>
      </c>
      <c r="BA27" s="46"/>
      <c r="BB27" s="201"/>
      <c r="BC27" s="206"/>
      <c r="BD27" s="206"/>
      <c r="BE27" s="201"/>
      <c r="BF27" s="206"/>
      <c r="BG27" s="206"/>
      <c r="BH27" s="201"/>
      <c r="BI27" s="206"/>
      <c r="BJ27" s="237"/>
      <c r="BK27" s="206"/>
      <c r="BL27" s="237"/>
      <c r="BM27" s="206"/>
      <c r="BN27" s="237"/>
      <c r="BO27" s="206"/>
      <c r="BP27" s="237"/>
      <c r="BQ27" s="206"/>
      <c r="BR27" s="237"/>
      <c r="BS27" s="206"/>
      <c r="BT27" s="206"/>
    </row>
    <row r="28" spans="1:72" ht="39.950000000000003" customHeight="1">
      <c r="A28" s="268"/>
      <c r="B28" s="66"/>
      <c r="C28" s="225"/>
      <c r="D28" s="226"/>
      <c r="E28" s="207"/>
      <c r="F28" s="46"/>
      <c r="G28" s="41"/>
      <c r="H28" s="41"/>
      <c r="I28" s="41"/>
      <c r="J28" s="41"/>
      <c r="K28" s="41"/>
      <c r="L28" s="46"/>
      <c r="M28" s="203"/>
      <c r="N28" s="203"/>
      <c r="O28" s="84"/>
      <c r="P28" s="208"/>
      <c r="Q28" s="84"/>
      <c r="R28" s="84"/>
      <c r="S28" s="168" t="str">
        <f t="shared" si="0"/>
        <v/>
      </c>
      <c r="T28" s="204"/>
      <c r="U28" s="41"/>
      <c r="V28" s="41"/>
      <c r="W28" s="190" t="str">
        <f t="shared" ca="1" si="1"/>
        <v/>
      </c>
      <c r="X28" s="169" t="str">
        <f t="shared" si="12"/>
        <v/>
      </c>
      <c r="Y28" s="170" t="str">
        <f t="shared" ca="1" si="3"/>
        <v/>
      </c>
      <c r="Z28" s="170" t="str">
        <f t="shared" ca="1" si="4"/>
        <v>0</v>
      </c>
      <c r="AA28" s="170" t="str">
        <f t="shared" ca="1" si="5"/>
        <v/>
      </c>
      <c r="AB28" s="170" t="str">
        <f t="shared" ca="1" si="6"/>
        <v/>
      </c>
      <c r="AC28" s="170" t="str">
        <f t="shared" ca="1" si="7"/>
        <v/>
      </c>
      <c r="AD28" s="170" t="str">
        <f t="shared" ca="1" si="8"/>
        <v/>
      </c>
      <c r="AE28" s="170" t="str">
        <f t="shared" ca="1" si="9"/>
        <v/>
      </c>
      <c r="AF28" s="205"/>
      <c r="AG28" s="205"/>
      <c r="AH28" s="205"/>
      <c r="AI28" s="205"/>
      <c r="AJ28" s="134" t="str">
        <f t="shared" ca="1" si="10"/>
        <v/>
      </c>
      <c r="AK28" s="196"/>
      <c r="AL28" s="267"/>
      <c r="AM28" s="84"/>
      <c r="AN28" s="84"/>
      <c r="AO28" s="210"/>
      <c r="AP28" s="209"/>
      <c r="AQ28" s="208"/>
      <c r="AR28" s="208"/>
      <c r="AS28" s="210"/>
      <c r="AT28" s="209"/>
      <c r="AU28" s="208"/>
      <c r="AV28" s="208"/>
      <c r="AW28" s="210"/>
      <c r="AX28" s="390">
        <f>SUMIF('4.2.펀드 인력변경 이력'!A:A,D28,'4.2.펀드 인력변경 이력'!F:F)</f>
        <v>0</v>
      </c>
      <c r="AY28" s="390">
        <f>SUMIF('4.2.펀드 인력변경 이력'!A:A,D28,'4.2.펀드 인력변경 이력'!G:G)</f>
        <v>0</v>
      </c>
      <c r="AZ28" s="305" t="str">
        <f t="shared" si="11"/>
        <v/>
      </c>
      <c r="BA28" s="46"/>
      <c r="BB28" s="201"/>
      <c r="BC28" s="206"/>
      <c r="BD28" s="206"/>
      <c r="BE28" s="201"/>
      <c r="BF28" s="206"/>
      <c r="BG28" s="206"/>
      <c r="BH28" s="201"/>
      <c r="BI28" s="206"/>
      <c r="BJ28" s="237"/>
      <c r="BK28" s="206"/>
      <c r="BL28" s="237"/>
      <c r="BM28" s="206"/>
      <c r="BN28" s="237"/>
      <c r="BO28" s="206"/>
      <c r="BP28" s="237"/>
      <c r="BQ28" s="206"/>
      <c r="BR28" s="237"/>
      <c r="BS28" s="206"/>
      <c r="BT28" s="206"/>
    </row>
    <row r="29" spans="1:72" ht="39.950000000000003" customHeight="1">
      <c r="A29" s="268"/>
      <c r="B29" s="66"/>
      <c r="C29" s="225"/>
      <c r="D29" s="226"/>
      <c r="E29" s="207"/>
      <c r="F29" s="46"/>
      <c r="G29" s="41"/>
      <c r="H29" s="41"/>
      <c r="I29" s="41"/>
      <c r="J29" s="41"/>
      <c r="K29" s="41"/>
      <c r="L29" s="46"/>
      <c r="M29" s="203"/>
      <c r="N29" s="203"/>
      <c r="O29" s="84"/>
      <c r="P29" s="208"/>
      <c r="Q29" s="84"/>
      <c r="R29" s="84"/>
      <c r="S29" s="168" t="str">
        <f t="shared" si="0"/>
        <v/>
      </c>
      <c r="T29" s="204"/>
      <c r="U29" s="41"/>
      <c r="V29" s="41"/>
      <c r="W29" s="190" t="str">
        <f t="shared" ca="1" si="1"/>
        <v/>
      </c>
      <c r="X29" s="169" t="str">
        <f t="shared" si="12"/>
        <v/>
      </c>
      <c r="Y29" s="170" t="str">
        <f t="shared" ca="1" si="3"/>
        <v/>
      </c>
      <c r="Z29" s="170" t="str">
        <f t="shared" ca="1" si="4"/>
        <v>0</v>
      </c>
      <c r="AA29" s="170" t="str">
        <f t="shared" ca="1" si="5"/>
        <v/>
      </c>
      <c r="AB29" s="170" t="str">
        <f t="shared" ca="1" si="6"/>
        <v/>
      </c>
      <c r="AC29" s="170" t="str">
        <f t="shared" ca="1" si="7"/>
        <v/>
      </c>
      <c r="AD29" s="170" t="str">
        <f t="shared" ca="1" si="8"/>
        <v/>
      </c>
      <c r="AE29" s="170" t="str">
        <f t="shared" ca="1" si="9"/>
        <v/>
      </c>
      <c r="AF29" s="205"/>
      <c r="AG29" s="205"/>
      <c r="AH29" s="205"/>
      <c r="AI29" s="205"/>
      <c r="AJ29" s="134" t="str">
        <f t="shared" ca="1" si="10"/>
        <v/>
      </c>
      <c r="AK29" s="196"/>
      <c r="AL29" s="267"/>
      <c r="AM29" s="84"/>
      <c r="AN29" s="84"/>
      <c r="AO29" s="210"/>
      <c r="AP29" s="209"/>
      <c r="AQ29" s="208"/>
      <c r="AR29" s="208"/>
      <c r="AS29" s="210"/>
      <c r="AT29" s="209"/>
      <c r="AU29" s="208"/>
      <c r="AV29" s="208"/>
      <c r="AW29" s="210"/>
      <c r="AX29" s="390">
        <f>SUMIF('4.2.펀드 인력변경 이력'!A:A,D29,'4.2.펀드 인력변경 이력'!F:F)</f>
        <v>0</v>
      </c>
      <c r="AY29" s="390">
        <f>SUMIF('4.2.펀드 인력변경 이력'!A:A,D29,'4.2.펀드 인력변경 이력'!G:G)</f>
        <v>0</v>
      </c>
      <c r="AZ29" s="305" t="str">
        <f t="shared" si="11"/>
        <v/>
      </c>
      <c r="BA29" s="46"/>
      <c r="BB29" s="201"/>
      <c r="BC29" s="206"/>
      <c r="BD29" s="206"/>
      <c r="BE29" s="201"/>
      <c r="BF29" s="206"/>
      <c r="BG29" s="206"/>
      <c r="BH29" s="201"/>
      <c r="BI29" s="206"/>
      <c r="BJ29" s="237"/>
      <c r="BK29" s="206"/>
      <c r="BL29" s="237"/>
      <c r="BM29" s="206"/>
      <c r="BN29" s="237"/>
      <c r="BO29" s="206"/>
      <c r="BP29" s="237"/>
      <c r="BQ29" s="206"/>
      <c r="BR29" s="237"/>
      <c r="BS29" s="206"/>
      <c r="BT29" s="206"/>
    </row>
    <row r="30" spans="1:72" ht="39.950000000000003" customHeight="1">
      <c r="A30" s="268"/>
      <c r="B30" s="66"/>
      <c r="C30" s="225"/>
      <c r="D30" s="226"/>
      <c r="E30" s="207"/>
      <c r="F30" s="46"/>
      <c r="G30" s="41"/>
      <c r="H30" s="41"/>
      <c r="I30" s="41"/>
      <c r="J30" s="41"/>
      <c r="K30" s="41"/>
      <c r="L30" s="46"/>
      <c r="M30" s="203"/>
      <c r="N30" s="203"/>
      <c r="O30" s="84"/>
      <c r="P30" s="208"/>
      <c r="Q30" s="84"/>
      <c r="R30" s="84"/>
      <c r="S30" s="168" t="str">
        <f t="shared" si="0"/>
        <v/>
      </c>
      <c r="T30" s="204"/>
      <c r="U30" s="41"/>
      <c r="V30" s="41"/>
      <c r="W30" s="190" t="str">
        <f t="shared" ca="1" si="1"/>
        <v/>
      </c>
      <c r="X30" s="169" t="str">
        <f t="shared" si="12"/>
        <v/>
      </c>
      <c r="Y30" s="170" t="str">
        <f t="shared" ca="1" si="3"/>
        <v/>
      </c>
      <c r="Z30" s="170" t="str">
        <f t="shared" ca="1" si="4"/>
        <v>0</v>
      </c>
      <c r="AA30" s="170" t="str">
        <f t="shared" ca="1" si="5"/>
        <v/>
      </c>
      <c r="AB30" s="170" t="str">
        <f t="shared" ca="1" si="6"/>
        <v/>
      </c>
      <c r="AC30" s="170" t="str">
        <f t="shared" ca="1" si="7"/>
        <v/>
      </c>
      <c r="AD30" s="170" t="str">
        <f t="shared" ca="1" si="8"/>
        <v/>
      </c>
      <c r="AE30" s="170" t="str">
        <f t="shared" ca="1" si="9"/>
        <v/>
      </c>
      <c r="AF30" s="205"/>
      <c r="AG30" s="205"/>
      <c r="AH30" s="205"/>
      <c r="AI30" s="205"/>
      <c r="AJ30" s="134" t="str">
        <f t="shared" ca="1" si="10"/>
        <v/>
      </c>
      <c r="AK30" s="196"/>
      <c r="AL30" s="267"/>
      <c r="AM30" s="84"/>
      <c r="AN30" s="84"/>
      <c r="AO30" s="210"/>
      <c r="AP30" s="209"/>
      <c r="AQ30" s="208"/>
      <c r="AR30" s="208"/>
      <c r="AS30" s="210"/>
      <c r="AT30" s="209"/>
      <c r="AU30" s="208"/>
      <c r="AV30" s="208"/>
      <c r="AW30" s="210"/>
      <c r="AX30" s="390">
        <f>SUMIF('4.2.펀드 인력변경 이력'!A:A,D30,'4.2.펀드 인력변경 이력'!F:F)</f>
        <v>0</v>
      </c>
      <c r="AY30" s="390">
        <f>SUMIF('4.2.펀드 인력변경 이력'!A:A,D30,'4.2.펀드 인력변경 이력'!G:G)</f>
        <v>0</v>
      </c>
      <c r="AZ30" s="305" t="str">
        <f t="shared" si="11"/>
        <v/>
      </c>
      <c r="BA30" s="46"/>
      <c r="BB30" s="201"/>
      <c r="BC30" s="206"/>
      <c r="BD30" s="206"/>
      <c r="BE30" s="201"/>
      <c r="BF30" s="206"/>
      <c r="BG30" s="206"/>
      <c r="BH30" s="201"/>
      <c r="BI30" s="206"/>
      <c r="BJ30" s="237"/>
      <c r="BK30" s="206"/>
      <c r="BL30" s="237"/>
      <c r="BM30" s="206"/>
      <c r="BN30" s="237"/>
      <c r="BO30" s="206"/>
      <c r="BP30" s="237"/>
      <c r="BQ30" s="206"/>
      <c r="BR30" s="237"/>
      <c r="BS30" s="206"/>
      <c r="BT30" s="206"/>
    </row>
    <row r="31" spans="1:72" ht="39.950000000000003" customHeight="1">
      <c r="A31" s="268"/>
      <c r="B31" s="66"/>
      <c r="C31" s="225"/>
      <c r="D31" s="226"/>
      <c r="E31" s="207"/>
      <c r="F31" s="46"/>
      <c r="G31" s="41"/>
      <c r="H31" s="41"/>
      <c r="I31" s="41"/>
      <c r="J31" s="41"/>
      <c r="K31" s="41"/>
      <c r="L31" s="46"/>
      <c r="M31" s="203"/>
      <c r="N31" s="203"/>
      <c r="O31" s="84"/>
      <c r="P31" s="208"/>
      <c r="Q31" s="84"/>
      <c r="R31" s="84"/>
      <c r="S31" s="168" t="str">
        <f t="shared" si="0"/>
        <v/>
      </c>
      <c r="T31" s="204"/>
      <c r="U31" s="41"/>
      <c r="V31" s="41"/>
      <c r="W31" s="190" t="str">
        <f t="shared" ca="1" si="1"/>
        <v/>
      </c>
      <c r="X31" s="169" t="str">
        <f t="shared" si="12"/>
        <v/>
      </c>
      <c r="Y31" s="170" t="str">
        <f t="shared" ca="1" si="3"/>
        <v/>
      </c>
      <c r="Z31" s="170" t="str">
        <f t="shared" ca="1" si="4"/>
        <v>0</v>
      </c>
      <c r="AA31" s="170" t="str">
        <f t="shared" ca="1" si="5"/>
        <v/>
      </c>
      <c r="AB31" s="170" t="str">
        <f t="shared" ca="1" si="6"/>
        <v/>
      </c>
      <c r="AC31" s="170" t="str">
        <f t="shared" ca="1" si="7"/>
        <v/>
      </c>
      <c r="AD31" s="170" t="str">
        <f t="shared" ca="1" si="8"/>
        <v/>
      </c>
      <c r="AE31" s="170" t="str">
        <f t="shared" ca="1" si="9"/>
        <v/>
      </c>
      <c r="AF31" s="205"/>
      <c r="AG31" s="205"/>
      <c r="AH31" s="205"/>
      <c r="AI31" s="205"/>
      <c r="AJ31" s="134" t="str">
        <f t="shared" ca="1" si="10"/>
        <v/>
      </c>
      <c r="AK31" s="196"/>
      <c r="AL31" s="267"/>
      <c r="AM31" s="84"/>
      <c r="AN31" s="84"/>
      <c r="AO31" s="210"/>
      <c r="AP31" s="209"/>
      <c r="AQ31" s="208"/>
      <c r="AR31" s="208"/>
      <c r="AS31" s="210"/>
      <c r="AT31" s="209"/>
      <c r="AU31" s="208"/>
      <c r="AV31" s="208"/>
      <c r="AW31" s="210"/>
      <c r="AX31" s="390">
        <f>SUMIF('4.2.펀드 인력변경 이력'!A:A,D31,'4.2.펀드 인력변경 이력'!F:F)</f>
        <v>0</v>
      </c>
      <c r="AY31" s="390">
        <f>SUMIF('4.2.펀드 인력변경 이력'!A:A,D31,'4.2.펀드 인력변경 이력'!G:G)</f>
        <v>0</v>
      </c>
      <c r="AZ31" s="305" t="str">
        <f t="shared" si="11"/>
        <v/>
      </c>
      <c r="BA31" s="46"/>
      <c r="BB31" s="201"/>
      <c r="BC31" s="206"/>
      <c r="BD31" s="206"/>
      <c r="BE31" s="201"/>
      <c r="BF31" s="206"/>
      <c r="BG31" s="206"/>
      <c r="BH31" s="201"/>
      <c r="BI31" s="206"/>
      <c r="BJ31" s="237"/>
      <c r="BK31" s="206"/>
      <c r="BL31" s="237"/>
      <c r="BM31" s="206"/>
      <c r="BN31" s="237"/>
      <c r="BO31" s="206"/>
      <c r="BP31" s="237"/>
      <c r="BQ31" s="206"/>
      <c r="BR31" s="237"/>
      <c r="BS31" s="206"/>
      <c r="BT31" s="206"/>
    </row>
    <row r="32" spans="1:72" ht="39.950000000000003" customHeight="1">
      <c r="A32" s="268"/>
      <c r="B32" s="66"/>
      <c r="C32" s="225"/>
      <c r="D32" s="226"/>
      <c r="E32" s="207"/>
      <c r="F32" s="46"/>
      <c r="G32" s="41"/>
      <c r="H32" s="41"/>
      <c r="I32" s="41"/>
      <c r="J32" s="41"/>
      <c r="K32" s="41"/>
      <c r="L32" s="46"/>
      <c r="M32" s="203"/>
      <c r="N32" s="203"/>
      <c r="O32" s="84"/>
      <c r="P32" s="208"/>
      <c r="Q32" s="84"/>
      <c r="R32" s="84"/>
      <c r="S32" s="168" t="str">
        <f t="shared" si="0"/>
        <v/>
      </c>
      <c r="T32" s="204"/>
      <c r="U32" s="41"/>
      <c r="V32" s="41"/>
      <c r="W32" s="190" t="str">
        <f t="shared" ca="1" si="1"/>
        <v/>
      </c>
      <c r="X32" s="169" t="str">
        <f t="shared" si="12"/>
        <v/>
      </c>
      <c r="Y32" s="170" t="str">
        <f t="shared" ca="1" si="3"/>
        <v/>
      </c>
      <c r="Z32" s="170" t="str">
        <f t="shared" ca="1" si="4"/>
        <v>0</v>
      </c>
      <c r="AA32" s="170" t="str">
        <f t="shared" ca="1" si="5"/>
        <v/>
      </c>
      <c r="AB32" s="170" t="str">
        <f t="shared" ca="1" si="6"/>
        <v/>
      </c>
      <c r="AC32" s="170" t="str">
        <f t="shared" ca="1" si="7"/>
        <v/>
      </c>
      <c r="AD32" s="170" t="str">
        <f t="shared" ca="1" si="8"/>
        <v/>
      </c>
      <c r="AE32" s="170" t="str">
        <f t="shared" ca="1" si="9"/>
        <v/>
      </c>
      <c r="AF32" s="205"/>
      <c r="AG32" s="205"/>
      <c r="AH32" s="205"/>
      <c r="AI32" s="205"/>
      <c r="AJ32" s="134" t="str">
        <f t="shared" ca="1" si="10"/>
        <v/>
      </c>
      <c r="AK32" s="196"/>
      <c r="AL32" s="267"/>
      <c r="AM32" s="84"/>
      <c r="AN32" s="84"/>
      <c r="AO32" s="210"/>
      <c r="AP32" s="209"/>
      <c r="AQ32" s="208"/>
      <c r="AR32" s="208"/>
      <c r="AS32" s="210"/>
      <c r="AT32" s="209"/>
      <c r="AU32" s="208"/>
      <c r="AV32" s="208"/>
      <c r="AW32" s="210"/>
      <c r="AX32" s="390">
        <f>SUMIF('4.2.펀드 인력변경 이력'!A:A,D32,'4.2.펀드 인력변경 이력'!F:F)</f>
        <v>0</v>
      </c>
      <c r="AY32" s="390">
        <f>SUMIF('4.2.펀드 인력변경 이력'!A:A,D32,'4.2.펀드 인력변경 이력'!G:G)</f>
        <v>0</v>
      </c>
      <c r="AZ32" s="305" t="str">
        <f t="shared" si="11"/>
        <v/>
      </c>
      <c r="BA32" s="46"/>
      <c r="BB32" s="201"/>
      <c r="BC32" s="206"/>
      <c r="BD32" s="206"/>
      <c r="BE32" s="201"/>
      <c r="BF32" s="206"/>
      <c r="BG32" s="206"/>
      <c r="BH32" s="201"/>
      <c r="BI32" s="206"/>
      <c r="BJ32" s="237"/>
      <c r="BK32" s="206"/>
      <c r="BL32" s="237"/>
      <c r="BM32" s="206"/>
      <c r="BN32" s="237"/>
      <c r="BO32" s="206"/>
      <c r="BP32" s="237"/>
      <c r="BQ32" s="206"/>
      <c r="BR32" s="237"/>
      <c r="BS32" s="206"/>
      <c r="BT32" s="206"/>
    </row>
    <row r="33" spans="1:72" ht="39.950000000000003" customHeight="1">
      <c r="A33" s="268"/>
      <c r="B33" s="66"/>
      <c r="C33" s="225"/>
      <c r="D33" s="226"/>
      <c r="E33" s="207"/>
      <c r="F33" s="46"/>
      <c r="G33" s="41"/>
      <c r="H33" s="41"/>
      <c r="I33" s="41"/>
      <c r="J33" s="41"/>
      <c r="K33" s="41"/>
      <c r="L33" s="46"/>
      <c r="M33" s="203"/>
      <c r="N33" s="203"/>
      <c r="O33" s="84"/>
      <c r="P33" s="208"/>
      <c r="Q33" s="84"/>
      <c r="R33" s="84"/>
      <c r="S33" s="168" t="str">
        <f t="shared" si="0"/>
        <v/>
      </c>
      <c r="T33" s="204"/>
      <c r="U33" s="41"/>
      <c r="V33" s="41"/>
      <c r="W33" s="190" t="str">
        <f t="shared" ca="1" si="1"/>
        <v/>
      </c>
      <c r="X33" s="169" t="str">
        <f t="shared" si="12"/>
        <v/>
      </c>
      <c r="Y33" s="170" t="str">
        <f t="shared" ca="1" si="3"/>
        <v/>
      </c>
      <c r="Z33" s="170" t="str">
        <f t="shared" ca="1" si="4"/>
        <v>0</v>
      </c>
      <c r="AA33" s="170" t="str">
        <f t="shared" ca="1" si="5"/>
        <v/>
      </c>
      <c r="AB33" s="170" t="str">
        <f t="shared" ca="1" si="6"/>
        <v/>
      </c>
      <c r="AC33" s="170" t="str">
        <f t="shared" ca="1" si="7"/>
        <v/>
      </c>
      <c r="AD33" s="170" t="str">
        <f t="shared" ca="1" si="8"/>
        <v/>
      </c>
      <c r="AE33" s="170" t="str">
        <f t="shared" ca="1" si="9"/>
        <v/>
      </c>
      <c r="AF33" s="205"/>
      <c r="AG33" s="205"/>
      <c r="AH33" s="205"/>
      <c r="AI33" s="205"/>
      <c r="AJ33" s="134" t="str">
        <f t="shared" ca="1" si="10"/>
        <v/>
      </c>
      <c r="AK33" s="196"/>
      <c r="AL33" s="267"/>
      <c r="AM33" s="84"/>
      <c r="AN33" s="84"/>
      <c r="AO33" s="210"/>
      <c r="AP33" s="209"/>
      <c r="AQ33" s="208"/>
      <c r="AR33" s="208"/>
      <c r="AS33" s="210"/>
      <c r="AT33" s="209"/>
      <c r="AU33" s="208"/>
      <c r="AV33" s="208"/>
      <c r="AW33" s="210"/>
      <c r="AX33" s="390">
        <f>SUMIF('4.2.펀드 인력변경 이력'!A:A,D33,'4.2.펀드 인력변경 이력'!F:F)</f>
        <v>0</v>
      </c>
      <c r="AY33" s="390">
        <f>SUMIF('4.2.펀드 인력변경 이력'!A:A,D33,'4.2.펀드 인력변경 이력'!G:G)</f>
        <v>0</v>
      </c>
      <c r="AZ33" s="305" t="str">
        <f t="shared" si="11"/>
        <v/>
      </c>
      <c r="BA33" s="46"/>
      <c r="BB33" s="201"/>
      <c r="BC33" s="206"/>
      <c r="BD33" s="206"/>
      <c r="BE33" s="201"/>
      <c r="BF33" s="206"/>
      <c r="BG33" s="206"/>
      <c r="BH33" s="201"/>
      <c r="BI33" s="206"/>
      <c r="BJ33" s="237"/>
      <c r="BK33" s="206"/>
      <c r="BL33" s="237"/>
      <c r="BM33" s="206"/>
      <c r="BN33" s="237"/>
      <c r="BO33" s="206"/>
      <c r="BP33" s="237"/>
      <c r="BQ33" s="206"/>
      <c r="BR33" s="237"/>
      <c r="BS33" s="206"/>
      <c r="BT33" s="206"/>
    </row>
    <row r="34" spans="1:72" ht="39.950000000000003" customHeight="1">
      <c r="A34" s="268"/>
      <c r="B34" s="66"/>
      <c r="C34" s="225"/>
      <c r="D34" s="226"/>
      <c r="E34" s="207"/>
      <c r="F34" s="46"/>
      <c r="G34" s="41"/>
      <c r="H34" s="41"/>
      <c r="I34" s="41"/>
      <c r="J34" s="41"/>
      <c r="K34" s="41"/>
      <c r="L34" s="46"/>
      <c r="M34" s="203"/>
      <c r="N34" s="203"/>
      <c r="O34" s="84"/>
      <c r="P34" s="208"/>
      <c r="Q34" s="84"/>
      <c r="R34" s="84"/>
      <c r="S34" s="168" t="str">
        <f t="shared" si="0"/>
        <v/>
      </c>
      <c r="T34" s="204"/>
      <c r="U34" s="41"/>
      <c r="V34" s="41"/>
      <c r="W34" s="190" t="str">
        <f t="shared" ca="1" si="1"/>
        <v/>
      </c>
      <c r="X34" s="169" t="str">
        <f t="shared" si="12"/>
        <v/>
      </c>
      <c r="Y34" s="170" t="str">
        <f t="shared" ca="1" si="3"/>
        <v/>
      </c>
      <c r="Z34" s="170" t="str">
        <f t="shared" ca="1" si="4"/>
        <v>0</v>
      </c>
      <c r="AA34" s="170" t="str">
        <f t="shared" ca="1" si="5"/>
        <v/>
      </c>
      <c r="AB34" s="170" t="str">
        <f t="shared" ca="1" si="6"/>
        <v/>
      </c>
      <c r="AC34" s="170" t="str">
        <f t="shared" ca="1" si="7"/>
        <v/>
      </c>
      <c r="AD34" s="170" t="str">
        <f t="shared" ca="1" si="8"/>
        <v/>
      </c>
      <c r="AE34" s="170" t="str">
        <f t="shared" ca="1" si="9"/>
        <v/>
      </c>
      <c r="AF34" s="205"/>
      <c r="AG34" s="205"/>
      <c r="AH34" s="205"/>
      <c r="AI34" s="205"/>
      <c r="AJ34" s="134" t="str">
        <f t="shared" ca="1" si="10"/>
        <v/>
      </c>
      <c r="AK34" s="196"/>
      <c r="AL34" s="267"/>
      <c r="AM34" s="84"/>
      <c r="AN34" s="84"/>
      <c r="AO34" s="210"/>
      <c r="AP34" s="209"/>
      <c r="AQ34" s="208"/>
      <c r="AR34" s="208"/>
      <c r="AS34" s="210"/>
      <c r="AT34" s="209"/>
      <c r="AU34" s="208"/>
      <c r="AV34" s="208"/>
      <c r="AW34" s="210"/>
      <c r="AX34" s="390">
        <f>SUMIF('4.2.펀드 인력변경 이력'!A:A,D34,'4.2.펀드 인력변경 이력'!F:F)</f>
        <v>0</v>
      </c>
      <c r="AY34" s="390">
        <f>SUMIF('4.2.펀드 인력변경 이력'!A:A,D34,'4.2.펀드 인력변경 이력'!G:G)</f>
        <v>0</v>
      </c>
      <c r="AZ34" s="305" t="str">
        <f t="shared" si="11"/>
        <v/>
      </c>
      <c r="BA34" s="46"/>
      <c r="BB34" s="201"/>
      <c r="BC34" s="206"/>
      <c r="BD34" s="206"/>
      <c r="BE34" s="201"/>
      <c r="BF34" s="206"/>
      <c r="BG34" s="206"/>
      <c r="BH34" s="201"/>
      <c r="BI34" s="206"/>
      <c r="BJ34" s="237"/>
      <c r="BK34" s="206"/>
      <c r="BL34" s="237"/>
      <c r="BM34" s="206"/>
      <c r="BN34" s="237"/>
      <c r="BO34" s="206"/>
      <c r="BP34" s="237"/>
      <c r="BQ34" s="206"/>
      <c r="BR34" s="237"/>
      <c r="BS34" s="206"/>
      <c r="BT34" s="206"/>
    </row>
    <row r="35" spans="1:72" ht="39.950000000000003" customHeight="1">
      <c r="A35" s="268"/>
      <c r="B35" s="66"/>
      <c r="C35" s="225"/>
      <c r="D35" s="226"/>
      <c r="E35" s="207"/>
      <c r="F35" s="46"/>
      <c r="G35" s="41"/>
      <c r="H35" s="41"/>
      <c r="I35" s="41"/>
      <c r="J35" s="41"/>
      <c r="K35" s="41"/>
      <c r="L35" s="46"/>
      <c r="M35" s="203"/>
      <c r="N35" s="203"/>
      <c r="O35" s="84"/>
      <c r="P35" s="208"/>
      <c r="Q35" s="84"/>
      <c r="R35" s="84"/>
      <c r="S35" s="168" t="str">
        <f t="shared" si="0"/>
        <v/>
      </c>
      <c r="T35" s="204"/>
      <c r="U35" s="41"/>
      <c r="V35" s="41"/>
      <c r="W35" s="190" t="str">
        <f t="shared" ca="1" si="1"/>
        <v/>
      </c>
      <c r="X35" s="169" t="str">
        <f t="shared" si="12"/>
        <v/>
      </c>
      <c r="Y35" s="170" t="str">
        <f t="shared" ca="1" si="3"/>
        <v/>
      </c>
      <c r="Z35" s="170" t="str">
        <f t="shared" ca="1" si="4"/>
        <v>0</v>
      </c>
      <c r="AA35" s="170" t="str">
        <f t="shared" ca="1" si="5"/>
        <v/>
      </c>
      <c r="AB35" s="170" t="str">
        <f t="shared" ca="1" si="6"/>
        <v/>
      </c>
      <c r="AC35" s="170" t="str">
        <f t="shared" ca="1" si="7"/>
        <v/>
      </c>
      <c r="AD35" s="170" t="str">
        <f t="shared" ca="1" si="8"/>
        <v/>
      </c>
      <c r="AE35" s="170" t="str">
        <f t="shared" ca="1" si="9"/>
        <v/>
      </c>
      <c r="AF35" s="205"/>
      <c r="AG35" s="205"/>
      <c r="AH35" s="205"/>
      <c r="AI35" s="205"/>
      <c r="AJ35" s="134" t="str">
        <f t="shared" ca="1" si="10"/>
        <v/>
      </c>
      <c r="AK35" s="196"/>
      <c r="AL35" s="267"/>
      <c r="AM35" s="84"/>
      <c r="AN35" s="84"/>
      <c r="AO35" s="210"/>
      <c r="AP35" s="209"/>
      <c r="AQ35" s="208"/>
      <c r="AR35" s="208"/>
      <c r="AS35" s="210"/>
      <c r="AT35" s="209"/>
      <c r="AU35" s="208"/>
      <c r="AV35" s="208"/>
      <c r="AW35" s="210"/>
      <c r="AX35" s="390">
        <f>SUMIF('4.2.펀드 인력변경 이력'!A:A,D35,'4.2.펀드 인력변경 이력'!F:F)</f>
        <v>0</v>
      </c>
      <c r="AY35" s="390">
        <f>SUMIF('4.2.펀드 인력변경 이력'!A:A,D35,'4.2.펀드 인력변경 이력'!G:G)</f>
        <v>0</v>
      </c>
      <c r="AZ35" s="305" t="str">
        <f t="shared" si="11"/>
        <v/>
      </c>
      <c r="BA35" s="46"/>
      <c r="BB35" s="201"/>
      <c r="BC35" s="206"/>
      <c r="BD35" s="206"/>
      <c r="BE35" s="201"/>
      <c r="BF35" s="206"/>
      <c r="BG35" s="206"/>
      <c r="BH35" s="201"/>
      <c r="BI35" s="206"/>
      <c r="BJ35" s="237"/>
      <c r="BK35" s="206"/>
      <c r="BL35" s="237"/>
      <c r="BM35" s="206"/>
      <c r="BN35" s="237"/>
      <c r="BO35" s="206"/>
      <c r="BP35" s="237"/>
      <c r="BQ35" s="206"/>
      <c r="BR35" s="237"/>
      <c r="BS35" s="206"/>
      <c r="BT35" s="206"/>
    </row>
    <row r="36" spans="1:72" ht="39.950000000000003" customHeight="1">
      <c r="A36" s="268"/>
      <c r="B36" s="66"/>
      <c r="C36" s="225"/>
      <c r="D36" s="226"/>
      <c r="E36" s="207"/>
      <c r="F36" s="46"/>
      <c r="G36" s="41"/>
      <c r="H36" s="41"/>
      <c r="I36" s="41"/>
      <c r="J36" s="41"/>
      <c r="K36" s="41"/>
      <c r="L36" s="46"/>
      <c r="M36" s="203"/>
      <c r="N36" s="203"/>
      <c r="O36" s="84"/>
      <c r="P36" s="208"/>
      <c r="Q36" s="84"/>
      <c r="R36" s="84"/>
      <c r="S36" s="168" t="str">
        <f t="shared" si="0"/>
        <v/>
      </c>
      <c r="T36" s="204"/>
      <c r="U36" s="41"/>
      <c r="V36" s="41"/>
      <c r="W36" s="190" t="str">
        <f t="shared" ca="1" si="1"/>
        <v/>
      </c>
      <c r="X36" s="169" t="str">
        <f t="shared" si="12"/>
        <v/>
      </c>
      <c r="Y36" s="170" t="str">
        <f t="shared" ca="1" si="3"/>
        <v/>
      </c>
      <c r="Z36" s="170" t="str">
        <f t="shared" ca="1" si="4"/>
        <v>0</v>
      </c>
      <c r="AA36" s="170" t="str">
        <f t="shared" ca="1" si="5"/>
        <v/>
      </c>
      <c r="AB36" s="170" t="str">
        <f t="shared" ca="1" si="6"/>
        <v/>
      </c>
      <c r="AC36" s="170" t="str">
        <f t="shared" ca="1" si="7"/>
        <v/>
      </c>
      <c r="AD36" s="170" t="str">
        <f t="shared" ca="1" si="8"/>
        <v/>
      </c>
      <c r="AE36" s="170" t="str">
        <f t="shared" ca="1" si="9"/>
        <v/>
      </c>
      <c r="AF36" s="205"/>
      <c r="AG36" s="205"/>
      <c r="AH36" s="205"/>
      <c r="AI36" s="205"/>
      <c r="AJ36" s="134" t="str">
        <f t="shared" ca="1" si="10"/>
        <v/>
      </c>
      <c r="AK36" s="196"/>
      <c r="AL36" s="267"/>
      <c r="AM36" s="84"/>
      <c r="AN36" s="84"/>
      <c r="AO36" s="210"/>
      <c r="AP36" s="209"/>
      <c r="AQ36" s="208"/>
      <c r="AR36" s="208"/>
      <c r="AS36" s="210"/>
      <c r="AT36" s="209"/>
      <c r="AU36" s="208"/>
      <c r="AV36" s="208"/>
      <c r="AW36" s="210"/>
      <c r="AX36" s="390">
        <f>SUMIF('4.2.펀드 인력변경 이력'!A:A,D36,'4.2.펀드 인력변경 이력'!F:F)</f>
        <v>0</v>
      </c>
      <c r="AY36" s="390">
        <f>SUMIF('4.2.펀드 인력변경 이력'!A:A,D36,'4.2.펀드 인력변경 이력'!G:G)</f>
        <v>0</v>
      </c>
      <c r="AZ36" s="305" t="str">
        <f t="shared" si="11"/>
        <v/>
      </c>
      <c r="BA36" s="46"/>
      <c r="BB36" s="201"/>
      <c r="BC36" s="206"/>
      <c r="BD36" s="206"/>
      <c r="BE36" s="201"/>
      <c r="BF36" s="206"/>
      <c r="BG36" s="206"/>
      <c r="BH36" s="201"/>
      <c r="BI36" s="206"/>
      <c r="BJ36" s="237"/>
      <c r="BK36" s="206"/>
      <c r="BL36" s="237"/>
      <c r="BM36" s="206"/>
      <c r="BN36" s="237"/>
      <c r="BO36" s="206"/>
      <c r="BP36" s="237"/>
      <c r="BQ36" s="206"/>
      <c r="BR36" s="237"/>
      <c r="BS36" s="206"/>
      <c r="BT36" s="206"/>
    </row>
    <row r="37" spans="1:72" ht="39.950000000000003" customHeight="1">
      <c r="A37" s="268"/>
      <c r="B37" s="66"/>
      <c r="C37" s="225"/>
      <c r="D37" s="226"/>
      <c r="E37" s="207"/>
      <c r="F37" s="46"/>
      <c r="G37" s="41"/>
      <c r="H37" s="41"/>
      <c r="I37" s="41"/>
      <c r="J37" s="41"/>
      <c r="K37" s="41"/>
      <c r="L37" s="46"/>
      <c r="M37" s="203"/>
      <c r="N37" s="203"/>
      <c r="O37" s="84"/>
      <c r="P37" s="208"/>
      <c r="Q37" s="84"/>
      <c r="R37" s="84"/>
      <c r="S37" s="168" t="str">
        <f t="shared" si="0"/>
        <v/>
      </c>
      <c r="T37" s="204"/>
      <c r="U37" s="41"/>
      <c r="V37" s="41"/>
      <c r="W37" s="190" t="str">
        <f t="shared" ca="1" si="1"/>
        <v/>
      </c>
      <c r="X37" s="169" t="str">
        <f t="shared" si="12"/>
        <v/>
      </c>
      <c r="Y37" s="170" t="str">
        <f t="shared" ca="1" si="3"/>
        <v/>
      </c>
      <c r="Z37" s="170" t="str">
        <f t="shared" ca="1" si="4"/>
        <v>0</v>
      </c>
      <c r="AA37" s="170" t="str">
        <f t="shared" ca="1" si="5"/>
        <v/>
      </c>
      <c r="AB37" s="170" t="str">
        <f t="shared" ca="1" si="6"/>
        <v/>
      </c>
      <c r="AC37" s="170" t="str">
        <f t="shared" ca="1" si="7"/>
        <v/>
      </c>
      <c r="AD37" s="170" t="str">
        <f t="shared" ca="1" si="8"/>
        <v/>
      </c>
      <c r="AE37" s="170" t="str">
        <f t="shared" ca="1" si="9"/>
        <v/>
      </c>
      <c r="AF37" s="205"/>
      <c r="AG37" s="205"/>
      <c r="AH37" s="205"/>
      <c r="AI37" s="205"/>
      <c r="AJ37" s="134" t="str">
        <f t="shared" ca="1" si="10"/>
        <v/>
      </c>
      <c r="AK37" s="196"/>
      <c r="AL37" s="267"/>
      <c r="AM37" s="84"/>
      <c r="AN37" s="84"/>
      <c r="AO37" s="210"/>
      <c r="AP37" s="209"/>
      <c r="AQ37" s="208"/>
      <c r="AR37" s="208"/>
      <c r="AS37" s="210"/>
      <c r="AT37" s="209"/>
      <c r="AU37" s="208"/>
      <c r="AV37" s="208"/>
      <c r="AW37" s="210"/>
      <c r="AX37" s="390">
        <f>SUMIF('4.2.펀드 인력변경 이력'!A:A,D37,'4.2.펀드 인력변경 이력'!F:F)</f>
        <v>0</v>
      </c>
      <c r="AY37" s="390">
        <f>SUMIF('4.2.펀드 인력변경 이력'!A:A,D37,'4.2.펀드 인력변경 이력'!G:G)</f>
        <v>0</v>
      </c>
      <c r="AZ37" s="305" t="str">
        <f t="shared" si="11"/>
        <v/>
      </c>
      <c r="BA37" s="46"/>
      <c r="BB37" s="201"/>
      <c r="BC37" s="206"/>
      <c r="BD37" s="206"/>
      <c r="BE37" s="201"/>
      <c r="BF37" s="206"/>
      <c r="BG37" s="206"/>
      <c r="BH37" s="201"/>
      <c r="BI37" s="206"/>
      <c r="BJ37" s="237"/>
      <c r="BK37" s="206"/>
      <c r="BL37" s="237"/>
      <c r="BM37" s="206"/>
      <c r="BN37" s="237"/>
      <c r="BO37" s="206"/>
      <c r="BP37" s="237"/>
      <c r="BQ37" s="206"/>
      <c r="BR37" s="237"/>
      <c r="BS37" s="206"/>
      <c r="BT37" s="206"/>
    </row>
    <row r="38" spans="1:72" ht="39.950000000000003" customHeight="1">
      <c r="A38" s="268"/>
      <c r="B38" s="66"/>
      <c r="C38" s="225"/>
      <c r="D38" s="226"/>
      <c r="E38" s="207"/>
      <c r="F38" s="46"/>
      <c r="G38" s="41"/>
      <c r="H38" s="41"/>
      <c r="I38" s="41"/>
      <c r="J38" s="41"/>
      <c r="K38" s="41"/>
      <c r="L38" s="46"/>
      <c r="M38" s="203"/>
      <c r="N38" s="203"/>
      <c r="O38" s="84"/>
      <c r="P38" s="208"/>
      <c r="Q38" s="84"/>
      <c r="R38" s="84"/>
      <c r="S38" s="168" t="str">
        <f t="shared" si="0"/>
        <v/>
      </c>
      <c r="T38" s="204"/>
      <c r="U38" s="41"/>
      <c r="V38" s="41"/>
      <c r="W38" s="190" t="str">
        <f t="shared" ca="1" si="1"/>
        <v/>
      </c>
      <c r="X38" s="169" t="str">
        <f t="shared" si="12"/>
        <v/>
      </c>
      <c r="Y38" s="170" t="str">
        <f t="shared" ca="1" si="3"/>
        <v/>
      </c>
      <c r="Z38" s="170" t="str">
        <f t="shared" ca="1" si="4"/>
        <v>0</v>
      </c>
      <c r="AA38" s="170" t="str">
        <f t="shared" ca="1" si="5"/>
        <v/>
      </c>
      <c r="AB38" s="170" t="str">
        <f t="shared" ca="1" si="6"/>
        <v/>
      </c>
      <c r="AC38" s="170" t="str">
        <f t="shared" ca="1" si="7"/>
        <v/>
      </c>
      <c r="AD38" s="170" t="str">
        <f t="shared" ca="1" si="8"/>
        <v/>
      </c>
      <c r="AE38" s="170" t="str">
        <f t="shared" ca="1" si="9"/>
        <v/>
      </c>
      <c r="AF38" s="205"/>
      <c r="AG38" s="205"/>
      <c r="AH38" s="205"/>
      <c r="AI38" s="205"/>
      <c r="AJ38" s="134" t="str">
        <f t="shared" ca="1" si="10"/>
        <v/>
      </c>
      <c r="AK38" s="196"/>
      <c r="AL38" s="267"/>
      <c r="AM38" s="84"/>
      <c r="AN38" s="84"/>
      <c r="AO38" s="210"/>
      <c r="AP38" s="209"/>
      <c r="AQ38" s="208"/>
      <c r="AR38" s="208"/>
      <c r="AS38" s="210"/>
      <c r="AT38" s="209"/>
      <c r="AU38" s="208"/>
      <c r="AV38" s="208"/>
      <c r="AW38" s="210"/>
      <c r="AX38" s="390">
        <f>SUMIF('4.2.펀드 인력변경 이력'!A:A,D38,'4.2.펀드 인력변경 이력'!F:F)</f>
        <v>0</v>
      </c>
      <c r="AY38" s="390">
        <f>SUMIF('4.2.펀드 인력변경 이력'!A:A,D38,'4.2.펀드 인력변경 이력'!G:G)</f>
        <v>0</v>
      </c>
      <c r="AZ38" s="305" t="str">
        <f t="shared" si="11"/>
        <v/>
      </c>
      <c r="BA38" s="46"/>
      <c r="BB38" s="201"/>
      <c r="BC38" s="206"/>
      <c r="BD38" s="206"/>
      <c r="BE38" s="201"/>
      <c r="BF38" s="206"/>
      <c r="BG38" s="206"/>
      <c r="BH38" s="201"/>
      <c r="BI38" s="206"/>
      <c r="BJ38" s="237"/>
      <c r="BK38" s="206"/>
      <c r="BL38" s="237"/>
      <c r="BM38" s="206"/>
      <c r="BN38" s="237"/>
      <c r="BO38" s="206"/>
      <c r="BP38" s="237"/>
      <c r="BQ38" s="206"/>
      <c r="BR38" s="237"/>
      <c r="BS38" s="206"/>
      <c r="BT38" s="206"/>
    </row>
    <row r="39" spans="1:72" ht="39.950000000000003" customHeight="1">
      <c r="A39" s="268"/>
      <c r="B39" s="66"/>
      <c r="C39" s="225"/>
      <c r="D39" s="226"/>
      <c r="E39" s="207"/>
      <c r="F39" s="46"/>
      <c r="G39" s="41"/>
      <c r="H39" s="41"/>
      <c r="I39" s="41"/>
      <c r="J39" s="41"/>
      <c r="K39" s="41"/>
      <c r="L39" s="46"/>
      <c r="M39" s="203"/>
      <c r="N39" s="203"/>
      <c r="O39" s="84"/>
      <c r="P39" s="208"/>
      <c r="Q39" s="84"/>
      <c r="R39" s="84"/>
      <c r="S39" s="168" t="str">
        <f t="shared" si="0"/>
        <v/>
      </c>
      <c r="T39" s="204"/>
      <c r="U39" s="41"/>
      <c r="V39" s="41"/>
      <c r="W39" s="190" t="str">
        <f t="shared" ca="1" si="1"/>
        <v/>
      </c>
      <c r="X39" s="169" t="str">
        <f t="shared" si="12"/>
        <v/>
      </c>
      <c r="Y39" s="170" t="str">
        <f t="shared" ca="1" si="3"/>
        <v/>
      </c>
      <c r="Z39" s="170" t="str">
        <f t="shared" ca="1" si="4"/>
        <v>0</v>
      </c>
      <c r="AA39" s="170" t="str">
        <f t="shared" ca="1" si="5"/>
        <v/>
      </c>
      <c r="AB39" s="170" t="str">
        <f t="shared" ca="1" si="6"/>
        <v/>
      </c>
      <c r="AC39" s="170" t="str">
        <f t="shared" ca="1" si="7"/>
        <v/>
      </c>
      <c r="AD39" s="170" t="str">
        <f t="shared" ca="1" si="8"/>
        <v/>
      </c>
      <c r="AE39" s="170" t="str">
        <f t="shared" ca="1" si="9"/>
        <v/>
      </c>
      <c r="AF39" s="205"/>
      <c r="AG39" s="205"/>
      <c r="AH39" s="205"/>
      <c r="AI39" s="205"/>
      <c r="AJ39" s="134" t="str">
        <f t="shared" ca="1" si="10"/>
        <v/>
      </c>
      <c r="AK39" s="196"/>
      <c r="AL39" s="267"/>
      <c r="AM39" s="84"/>
      <c r="AN39" s="84"/>
      <c r="AO39" s="210"/>
      <c r="AP39" s="209"/>
      <c r="AQ39" s="208"/>
      <c r="AR39" s="208"/>
      <c r="AS39" s="210"/>
      <c r="AT39" s="209"/>
      <c r="AU39" s="208"/>
      <c r="AV39" s="208"/>
      <c r="AW39" s="210"/>
      <c r="AX39" s="390">
        <f>SUMIF('4.2.펀드 인력변경 이력'!A:A,D39,'4.2.펀드 인력변경 이력'!F:F)</f>
        <v>0</v>
      </c>
      <c r="AY39" s="390">
        <f>SUMIF('4.2.펀드 인력변경 이력'!A:A,D39,'4.2.펀드 인력변경 이력'!G:G)</f>
        <v>0</v>
      </c>
      <c r="AZ39" s="305" t="str">
        <f t="shared" si="11"/>
        <v/>
      </c>
      <c r="BA39" s="46"/>
      <c r="BB39" s="201"/>
      <c r="BC39" s="206"/>
      <c r="BD39" s="206"/>
      <c r="BE39" s="201"/>
      <c r="BF39" s="206"/>
      <c r="BG39" s="206"/>
      <c r="BH39" s="201"/>
      <c r="BI39" s="206"/>
      <c r="BJ39" s="237"/>
      <c r="BK39" s="206"/>
      <c r="BL39" s="237"/>
      <c r="BM39" s="206"/>
      <c r="BN39" s="237"/>
      <c r="BO39" s="206"/>
      <c r="BP39" s="237"/>
      <c r="BQ39" s="206"/>
      <c r="BR39" s="237"/>
      <c r="BS39" s="206"/>
      <c r="BT39" s="206"/>
    </row>
    <row r="40" spans="1:72" ht="39.950000000000003" customHeight="1">
      <c r="A40" s="268"/>
      <c r="B40" s="66"/>
      <c r="C40" s="225"/>
      <c r="D40" s="226"/>
      <c r="E40" s="207"/>
      <c r="F40" s="46"/>
      <c r="G40" s="41"/>
      <c r="H40" s="41"/>
      <c r="I40" s="41"/>
      <c r="J40" s="41"/>
      <c r="K40" s="41"/>
      <c r="L40" s="46"/>
      <c r="M40" s="203"/>
      <c r="N40" s="203"/>
      <c r="O40" s="84"/>
      <c r="P40" s="208"/>
      <c r="Q40" s="84"/>
      <c r="R40" s="84"/>
      <c r="S40" s="168" t="str">
        <f t="shared" si="0"/>
        <v/>
      </c>
      <c r="T40" s="204"/>
      <c r="U40" s="41"/>
      <c r="V40" s="41"/>
      <c r="W40" s="190" t="str">
        <f t="shared" ca="1" si="1"/>
        <v/>
      </c>
      <c r="X40" s="169" t="str">
        <f t="shared" si="12"/>
        <v/>
      </c>
      <c r="Y40" s="170" t="str">
        <f t="shared" ca="1" si="3"/>
        <v/>
      </c>
      <c r="Z40" s="170" t="str">
        <f t="shared" ca="1" si="4"/>
        <v>0</v>
      </c>
      <c r="AA40" s="170" t="str">
        <f t="shared" ca="1" si="5"/>
        <v/>
      </c>
      <c r="AB40" s="170" t="str">
        <f t="shared" ca="1" si="6"/>
        <v/>
      </c>
      <c r="AC40" s="170" t="str">
        <f t="shared" ca="1" si="7"/>
        <v/>
      </c>
      <c r="AD40" s="170" t="str">
        <f t="shared" ca="1" si="8"/>
        <v/>
      </c>
      <c r="AE40" s="170" t="str">
        <f t="shared" ca="1" si="9"/>
        <v/>
      </c>
      <c r="AF40" s="205"/>
      <c r="AG40" s="205"/>
      <c r="AH40" s="205"/>
      <c r="AI40" s="205"/>
      <c r="AJ40" s="134" t="str">
        <f t="shared" ca="1" si="10"/>
        <v/>
      </c>
      <c r="AK40" s="196"/>
      <c r="AL40" s="267"/>
      <c r="AM40" s="84"/>
      <c r="AN40" s="84"/>
      <c r="AO40" s="210"/>
      <c r="AP40" s="209"/>
      <c r="AQ40" s="208"/>
      <c r="AR40" s="208"/>
      <c r="AS40" s="210"/>
      <c r="AT40" s="209"/>
      <c r="AU40" s="208"/>
      <c r="AV40" s="208"/>
      <c r="AW40" s="210"/>
      <c r="AX40" s="390">
        <f>SUMIF('4.2.펀드 인력변경 이력'!A:A,D40,'4.2.펀드 인력변경 이력'!F:F)</f>
        <v>0</v>
      </c>
      <c r="AY40" s="390">
        <f>SUMIF('4.2.펀드 인력변경 이력'!A:A,D40,'4.2.펀드 인력변경 이력'!G:G)</f>
        <v>0</v>
      </c>
      <c r="AZ40" s="305" t="str">
        <f t="shared" si="11"/>
        <v/>
      </c>
      <c r="BA40" s="46"/>
      <c r="BB40" s="201"/>
      <c r="BC40" s="206"/>
      <c r="BD40" s="206"/>
      <c r="BE40" s="201"/>
      <c r="BF40" s="206"/>
      <c r="BG40" s="206"/>
      <c r="BH40" s="201"/>
      <c r="BI40" s="206"/>
      <c r="BJ40" s="237"/>
      <c r="BK40" s="206"/>
      <c r="BL40" s="237"/>
      <c r="BM40" s="206"/>
      <c r="BN40" s="237"/>
      <c r="BO40" s="206"/>
      <c r="BP40" s="237"/>
      <c r="BQ40" s="206"/>
      <c r="BR40" s="237"/>
      <c r="BS40" s="206"/>
      <c r="BT40" s="206"/>
    </row>
    <row r="41" spans="1:72" ht="39.950000000000003" customHeight="1">
      <c r="A41" s="268"/>
      <c r="B41" s="66"/>
      <c r="C41" s="225"/>
      <c r="D41" s="226"/>
      <c r="E41" s="207"/>
      <c r="F41" s="46"/>
      <c r="G41" s="41"/>
      <c r="H41" s="41"/>
      <c r="I41" s="41"/>
      <c r="J41" s="41"/>
      <c r="K41" s="41"/>
      <c r="L41" s="46"/>
      <c r="M41" s="203"/>
      <c r="N41" s="203"/>
      <c r="O41" s="84"/>
      <c r="P41" s="208"/>
      <c r="Q41" s="84"/>
      <c r="R41" s="84"/>
      <c r="S41" s="168" t="str">
        <f t="shared" si="0"/>
        <v/>
      </c>
      <c r="T41" s="204"/>
      <c r="U41" s="41"/>
      <c r="V41" s="41"/>
      <c r="W41" s="190" t="str">
        <f t="shared" ca="1" si="1"/>
        <v/>
      </c>
      <c r="X41" s="169" t="str">
        <f t="shared" si="12"/>
        <v/>
      </c>
      <c r="Y41" s="170" t="str">
        <f t="shared" ca="1" si="3"/>
        <v/>
      </c>
      <c r="Z41" s="170" t="str">
        <f t="shared" ca="1" si="4"/>
        <v>0</v>
      </c>
      <c r="AA41" s="170" t="str">
        <f t="shared" ca="1" si="5"/>
        <v/>
      </c>
      <c r="AB41" s="170" t="str">
        <f t="shared" ca="1" si="6"/>
        <v/>
      </c>
      <c r="AC41" s="170" t="str">
        <f t="shared" ca="1" si="7"/>
        <v/>
      </c>
      <c r="AD41" s="170" t="str">
        <f t="shared" ca="1" si="8"/>
        <v/>
      </c>
      <c r="AE41" s="170" t="str">
        <f t="shared" ca="1" si="9"/>
        <v/>
      </c>
      <c r="AF41" s="205"/>
      <c r="AG41" s="205"/>
      <c r="AH41" s="205"/>
      <c r="AI41" s="205"/>
      <c r="AJ41" s="134" t="str">
        <f t="shared" ca="1" si="10"/>
        <v/>
      </c>
      <c r="AK41" s="196"/>
      <c r="AL41" s="267"/>
      <c r="AM41" s="84"/>
      <c r="AN41" s="84"/>
      <c r="AO41" s="210"/>
      <c r="AP41" s="209"/>
      <c r="AQ41" s="208"/>
      <c r="AR41" s="208"/>
      <c r="AS41" s="210"/>
      <c r="AT41" s="209"/>
      <c r="AU41" s="208"/>
      <c r="AV41" s="208"/>
      <c r="AW41" s="210"/>
      <c r="AX41" s="390">
        <f>SUMIF('4.2.펀드 인력변경 이력'!A:A,D41,'4.2.펀드 인력변경 이력'!F:F)</f>
        <v>0</v>
      </c>
      <c r="AY41" s="390">
        <f>SUMIF('4.2.펀드 인력변경 이력'!A:A,D41,'4.2.펀드 인력변경 이력'!G:G)</f>
        <v>0</v>
      </c>
      <c r="AZ41" s="305" t="str">
        <f t="shared" si="11"/>
        <v/>
      </c>
      <c r="BA41" s="46"/>
      <c r="BB41" s="201"/>
      <c r="BC41" s="206"/>
      <c r="BD41" s="206"/>
      <c r="BE41" s="201"/>
      <c r="BF41" s="206"/>
      <c r="BG41" s="206"/>
      <c r="BH41" s="201"/>
      <c r="BI41" s="206"/>
      <c r="BJ41" s="237"/>
      <c r="BK41" s="206"/>
      <c r="BL41" s="237"/>
      <c r="BM41" s="206"/>
      <c r="BN41" s="237"/>
      <c r="BO41" s="206"/>
      <c r="BP41" s="237"/>
      <c r="BQ41" s="206"/>
      <c r="BR41" s="237"/>
      <c r="BS41" s="206"/>
      <c r="BT41" s="206"/>
    </row>
    <row r="42" spans="1:72" ht="39.950000000000003" customHeight="1">
      <c r="A42" s="268"/>
      <c r="B42" s="66"/>
      <c r="C42" s="225"/>
      <c r="D42" s="226"/>
      <c r="E42" s="207"/>
      <c r="F42" s="46"/>
      <c r="G42" s="41"/>
      <c r="H42" s="41"/>
      <c r="I42" s="41"/>
      <c r="J42" s="41"/>
      <c r="K42" s="41"/>
      <c r="L42" s="46"/>
      <c r="M42" s="203"/>
      <c r="N42" s="203"/>
      <c r="O42" s="84"/>
      <c r="P42" s="208"/>
      <c r="Q42" s="84"/>
      <c r="R42" s="84"/>
      <c r="S42" s="168" t="str">
        <f t="shared" si="0"/>
        <v/>
      </c>
      <c r="T42" s="204"/>
      <c r="U42" s="41"/>
      <c r="V42" s="41"/>
      <c r="W42" s="190" t="str">
        <f t="shared" ca="1" si="1"/>
        <v/>
      </c>
      <c r="X42" s="169" t="str">
        <f t="shared" si="12"/>
        <v/>
      </c>
      <c r="Y42" s="170" t="str">
        <f t="shared" ca="1" si="3"/>
        <v/>
      </c>
      <c r="Z42" s="170" t="str">
        <f t="shared" ca="1" si="4"/>
        <v>0</v>
      </c>
      <c r="AA42" s="170" t="str">
        <f t="shared" ca="1" si="5"/>
        <v/>
      </c>
      <c r="AB42" s="170" t="str">
        <f t="shared" ca="1" si="6"/>
        <v/>
      </c>
      <c r="AC42" s="170" t="str">
        <f t="shared" ca="1" si="7"/>
        <v/>
      </c>
      <c r="AD42" s="170" t="str">
        <f t="shared" ca="1" si="8"/>
        <v/>
      </c>
      <c r="AE42" s="170" t="str">
        <f t="shared" ca="1" si="9"/>
        <v/>
      </c>
      <c r="AF42" s="205"/>
      <c r="AG42" s="205"/>
      <c r="AH42" s="205"/>
      <c r="AI42" s="205"/>
      <c r="AJ42" s="134" t="str">
        <f t="shared" ca="1" si="10"/>
        <v/>
      </c>
      <c r="AK42" s="196"/>
      <c r="AL42" s="267"/>
      <c r="AM42" s="84"/>
      <c r="AN42" s="84"/>
      <c r="AO42" s="210"/>
      <c r="AP42" s="209"/>
      <c r="AQ42" s="208"/>
      <c r="AR42" s="208"/>
      <c r="AS42" s="210"/>
      <c r="AT42" s="209"/>
      <c r="AU42" s="208"/>
      <c r="AV42" s="208"/>
      <c r="AW42" s="210"/>
      <c r="AX42" s="390">
        <f>SUMIF('4.2.펀드 인력변경 이력'!A:A,D42,'4.2.펀드 인력변경 이력'!F:F)</f>
        <v>0</v>
      </c>
      <c r="AY42" s="390">
        <f>SUMIF('4.2.펀드 인력변경 이력'!A:A,D42,'4.2.펀드 인력변경 이력'!G:G)</f>
        <v>0</v>
      </c>
      <c r="AZ42" s="305" t="str">
        <f t="shared" si="11"/>
        <v/>
      </c>
      <c r="BA42" s="46"/>
      <c r="BB42" s="201"/>
      <c r="BC42" s="206"/>
      <c r="BD42" s="206"/>
      <c r="BE42" s="201"/>
      <c r="BF42" s="206"/>
      <c r="BG42" s="206"/>
      <c r="BH42" s="201"/>
      <c r="BI42" s="206"/>
      <c r="BJ42" s="237"/>
      <c r="BK42" s="206"/>
      <c r="BL42" s="237"/>
      <c r="BM42" s="206"/>
      <c r="BN42" s="237"/>
      <c r="BO42" s="206"/>
      <c r="BP42" s="237"/>
      <c r="BQ42" s="206"/>
      <c r="BR42" s="237"/>
      <c r="BS42" s="206"/>
      <c r="BT42" s="206"/>
    </row>
    <row r="43" spans="1:72" ht="39.950000000000003" customHeight="1">
      <c r="A43" s="268"/>
      <c r="B43" s="66"/>
      <c r="C43" s="225"/>
      <c r="D43" s="226"/>
      <c r="E43" s="207"/>
      <c r="F43" s="46"/>
      <c r="G43" s="41"/>
      <c r="H43" s="41"/>
      <c r="I43" s="41"/>
      <c r="J43" s="41"/>
      <c r="K43" s="41"/>
      <c r="L43" s="46"/>
      <c r="M43" s="203"/>
      <c r="N43" s="203"/>
      <c r="O43" s="84"/>
      <c r="P43" s="208"/>
      <c r="Q43" s="84"/>
      <c r="R43" s="84"/>
      <c r="S43" s="168" t="str">
        <f t="shared" si="0"/>
        <v/>
      </c>
      <c r="T43" s="204"/>
      <c r="U43" s="41"/>
      <c r="V43" s="41"/>
      <c r="W43" s="190" t="str">
        <f t="shared" ca="1" si="1"/>
        <v/>
      </c>
      <c r="X43" s="169" t="str">
        <f t="shared" si="12"/>
        <v/>
      </c>
      <c r="Y43" s="170" t="str">
        <f t="shared" ca="1" si="3"/>
        <v/>
      </c>
      <c r="Z43" s="170" t="str">
        <f t="shared" ref="Z43:Z74" ca="1" si="13">IF( ISBLANK($D43), "0", SUMPRODUCT( (OFFSET(제안사_투자현황,0,1,ROWS(제안사_투자현황),1)=$D43)*1, OFFSET(제안사_투자현황,0,9,ROWS(제안사_투자현황),1)) )</f>
        <v>0</v>
      </c>
      <c r="AA43" s="170" t="str">
        <f t="shared" ref="AA43:AA74" ca="1" si="14">IF( ISBLANK($D43), "", SUMPRODUCT( (OFFSET(제안사_투자현황,0,1,ROWS(제안사_투자현황),1)=$D43)*1, OFFSET(제안사_투자현황,0,14,ROWS(제안사_투자현황),1)) )</f>
        <v/>
      </c>
      <c r="AB43" s="170" t="str">
        <f t="shared" ref="AB43:AB74" ca="1" si="15">IF( ISBLANK($D43), "", SUMPRODUCT( (OFFSET(제안사_투자현황,0,1,ROWS(제안사_투자현황),1)=$D43)*1, OFFSET(제안사_투자현황,0,19,ROWS(제안사_투자현황),1)) )</f>
        <v/>
      </c>
      <c r="AC43" s="170" t="str">
        <f t="shared" ref="AC43:AC74" ca="1" si="16">IF( ISBLANK($D43), "", SUMPRODUCT( (OFFSET(제안사_투자현황,0,1,ROWS(제안사_투자현황),1)=$D43)*1, OFFSET(제안사_투자현황,0,20,ROWS(제안사_투자현황),1)) )</f>
        <v/>
      </c>
      <c r="AD43" s="170" t="str">
        <f t="shared" ca="1" si="8"/>
        <v/>
      </c>
      <c r="AE43" s="170" t="str">
        <f t="shared" ca="1" si="9"/>
        <v/>
      </c>
      <c r="AF43" s="205"/>
      <c r="AG43" s="205"/>
      <c r="AH43" s="205"/>
      <c r="AI43" s="205"/>
      <c r="AJ43" s="134" t="str">
        <f t="shared" ca="1" si="10"/>
        <v/>
      </c>
      <c r="AK43" s="196"/>
      <c r="AL43" s="267"/>
      <c r="AM43" s="84"/>
      <c r="AN43" s="84"/>
      <c r="AO43" s="210"/>
      <c r="AP43" s="209"/>
      <c r="AQ43" s="208"/>
      <c r="AR43" s="208"/>
      <c r="AS43" s="210"/>
      <c r="AT43" s="209"/>
      <c r="AU43" s="208"/>
      <c r="AV43" s="208"/>
      <c r="AW43" s="210"/>
      <c r="AX43" s="390">
        <f>SUMIF('4.2.펀드 인력변경 이력'!A:A,D43,'4.2.펀드 인력변경 이력'!F:F)</f>
        <v>0</v>
      </c>
      <c r="AY43" s="390">
        <f>SUMIF('4.2.펀드 인력변경 이력'!A:A,D43,'4.2.펀드 인력변경 이력'!G:G)</f>
        <v>0</v>
      </c>
      <c r="AZ43" s="305" t="str">
        <f t="shared" ref="AZ43:AZ74" si="17">IF(D43="","",IF(AY43=0,3,IF(AX43/AY43&gt;3,3,AX43/AY43)))</f>
        <v/>
      </c>
      <c r="BA43" s="46"/>
      <c r="BB43" s="201"/>
      <c r="BC43" s="206"/>
      <c r="BD43" s="206"/>
      <c r="BE43" s="201"/>
      <c r="BF43" s="206"/>
      <c r="BG43" s="206"/>
      <c r="BH43" s="201"/>
      <c r="BI43" s="206"/>
      <c r="BJ43" s="237"/>
      <c r="BK43" s="206"/>
      <c r="BL43" s="237"/>
      <c r="BM43" s="206"/>
      <c r="BN43" s="237"/>
      <c r="BO43" s="206"/>
      <c r="BP43" s="237"/>
      <c r="BQ43" s="206"/>
      <c r="BR43" s="237"/>
      <c r="BS43" s="206"/>
      <c r="BT43" s="206"/>
    </row>
    <row r="44" spans="1:72" ht="39.950000000000003" customHeight="1">
      <c r="A44" s="268"/>
      <c r="B44" s="66"/>
      <c r="C44" s="225"/>
      <c r="D44" s="226"/>
      <c r="E44" s="207"/>
      <c r="F44" s="46"/>
      <c r="G44" s="41"/>
      <c r="H44" s="41"/>
      <c r="I44" s="41"/>
      <c r="J44" s="41"/>
      <c r="K44" s="41"/>
      <c r="L44" s="46"/>
      <c r="M44" s="203"/>
      <c r="N44" s="203"/>
      <c r="O44" s="84"/>
      <c r="P44" s="208"/>
      <c r="Q44" s="84"/>
      <c r="R44" s="84"/>
      <c r="S44" s="168" t="str">
        <f t="shared" si="0"/>
        <v/>
      </c>
      <c r="T44" s="204"/>
      <c r="U44" s="41"/>
      <c r="V44" s="41"/>
      <c r="W44" s="190" t="str">
        <f t="shared" ca="1" si="1"/>
        <v/>
      </c>
      <c r="X44" s="169" t="str">
        <f t="shared" si="12"/>
        <v/>
      </c>
      <c r="Y44" s="170" t="str">
        <f t="shared" ca="1" si="3"/>
        <v/>
      </c>
      <c r="Z44" s="170" t="str">
        <f t="shared" ca="1" si="13"/>
        <v>0</v>
      </c>
      <c r="AA44" s="170" t="str">
        <f t="shared" ca="1" si="14"/>
        <v/>
      </c>
      <c r="AB44" s="170" t="str">
        <f t="shared" ca="1" si="15"/>
        <v/>
      </c>
      <c r="AC44" s="170" t="str">
        <f t="shared" ca="1" si="16"/>
        <v/>
      </c>
      <c r="AD44" s="170" t="str">
        <f t="shared" ca="1" si="8"/>
        <v/>
      </c>
      <c r="AE44" s="170" t="str">
        <f t="shared" ca="1" si="9"/>
        <v/>
      </c>
      <c r="AF44" s="205"/>
      <c r="AG44" s="205"/>
      <c r="AH44" s="205"/>
      <c r="AI44" s="205"/>
      <c r="AJ44" s="134" t="str">
        <f t="shared" ca="1" si="10"/>
        <v/>
      </c>
      <c r="AK44" s="196"/>
      <c r="AL44" s="267"/>
      <c r="AM44" s="84"/>
      <c r="AN44" s="84"/>
      <c r="AO44" s="210"/>
      <c r="AP44" s="209"/>
      <c r="AQ44" s="208"/>
      <c r="AR44" s="208"/>
      <c r="AS44" s="210"/>
      <c r="AT44" s="209"/>
      <c r="AU44" s="208"/>
      <c r="AV44" s="208"/>
      <c r="AW44" s="210"/>
      <c r="AX44" s="390">
        <f>SUMIF('4.2.펀드 인력변경 이력'!A:A,D44,'4.2.펀드 인력변경 이력'!F:F)</f>
        <v>0</v>
      </c>
      <c r="AY44" s="390">
        <f>SUMIF('4.2.펀드 인력변경 이력'!A:A,D44,'4.2.펀드 인력변경 이력'!G:G)</f>
        <v>0</v>
      </c>
      <c r="AZ44" s="305" t="str">
        <f t="shared" si="17"/>
        <v/>
      </c>
      <c r="BA44" s="46"/>
      <c r="BB44" s="201"/>
      <c r="BC44" s="206"/>
      <c r="BD44" s="206"/>
      <c r="BE44" s="201"/>
      <c r="BF44" s="206"/>
      <c r="BG44" s="206"/>
      <c r="BH44" s="201"/>
      <c r="BI44" s="206"/>
      <c r="BJ44" s="237"/>
      <c r="BK44" s="206"/>
      <c r="BL44" s="237"/>
      <c r="BM44" s="206"/>
      <c r="BN44" s="237"/>
      <c r="BO44" s="206"/>
      <c r="BP44" s="237"/>
      <c r="BQ44" s="206"/>
      <c r="BR44" s="237"/>
      <c r="BS44" s="206"/>
      <c r="BT44" s="206"/>
    </row>
    <row r="45" spans="1:72" ht="39.950000000000003" customHeight="1">
      <c r="A45" s="268"/>
      <c r="B45" s="66"/>
      <c r="C45" s="225"/>
      <c r="D45" s="226"/>
      <c r="E45" s="207"/>
      <c r="F45" s="46"/>
      <c r="G45" s="41"/>
      <c r="H45" s="41"/>
      <c r="I45" s="41"/>
      <c r="J45" s="41"/>
      <c r="K45" s="41"/>
      <c r="L45" s="46"/>
      <c r="M45" s="203"/>
      <c r="N45" s="203"/>
      <c r="O45" s="84"/>
      <c r="P45" s="208"/>
      <c r="Q45" s="84"/>
      <c r="R45" s="84"/>
      <c r="S45" s="168" t="str">
        <f t="shared" si="0"/>
        <v/>
      </c>
      <c r="T45" s="204"/>
      <c r="U45" s="41"/>
      <c r="V45" s="41"/>
      <c r="W45" s="190" t="str">
        <f t="shared" ca="1" si="1"/>
        <v/>
      </c>
      <c r="X45" s="169" t="str">
        <f t="shared" si="12"/>
        <v/>
      </c>
      <c r="Y45" s="170" t="str">
        <f t="shared" ca="1" si="3"/>
        <v/>
      </c>
      <c r="Z45" s="170" t="str">
        <f t="shared" ca="1" si="13"/>
        <v>0</v>
      </c>
      <c r="AA45" s="170" t="str">
        <f t="shared" ca="1" si="14"/>
        <v/>
      </c>
      <c r="AB45" s="170" t="str">
        <f t="shared" ca="1" si="15"/>
        <v/>
      </c>
      <c r="AC45" s="170" t="str">
        <f t="shared" ca="1" si="16"/>
        <v/>
      </c>
      <c r="AD45" s="170" t="str">
        <f t="shared" ca="1" si="8"/>
        <v/>
      </c>
      <c r="AE45" s="170" t="str">
        <f t="shared" ca="1" si="9"/>
        <v/>
      </c>
      <c r="AF45" s="205"/>
      <c r="AG45" s="205"/>
      <c r="AH45" s="205"/>
      <c r="AI45" s="205"/>
      <c r="AJ45" s="134" t="str">
        <f t="shared" ca="1" si="10"/>
        <v/>
      </c>
      <c r="AK45" s="196"/>
      <c r="AL45" s="267"/>
      <c r="AM45" s="84"/>
      <c r="AN45" s="84"/>
      <c r="AO45" s="210"/>
      <c r="AP45" s="209"/>
      <c r="AQ45" s="208"/>
      <c r="AR45" s="208"/>
      <c r="AS45" s="210"/>
      <c r="AT45" s="209"/>
      <c r="AU45" s="208"/>
      <c r="AV45" s="208"/>
      <c r="AW45" s="210"/>
      <c r="AX45" s="390">
        <f>SUMIF('4.2.펀드 인력변경 이력'!A:A,D45,'4.2.펀드 인력변경 이력'!F:F)</f>
        <v>0</v>
      </c>
      <c r="AY45" s="390">
        <f>SUMIF('4.2.펀드 인력변경 이력'!A:A,D45,'4.2.펀드 인력변경 이력'!G:G)</f>
        <v>0</v>
      </c>
      <c r="AZ45" s="305" t="str">
        <f t="shared" si="17"/>
        <v/>
      </c>
      <c r="BA45" s="46"/>
      <c r="BB45" s="201"/>
      <c r="BC45" s="206"/>
      <c r="BD45" s="206"/>
      <c r="BE45" s="201"/>
      <c r="BF45" s="206"/>
      <c r="BG45" s="206"/>
      <c r="BH45" s="201"/>
      <c r="BI45" s="206"/>
      <c r="BJ45" s="237"/>
      <c r="BK45" s="206"/>
      <c r="BL45" s="237"/>
      <c r="BM45" s="206"/>
      <c r="BN45" s="237"/>
      <c r="BO45" s="206"/>
      <c r="BP45" s="237"/>
      <c r="BQ45" s="206"/>
      <c r="BR45" s="237"/>
      <c r="BS45" s="206"/>
      <c r="BT45" s="206"/>
    </row>
    <row r="46" spans="1:72" ht="39.950000000000003" customHeight="1">
      <c r="A46" s="268"/>
      <c r="B46" s="66"/>
      <c r="C46" s="225"/>
      <c r="D46" s="226"/>
      <c r="E46" s="207"/>
      <c r="F46" s="46"/>
      <c r="G46" s="41"/>
      <c r="H46" s="41"/>
      <c r="I46" s="41"/>
      <c r="J46" s="41"/>
      <c r="K46" s="41"/>
      <c r="L46" s="46"/>
      <c r="M46" s="203"/>
      <c r="N46" s="203"/>
      <c r="O46" s="84"/>
      <c r="P46" s="208"/>
      <c r="Q46" s="84"/>
      <c r="R46" s="84"/>
      <c r="S46" s="168" t="str">
        <f t="shared" si="0"/>
        <v/>
      </c>
      <c r="T46" s="204"/>
      <c r="U46" s="41"/>
      <c r="V46" s="41"/>
      <c r="W46" s="190" t="str">
        <f t="shared" ca="1" si="1"/>
        <v/>
      </c>
      <c r="X46" s="169" t="str">
        <f t="shared" si="12"/>
        <v/>
      </c>
      <c r="Y46" s="170" t="str">
        <f t="shared" ca="1" si="3"/>
        <v/>
      </c>
      <c r="Z46" s="170" t="str">
        <f t="shared" ca="1" si="13"/>
        <v>0</v>
      </c>
      <c r="AA46" s="170" t="str">
        <f t="shared" ca="1" si="14"/>
        <v/>
      </c>
      <c r="AB46" s="170" t="str">
        <f t="shared" ca="1" si="15"/>
        <v/>
      </c>
      <c r="AC46" s="170" t="str">
        <f t="shared" ca="1" si="16"/>
        <v/>
      </c>
      <c r="AD46" s="170" t="str">
        <f t="shared" ca="1" si="8"/>
        <v/>
      </c>
      <c r="AE46" s="170" t="str">
        <f t="shared" ca="1" si="9"/>
        <v/>
      </c>
      <c r="AF46" s="205"/>
      <c r="AG46" s="205"/>
      <c r="AH46" s="205"/>
      <c r="AI46" s="205"/>
      <c r="AJ46" s="134" t="str">
        <f t="shared" ca="1" si="10"/>
        <v/>
      </c>
      <c r="AK46" s="196"/>
      <c r="AL46" s="267"/>
      <c r="AM46" s="84"/>
      <c r="AN46" s="84"/>
      <c r="AO46" s="210"/>
      <c r="AP46" s="209"/>
      <c r="AQ46" s="208"/>
      <c r="AR46" s="208"/>
      <c r="AS46" s="210"/>
      <c r="AT46" s="209"/>
      <c r="AU46" s="208"/>
      <c r="AV46" s="208"/>
      <c r="AW46" s="210"/>
      <c r="AX46" s="390">
        <f>SUMIF('4.2.펀드 인력변경 이력'!A:A,D46,'4.2.펀드 인력변경 이력'!F:F)</f>
        <v>0</v>
      </c>
      <c r="AY46" s="390">
        <f>SUMIF('4.2.펀드 인력변경 이력'!A:A,D46,'4.2.펀드 인력변경 이력'!G:G)</f>
        <v>0</v>
      </c>
      <c r="AZ46" s="305" t="str">
        <f t="shared" si="17"/>
        <v/>
      </c>
      <c r="BA46" s="46"/>
      <c r="BB46" s="201"/>
      <c r="BC46" s="206"/>
      <c r="BD46" s="206"/>
      <c r="BE46" s="201"/>
      <c r="BF46" s="206"/>
      <c r="BG46" s="206"/>
      <c r="BH46" s="201"/>
      <c r="BI46" s="206"/>
      <c r="BJ46" s="237"/>
      <c r="BK46" s="206"/>
      <c r="BL46" s="237"/>
      <c r="BM46" s="206"/>
      <c r="BN46" s="237"/>
      <c r="BO46" s="206"/>
      <c r="BP46" s="237"/>
      <c r="BQ46" s="206"/>
      <c r="BR46" s="237"/>
      <c r="BS46" s="206"/>
      <c r="BT46" s="206"/>
    </row>
    <row r="47" spans="1:72" ht="39.950000000000003" customHeight="1">
      <c r="A47" s="268"/>
      <c r="B47" s="66"/>
      <c r="C47" s="225"/>
      <c r="D47" s="226"/>
      <c r="E47" s="207"/>
      <c r="F47" s="46"/>
      <c r="G47" s="41"/>
      <c r="H47" s="41"/>
      <c r="I47" s="41"/>
      <c r="J47" s="41"/>
      <c r="K47" s="41"/>
      <c r="L47" s="46"/>
      <c r="M47" s="203"/>
      <c r="N47" s="203"/>
      <c r="O47" s="84"/>
      <c r="P47" s="208"/>
      <c r="Q47" s="84"/>
      <c r="R47" s="84"/>
      <c r="S47" s="168" t="str">
        <f t="shared" si="0"/>
        <v/>
      </c>
      <c r="T47" s="204"/>
      <c r="U47" s="41"/>
      <c r="V47" s="41"/>
      <c r="W47" s="190" t="str">
        <f t="shared" ca="1" si="1"/>
        <v/>
      </c>
      <c r="X47" s="169" t="str">
        <f t="shared" si="12"/>
        <v/>
      </c>
      <c r="Y47" s="170" t="str">
        <f t="shared" ca="1" si="3"/>
        <v/>
      </c>
      <c r="Z47" s="170" t="str">
        <f t="shared" ca="1" si="13"/>
        <v>0</v>
      </c>
      <c r="AA47" s="170" t="str">
        <f t="shared" ca="1" si="14"/>
        <v/>
      </c>
      <c r="AB47" s="170" t="str">
        <f t="shared" ca="1" si="15"/>
        <v/>
      </c>
      <c r="AC47" s="170" t="str">
        <f t="shared" ca="1" si="16"/>
        <v/>
      </c>
      <c r="AD47" s="170" t="str">
        <f t="shared" ca="1" si="8"/>
        <v/>
      </c>
      <c r="AE47" s="170" t="str">
        <f t="shared" ca="1" si="9"/>
        <v/>
      </c>
      <c r="AF47" s="205"/>
      <c r="AG47" s="205"/>
      <c r="AH47" s="205"/>
      <c r="AI47" s="205"/>
      <c r="AJ47" s="134" t="str">
        <f t="shared" ca="1" si="10"/>
        <v/>
      </c>
      <c r="AK47" s="196"/>
      <c r="AL47" s="267"/>
      <c r="AM47" s="84"/>
      <c r="AN47" s="84"/>
      <c r="AO47" s="210"/>
      <c r="AP47" s="209"/>
      <c r="AQ47" s="208"/>
      <c r="AR47" s="208"/>
      <c r="AS47" s="210"/>
      <c r="AT47" s="209"/>
      <c r="AU47" s="208"/>
      <c r="AV47" s="208"/>
      <c r="AW47" s="210"/>
      <c r="AX47" s="390">
        <f>SUMIF('4.2.펀드 인력변경 이력'!A:A,D47,'4.2.펀드 인력변경 이력'!F:F)</f>
        <v>0</v>
      </c>
      <c r="AY47" s="390">
        <f>SUMIF('4.2.펀드 인력변경 이력'!A:A,D47,'4.2.펀드 인력변경 이력'!G:G)</f>
        <v>0</v>
      </c>
      <c r="AZ47" s="305" t="str">
        <f t="shared" si="17"/>
        <v/>
      </c>
      <c r="BA47" s="46"/>
      <c r="BB47" s="201"/>
      <c r="BC47" s="206"/>
      <c r="BD47" s="206"/>
      <c r="BE47" s="201"/>
      <c r="BF47" s="206"/>
      <c r="BG47" s="206"/>
      <c r="BH47" s="201"/>
      <c r="BI47" s="206"/>
      <c r="BJ47" s="237"/>
      <c r="BK47" s="206"/>
      <c r="BL47" s="237"/>
      <c r="BM47" s="206"/>
      <c r="BN47" s="237"/>
      <c r="BO47" s="206"/>
      <c r="BP47" s="237"/>
      <c r="BQ47" s="206"/>
      <c r="BR47" s="237"/>
      <c r="BS47" s="206"/>
      <c r="BT47" s="206"/>
    </row>
    <row r="48" spans="1:72" ht="39.950000000000003" customHeight="1">
      <c r="A48" s="268"/>
      <c r="B48" s="66"/>
      <c r="C48" s="225"/>
      <c r="D48" s="226"/>
      <c r="E48" s="207"/>
      <c r="F48" s="46"/>
      <c r="G48" s="41"/>
      <c r="H48" s="41"/>
      <c r="I48" s="41"/>
      <c r="J48" s="41"/>
      <c r="K48" s="41"/>
      <c r="L48" s="46"/>
      <c r="M48" s="203"/>
      <c r="N48" s="203"/>
      <c r="O48" s="84"/>
      <c r="P48" s="208"/>
      <c r="Q48" s="84"/>
      <c r="R48" s="84"/>
      <c r="S48" s="168" t="str">
        <f t="shared" si="0"/>
        <v/>
      </c>
      <c r="T48" s="204"/>
      <c r="U48" s="41"/>
      <c r="V48" s="41"/>
      <c r="W48" s="190" t="str">
        <f t="shared" ca="1" si="1"/>
        <v/>
      </c>
      <c r="X48" s="169" t="str">
        <f t="shared" si="12"/>
        <v/>
      </c>
      <c r="Y48" s="170" t="str">
        <f t="shared" ca="1" si="3"/>
        <v/>
      </c>
      <c r="Z48" s="170" t="str">
        <f t="shared" ca="1" si="13"/>
        <v>0</v>
      </c>
      <c r="AA48" s="170" t="str">
        <f t="shared" ca="1" si="14"/>
        <v/>
      </c>
      <c r="AB48" s="170" t="str">
        <f t="shared" ca="1" si="15"/>
        <v/>
      </c>
      <c r="AC48" s="170" t="str">
        <f t="shared" ca="1" si="16"/>
        <v/>
      </c>
      <c r="AD48" s="170" t="str">
        <f t="shared" ca="1" si="8"/>
        <v/>
      </c>
      <c r="AE48" s="170" t="str">
        <f t="shared" ca="1" si="9"/>
        <v/>
      </c>
      <c r="AF48" s="205"/>
      <c r="AG48" s="205"/>
      <c r="AH48" s="205"/>
      <c r="AI48" s="205"/>
      <c r="AJ48" s="134" t="str">
        <f t="shared" ca="1" si="10"/>
        <v/>
      </c>
      <c r="AK48" s="196"/>
      <c r="AL48" s="267"/>
      <c r="AM48" s="84"/>
      <c r="AN48" s="84"/>
      <c r="AO48" s="210"/>
      <c r="AP48" s="209"/>
      <c r="AQ48" s="208"/>
      <c r="AR48" s="208"/>
      <c r="AS48" s="210"/>
      <c r="AT48" s="209"/>
      <c r="AU48" s="208"/>
      <c r="AV48" s="208"/>
      <c r="AW48" s="210"/>
      <c r="AX48" s="390">
        <f>SUMIF('4.2.펀드 인력변경 이력'!A:A,D48,'4.2.펀드 인력변경 이력'!F:F)</f>
        <v>0</v>
      </c>
      <c r="AY48" s="390">
        <f>SUMIF('4.2.펀드 인력변경 이력'!A:A,D48,'4.2.펀드 인력변경 이력'!G:G)</f>
        <v>0</v>
      </c>
      <c r="AZ48" s="305" t="str">
        <f t="shared" si="17"/>
        <v/>
      </c>
      <c r="BA48" s="46"/>
      <c r="BB48" s="201"/>
      <c r="BC48" s="206"/>
      <c r="BD48" s="206"/>
      <c r="BE48" s="201"/>
      <c r="BF48" s="206"/>
      <c r="BG48" s="206"/>
      <c r="BH48" s="201"/>
      <c r="BI48" s="206"/>
      <c r="BJ48" s="237"/>
      <c r="BK48" s="206"/>
      <c r="BL48" s="237"/>
      <c r="BM48" s="206"/>
      <c r="BN48" s="237"/>
      <c r="BO48" s="206"/>
      <c r="BP48" s="237"/>
      <c r="BQ48" s="206"/>
      <c r="BR48" s="237"/>
      <c r="BS48" s="206"/>
      <c r="BT48" s="206"/>
    </row>
    <row r="49" spans="1:72" ht="39.950000000000003" customHeight="1">
      <c r="A49" s="268"/>
      <c r="B49" s="66"/>
      <c r="C49" s="225"/>
      <c r="D49" s="226"/>
      <c r="E49" s="207"/>
      <c r="F49" s="46"/>
      <c r="G49" s="41"/>
      <c r="H49" s="41"/>
      <c r="I49" s="41"/>
      <c r="J49" s="41"/>
      <c r="K49" s="41"/>
      <c r="L49" s="46"/>
      <c r="M49" s="203"/>
      <c r="N49" s="203"/>
      <c r="O49" s="84"/>
      <c r="P49" s="208"/>
      <c r="Q49" s="84"/>
      <c r="R49" s="84"/>
      <c r="S49" s="168" t="str">
        <f t="shared" si="0"/>
        <v/>
      </c>
      <c r="T49" s="204"/>
      <c r="U49" s="41"/>
      <c r="V49" s="41"/>
      <c r="W49" s="190" t="str">
        <f t="shared" ca="1" si="1"/>
        <v/>
      </c>
      <c r="X49" s="169" t="str">
        <f t="shared" si="12"/>
        <v/>
      </c>
      <c r="Y49" s="170" t="str">
        <f t="shared" ca="1" si="3"/>
        <v/>
      </c>
      <c r="Z49" s="170" t="str">
        <f t="shared" ca="1" si="13"/>
        <v>0</v>
      </c>
      <c r="AA49" s="170" t="str">
        <f t="shared" ca="1" si="14"/>
        <v/>
      </c>
      <c r="AB49" s="170" t="str">
        <f t="shared" ca="1" si="15"/>
        <v/>
      </c>
      <c r="AC49" s="170" t="str">
        <f t="shared" ca="1" si="16"/>
        <v/>
      </c>
      <c r="AD49" s="170" t="str">
        <f t="shared" ca="1" si="8"/>
        <v/>
      </c>
      <c r="AE49" s="170" t="str">
        <f t="shared" ca="1" si="9"/>
        <v/>
      </c>
      <c r="AF49" s="205"/>
      <c r="AG49" s="205"/>
      <c r="AH49" s="205"/>
      <c r="AI49" s="205"/>
      <c r="AJ49" s="134" t="str">
        <f t="shared" ca="1" si="10"/>
        <v/>
      </c>
      <c r="AK49" s="196"/>
      <c r="AL49" s="267"/>
      <c r="AM49" s="84"/>
      <c r="AN49" s="84"/>
      <c r="AO49" s="210"/>
      <c r="AP49" s="209"/>
      <c r="AQ49" s="208"/>
      <c r="AR49" s="208"/>
      <c r="AS49" s="210"/>
      <c r="AT49" s="209"/>
      <c r="AU49" s="208"/>
      <c r="AV49" s="208"/>
      <c r="AW49" s="210"/>
      <c r="AX49" s="390">
        <f>SUMIF('4.2.펀드 인력변경 이력'!A:A,D49,'4.2.펀드 인력변경 이력'!F:F)</f>
        <v>0</v>
      </c>
      <c r="AY49" s="390">
        <f>SUMIF('4.2.펀드 인력변경 이력'!A:A,D49,'4.2.펀드 인력변경 이력'!G:G)</f>
        <v>0</v>
      </c>
      <c r="AZ49" s="305" t="str">
        <f t="shared" si="17"/>
        <v/>
      </c>
      <c r="BA49" s="46"/>
      <c r="BB49" s="201"/>
      <c r="BC49" s="206"/>
      <c r="BD49" s="206"/>
      <c r="BE49" s="201"/>
      <c r="BF49" s="206"/>
      <c r="BG49" s="206"/>
      <c r="BH49" s="201"/>
      <c r="BI49" s="206"/>
      <c r="BJ49" s="237"/>
      <c r="BK49" s="206"/>
      <c r="BL49" s="237"/>
      <c r="BM49" s="206"/>
      <c r="BN49" s="237"/>
      <c r="BO49" s="206"/>
      <c r="BP49" s="237"/>
      <c r="BQ49" s="206"/>
      <c r="BR49" s="237"/>
      <c r="BS49" s="206"/>
      <c r="BT49" s="206"/>
    </row>
    <row r="50" spans="1:72" ht="39.950000000000003" customHeight="1">
      <c r="A50" s="268"/>
      <c r="B50" s="66"/>
      <c r="C50" s="225"/>
      <c r="D50" s="226"/>
      <c r="E50" s="207"/>
      <c r="F50" s="46"/>
      <c r="G50" s="41"/>
      <c r="H50" s="41"/>
      <c r="I50" s="41"/>
      <c r="J50" s="41"/>
      <c r="K50" s="41"/>
      <c r="L50" s="46"/>
      <c r="M50" s="203"/>
      <c r="N50" s="203"/>
      <c r="O50" s="84"/>
      <c r="P50" s="208"/>
      <c r="Q50" s="84"/>
      <c r="R50" s="84"/>
      <c r="S50" s="168" t="str">
        <f t="shared" si="0"/>
        <v/>
      </c>
      <c r="T50" s="204"/>
      <c r="U50" s="41"/>
      <c r="V50" s="41"/>
      <c r="W50" s="190" t="str">
        <f t="shared" ca="1" si="1"/>
        <v/>
      </c>
      <c r="X50" s="169" t="str">
        <f t="shared" si="12"/>
        <v/>
      </c>
      <c r="Y50" s="170" t="str">
        <f t="shared" ca="1" si="3"/>
        <v/>
      </c>
      <c r="Z50" s="170" t="str">
        <f t="shared" ca="1" si="13"/>
        <v>0</v>
      </c>
      <c r="AA50" s="170" t="str">
        <f t="shared" ca="1" si="14"/>
        <v/>
      </c>
      <c r="AB50" s="170" t="str">
        <f t="shared" ca="1" si="15"/>
        <v/>
      </c>
      <c r="AC50" s="170" t="str">
        <f t="shared" ca="1" si="16"/>
        <v/>
      </c>
      <c r="AD50" s="170" t="str">
        <f t="shared" ca="1" si="8"/>
        <v/>
      </c>
      <c r="AE50" s="170" t="str">
        <f t="shared" ca="1" si="9"/>
        <v/>
      </c>
      <c r="AF50" s="205"/>
      <c r="AG50" s="205"/>
      <c r="AH50" s="205"/>
      <c r="AI50" s="205"/>
      <c r="AJ50" s="134" t="str">
        <f t="shared" ca="1" si="10"/>
        <v/>
      </c>
      <c r="AK50" s="196"/>
      <c r="AL50" s="267"/>
      <c r="AM50" s="84"/>
      <c r="AN50" s="84"/>
      <c r="AO50" s="210"/>
      <c r="AP50" s="209"/>
      <c r="AQ50" s="208"/>
      <c r="AR50" s="208"/>
      <c r="AS50" s="210"/>
      <c r="AT50" s="209"/>
      <c r="AU50" s="208"/>
      <c r="AV50" s="208"/>
      <c r="AW50" s="210"/>
      <c r="AX50" s="390">
        <f>SUMIF('4.2.펀드 인력변경 이력'!A:A,D50,'4.2.펀드 인력변경 이력'!F:F)</f>
        <v>0</v>
      </c>
      <c r="AY50" s="390">
        <f>SUMIF('4.2.펀드 인력변경 이력'!A:A,D50,'4.2.펀드 인력변경 이력'!G:G)</f>
        <v>0</v>
      </c>
      <c r="AZ50" s="305" t="str">
        <f t="shared" si="17"/>
        <v/>
      </c>
      <c r="BA50" s="46"/>
      <c r="BB50" s="201"/>
      <c r="BC50" s="206"/>
      <c r="BD50" s="206"/>
      <c r="BE50" s="201"/>
      <c r="BF50" s="206"/>
      <c r="BG50" s="206"/>
      <c r="BH50" s="201"/>
      <c r="BI50" s="206"/>
      <c r="BJ50" s="237"/>
      <c r="BK50" s="206"/>
      <c r="BL50" s="237"/>
      <c r="BM50" s="206"/>
      <c r="BN50" s="237"/>
      <c r="BO50" s="206"/>
      <c r="BP50" s="237"/>
      <c r="BQ50" s="206"/>
      <c r="BR50" s="237"/>
      <c r="BS50" s="206"/>
      <c r="BT50" s="206"/>
    </row>
    <row r="51" spans="1:72" ht="39.950000000000003" customHeight="1">
      <c r="A51" s="268"/>
      <c r="B51" s="66"/>
      <c r="C51" s="225"/>
      <c r="D51" s="226"/>
      <c r="E51" s="207"/>
      <c r="F51" s="46"/>
      <c r="G51" s="41"/>
      <c r="H51" s="41"/>
      <c r="I51" s="41"/>
      <c r="J51" s="41"/>
      <c r="K51" s="41"/>
      <c r="L51" s="46"/>
      <c r="M51" s="203"/>
      <c r="N51" s="203"/>
      <c r="O51" s="84"/>
      <c r="P51" s="208"/>
      <c r="Q51" s="84"/>
      <c r="R51" s="84"/>
      <c r="S51" s="168" t="str">
        <f t="shared" si="0"/>
        <v/>
      </c>
      <c r="T51" s="204"/>
      <c r="U51" s="41"/>
      <c r="V51" s="41"/>
      <c r="W51" s="190" t="str">
        <f t="shared" ca="1" si="1"/>
        <v/>
      </c>
      <c r="X51" s="169" t="str">
        <f t="shared" si="12"/>
        <v/>
      </c>
      <c r="Y51" s="170" t="str">
        <f t="shared" ca="1" si="3"/>
        <v/>
      </c>
      <c r="Z51" s="170" t="str">
        <f t="shared" ca="1" si="13"/>
        <v>0</v>
      </c>
      <c r="AA51" s="170" t="str">
        <f t="shared" ca="1" si="14"/>
        <v/>
      </c>
      <c r="AB51" s="170" t="str">
        <f t="shared" ca="1" si="15"/>
        <v/>
      </c>
      <c r="AC51" s="170" t="str">
        <f t="shared" ca="1" si="16"/>
        <v/>
      </c>
      <c r="AD51" s="170" t="str">
        <f t="shared" ca="1" si="8"/>
        <v/>
      </c>
      <c r="AE51" s="170" t="str">
        <f t="shared" ca="1" si="9"/>
        <v/>
      </c>
      <c r="AF51" s="205"/>
      <c r="AG51" s="205"/>
      <c r="AH51" s="205"/>
      <c r="AI51" s="205"/>
      <c r="AJ51" s="134" t="str">
        <f t="shared" ca="1" si="10"/>
        <v/>
      </c>
      <c r="AK51" s="196"/>
      <c r="AL51" s="267"/>
      <c r="AM51" s="84"/>
      <c r="AN51" s="84"/>
      <c r="AO51" s="210"/>
      <c r="AP51" s="209"/>
      <c r="AQ51" s="208"/>
      <c r="AR51" s="208"/>
      <c r="AS51" s="210"/>
      <c r="AT51" s="209"/>
      <c r="AU51" s="208"/>
      <c r="AV51" s="208"/>
      <c r="AW51" s="210"/>
      <c r="AX51" s="390">
        <f>SUMIF('4.2.펀드 인력변경 이력'!A:A,D51,'4.2.펀드 인력변경 이력'!F:F)</f>
        <v>0</v>
      </c>
      <c r="AY51" s="390">
        <f>SUMIF('4.2.펀드 인력변경 이력'!A:A,D51,'4.2.펀드 인력변경 이력'!G:G)</f>
        <v>0</v>
      </c>
      <c r="AZ51" s="305" t="str">
        <f t="shared" si="17"/>
        <v/>
      </c>
      <c r="BA51" s="46"/>
      <c r="BB51" s="201"/>
      <c r="BC51" s="206"/>
      <c r="BD51" s="206"/>
      <c r="BE51" s="201"/>
      <c r="BF51" s="206"/>
      <c r="BG51" s="206"/>
      <c r="BH51" s="201"/>
      <c r="BI51" s="206"/>
      <c r="BJ51" s="237"/>
      <c r="BK51" s="206"/>
      <c r="BL51" s="237"/>
      <c r="BM51" s="206"/>
      <c r="BN51" s="237"/>
      <c r="BO51" s="206"/>
      <c r="BP51" s="237"/>
      <c r="BQ51" s="206"/>
      <c r="BR51" s="237"/>
      <c r="BS51" s="206"/>
      <c r="BT51" s="206"/>
    </row>
    <row r="52" spans="1:72" ht="39.950000000000003" customHeight="1">
      <c r="A52" s="268"/>
      <c r="B52" s="66"/>
      <c r="C52" s="225"/>
      <c r="D52" s="226"/>
      <c r="E52" s="207"/>
      <c r="F52" s="46"/>
      <c r="G52" s="41"/>
      <c r="H52" s="41"/>
      <c r="I52" s="41"/>
      <c r="J52" s="41"/>
      <c r="K52" s="41"/>
      <c r="L52" s="46"/>
      <c r="M52" s="203"/>
      <c r="N52" s="203"/>
      <c r="O52" s="84"/>
      <c r="P52" s="208"/>
      <c r="Q52" s="84"/>
      <c r="R52" s="84"/>
      <c r="S52" s="168" t="str">
        <f t="shared" si="0"/>
        <v/>
      </c>
      <c r="T52" s="204"/>
      <c r="U52" s="41"/>
      <c r="V52" s="41"/>
      <c r="W52" s="190" t="str">
        <f t="shared" ca="1" si="1"/>
        <v/>
      </c>
      <c r="X52" s="169" t="str">
        <f t="shared" si="12"/>
        <v/>
      </c>
      <c r="Y52" s="170" t="str">
        <f t="shared" ca="1" si="3"/>
        <v/>
      </c>
      <c r="Z52" s="170" t="str">
        <f t="shared" ca="1" si="13"/>
        <v>0</v>
      </c>
      <c r="AA52" s="170" t="str">
        <f t="shared" ca="1" si="14"/>
        <v/>
      </c>
      <c r="AB52" s="170" t="str">
        <f t="shared" ca="1" si="15"/>
        <v/>
      </c>
      <c r="AC52" s="170" t="str">
        <f t="shared" ca="1" si="16"/>
        <v/>
      </c>
      <c r="AD52" s="170" t="str">
        <f t="shared" ca="1" si="8"/>
        <v/>
      </c>
      <c r="AE52" s="170" t="str">
        <f t="shared" ca="1" si="9"/>
        <v/>
      </c>
      <c r="AF52" s="205"/>
      <c r="AG52" s="205"/>
      <c r="AH52" s="205"/>
      <c r="AI52" s="205"/>
      <c r="AJ52" s="134" t="str">
        <f t="shared" ca="1" si="10"/>
        <v/>
      </c>
      <c r="AK52" s="196"/>
      <c r="AL52" s="267"/>
      <c r="AM52" s="84"/>
      <c r="AN52" s="84"/>
      <c r="AO52" s="210"/>
      <c r="AP52" s="209"/>
      <c r="AQ52" s="208"/>
      <c r="AR52" s="208"/>
      <c r="AS52" s="210"/>
      <c r="AT52" s="209"/>
      <c r="AU52" s="208"/>
      <c r="AV52" s="208"/>
      <c r="AW52" s="210"/>
      <c r="AX52" s="390">
        <f>SUMIF('4.2.펀드 인력변경 이력'!A:A,D52,'4.2.펀드 인력변경 이력'!F:F)</f>
        <v>0</v>
      </c>
      <c r="AY52" s="390">
        <f>SUMIF('4.2.펀드 인력변경 이력'!A:A,D52,'4.2.펀드 인력변경 이력'!G:G)</f>
        <v>0</v>
      </c>
      <c r="AZ52" s="305" t="str">
        <f t="shared" si="17"/>
        <v/>
      </c>
      <c r="BA52" s="46"/>
      <c r="BB52" s="201"/>
      <c r="BC52" s="206"/>
      <c r="BD52" s="206"/>
      <c r="BE52" s="201"/>
      <c r="BF52" s="206"/>
      <c r="BG52" s="206"/>
      <c r="BH52" s="201"/>
      <c r="BI52" s="206"/>
      <c r="BJ52" s="237"/>
      <c r="BK52" s="206"/>
      <c r="BL52" s="237"/>
      <c r="BM52" s="206"/>
      <c r="BN52" s="237"/>
      <c r="BO52" s="206"/>
      <c r="BP52" s="237"/>
      <c r="BQ52" s="206"/>
      <c r="BR52" s="237"/>
      <c r="BS52" s="206"/>
      <c r="BT52" s="206"/>
    </row>
    <row r="53" spans="1:72" ht="39.950000000000003" customHeight="1">
      <c r="A53" s="268"/>
      <c r="B53" s="66"/>
      <c r="C53" s="225"/>
      <c r="D53" s="226"/>
      <c r="E53" s="207"/>
      <c r="F53" s="46"/>
      <c r="G53" s="41"/>
      <c r="H53" s="41"/>
      <c r="I53" s="41"/>
      <c r="J53" s="41"/>
      <c r="K53" s="41"/>
      <c r="L53" s="46"/>
      <c r="M53" s="203"/>
      <c r="N53" s="203"/>
      <c r="O53" s="84"/>
      <c r="P53" s="208"/>
      <c r="Q53" s="84"/>
      <c r="R53" s="84"/>
      <c r="S53" s="168" t="str">
        <f t="shared" si="0"/>
        <v/>
      </c>
      <c r="T53" s="204"/>
      <c r="U53" s="41"/>
      <c r="V53" s="41"/>
      <c r="W53" s="190" t="str">
        <f t="shared" ca="1" si="1"/>
        <v/>
      </c>
      <c r="X53" s="169" t="str">
        <f t="shared" si="12"/>
        <v/>
      </c>
      <c r="Y53" s="170" t="str">
        <f t="shared" ca="1" si="3"/>
        <v/>
      </c>
      <c r="Z53" s="170" t="str">
        <f t="shared" ca="1" si="13"/>
        <v>0</v>
      </c>
      <c r="AA53" s="170" t="str">
        <f t="shared" ca="1" si="14"/>
        <v/>
      </c>
      <c r="AB53" s="170" t="str">
        <f t="shared" ca="1" si="15"/>
        <v/>
      </c>
      <c r="AC53" s="170" t="str">
        <f t="shared" ca="1" si="16"/>
        <v/>
      </c>
      <c r="AD53" s="170" t="str">
        <f t="shared" ca="1" si="8"/>
        <v/>
      </c>
      <c r="AE53" s="170" t="str">
        <f t="shared" ca="1" si="9"/>
        <v/>
      </c>
      <c r="AF53" s="205"/>
      <c r="AG53" s="205"/>
      <c r="AH53" s="205"/>
      <c r="AI53" s="205"/>
      <c r="AJ53" s="134" t="str">
        <f t="shared" ca="1" si="10"/>
        <v/>
      </c>
      <c r="AK53" s="196"/>
      <c r="AL53" s="267"/>
      <c r="AM53" s="84"/>
      <c r="AN53" s="84"/>
      <c r="AO53" s="210"/>
      <c r="AP53" s="209"/>
      <c r="AQ53" s="208"/>
      <c r="AR53" s="208"/>
      <c r="AS53" s="210"/>
      <c r="AT53" s="209"/>
      <c r="AU53" s="208"/>
      <c r="AV53" s="208"/>
      <c r="AW53" s="210"/>
      <c r="AX53" s="390">
        <f>SUMIF('4.2.펀드 인력변경 이력'!A:A,D53,'4.2.펀드 인력변경 이력'!F:F)</f>
        <v>0</v>
      </c>
      <c r="AY53" s="390">
        <f>SUMIF('4.2.펀드 인력변경 이력'!A:A,D53,'4.2.펀드 인력변경 이력'!G:G)</f>
        <v>0</v>
      </c>
      <c r="AZ53" s="305" t="str">
        <f t="shared" si="17"/>
        <v/>
      </c>
      <c r="BA53" s="46"/>
      <c r="BB53" s="201"/>
      <c r="BC53" s="206"/>
      <c r="BD53" s="206"/>
      <c r="BE53" s="201"/>
      <c r="BF53" s="206"/>
      <c r="BG53" s="206"/>
      <c r="BH53" s="201"/>
      <c r="BI53" s="206"/>
      <c r="BJ53" s="237"/>
      <c r="BK53" s="206"/>
      <c r="BL53" s="237"/>
      <c r="BM53" s="206"/>
      <c r="BN53" s="237"/>
      <c r="BO53" s="206"/>
      <c r="BP53" s="237"/>
      <c r="BQ53" s="206"/>
      <c r="BR53" s="237"/>
      <c r="BS53" s="206"/>
      <c r="BT53" s="206"/>
    </row>
    <row r="54" spans="1:72" ht="39.950000000000003" customHeight="1">
      <c r="A54" s="268"/>
      <c r="B54" s="66"/>
      <c r="C54" s="225"/>
      <c r="D54" s="226"/>
      <c r="E54" s="207"/>
      <c r="F54" s="46"/>
      <c r="G54" s="41"/>
      <c r="H54" s="41"/>
      <c r="I54" s="41"/>
      <c r="J54" s="41"/>
      <c r="K54" s="41"/>
      <c r="L54" s="46"/>
      <c r="M54" s="203"/>
      <c r="N54" s="203"/>
      <c r="O54" s="84"/>
      <c r="P54" s="208"/>
      <c r="Q54" s="84"/>
      <c r="R54" s="84"/>
      <c r="S54" s="168" t="str">
        <f t="shared" si="0"/>
        <v/>
      </c>
      <c r="T54" s="204"/>
      <c r="U54" s="41"/>
      <c r="V54" s="41"/>
      <c r="W54" s="190" t="str">
        <f t="shared" ca="1" si="1"/>
        <v/>
      </c>
      <c r="X54" s="169" t="str">
        <f t="shared" si="12"/>
        <v/>
      </c>
      <c r="Y54" s="170" t="str">
        <f t="shared" ca="1" si="3"/>
        <v/>
      </c>
      <c r="Z54" s="170" t="str">
        <f t="shared" ca="1" si="13"/>
        <v>0</v>
      </c>
      <c r="AA54" s="170" t="str">
        <f t="shared" ca="1" si="14"/>
        <v/>
      </c>
      <c r="AB54" s="170" t="str">
        <f t="shared" ca="1" si="15"/>
        <v/>
      </c>
      <c r="AC54" s="170" t="str">
        <f t="shared" ca="1" si="16"/>
        <v/>
      </c>
      <c r="AD54" s="170" t="str">
        <f t="shared" ca="1" si="8"/>
        <v/>
      </c>
      <c r="AE54" s="170" t="str">
        <f t="shared" ca="1" si="9"/>
        <v/>
      </c>
      <c r="AF54" s="205"/>
      <c r="AG54" s="205"/>
      <c r="AH54" s="205"/>
      <c r="AI54" s="205"/>
      <c r="AJ54" s="134" t="str">
        <f t="shared" ca="1" si="10"/>
        <v/>
      </c>
      <c r="AK54" s="196"/>
      <c r="AL54" s="267"/>
      <c r="AM54" s="84"/>
      <c r="AN54" s="84"/>
      <c r="AO54" s="210"/>
      <c r="AP54" s="209"/>
      <c r="AQ54" s="208"/>
      <c r="AR54" s="208"/>
      <c r="AS54" s="210"/>
      <c r="AT54" s="209"/>
      <c r="AU54" s="208"/>
      <c r="AV54" s="208"/>
      <c r="AW54" s="210"/>
      <c r="AX54" s="390">
        <f>SUMIF('4.2.펀드 인력변경 이력'!A:A,D54,'4.2.펀드 인력변경 이력'!F:F)</f>
        <v>0</v>
      </c>
      <c r="AY54" s="390">
        <f>SUMIF('4.2.펀드 인력변경 이력'!A:A,D54,'4.2.펀드 인력변경 이력'!G:G)</f>
        <v>0</v>
      </c>
      <c r="AZ54" s="305" t="str">
        <f t="shared" si="17"/>
        <v/>
      </c>
      <c r="BA54" s="46"/>
      <c r="BB54" s="201"/>
      <c r="BC54" s="206"/>
      <c r="BD54" s="206"/>
      <c r="BE54" s="201"/>
      <c r="BF54" s="206"/>
      <c r="BG54" s="206"/>
      <c r="BH54" s="201"/>
      <c r="BI54" s="206"/>
      <c r="BJ54" s="237"/>
      <c r="BK54" s="206"/>
      <c r="BL54" s="237"/>
      <c r="BM54" s="206"/>
      <c r="BN54" s="237"/>
      <c r="BO54" s="206"/>
      <c r="BP54" s="237"/>
      <c r="BQ54" s="206"/>
      <c r="BR54" s="237"/>
      <c r="BS54" s="206"/>
      <c r="BT54" s="206"/>
    </row>
    <row r="55" spans="1:72" ht="39.950000000000003" customHeight="1">
      <c r="A55" s="268"/>
      <c r="B55" s="66"/>
      <c r="C55" s="225"/>
      <c r="D55" s="226"/>
      <c r="E55" s="207"/>
      <c r="F55" s="46"/>
      <c r="G55" s="41"/>
      <c r="H55" s="41"/>
      <c r="I55" s="41"/>
      <c r="J55" s="41"/>
      <c r="K55" s="41"/>
      <c r="L55" s="46"/>
      <c r="M55" s="203"/>
      <c r="N55" s="203"/>
      <c r="O55" s="84"/>
      <c r="P55" s="208"/>
      <c r="Q55" s="84"/>
      <c r="R55" s="84"/>
      <c r="S55" s="168" t="str">
        <f t="shared" si="0"/>
        <v/>
      </c>
      <c r="T55" s="204"/>
      <c r="U55" s="41"/>
      <c r="V55" s="41"/>
      <c r="W55" s="190" t="str">
        <f t="shared" ca="1" si="1"/>
        <v/>
      </c>
      <c r="X55" s="169" t="str">
        <f t="shared" si="12"/>
        <v/>
      </c>
      <c r="Y55" s="170" t="str">
        <f t="shared" ca="1" si="3"/>
        <v/>
      </c>
      <c r="Z55" s="170" t="str">
        <f t="shared" ca="1" si="13"/>
        <v>0</v>
      </c>
      <c r="AA55" s="170" t="str">
        <f t="shared" ca="1" si="14"/>
        <v/>
      </c>
      <c r="AB55" s="170" t="str">
        <f t="shared" ca="1" si="15"/>
        <v/>
      </c>
      <c r="AC55" s="170" t="str">
        <f t="shared" ca="1" si="16"/>
        <v/>
      </c>
      <c r="AD55" s="170" t="str">
        <f t="shared" ca="1" si="8"/>
        <v/>
      </c>
      <c r="AE55" s="170" t="str">
        <f t="shared" ca="1" si="9"/>
        <v/>
      </c>
      <c r="AF55" s="205"/>
      <c r="AG55" s="205"/>
      <c r="AH55" s="205"/>
      <c r="AI55" s="205"/>
      <c r="AJ55" s="134" t="str">
        <f t="shared" ca="1" si="10"/>
        <v/>
      </c>
      <c r="AK55" s="196"/>
      <c r="AL55" s="267"/>
      <c r="AM55" s="84"/>
      <c r="AN55" s="84"/>
      <c r="AO55" s="210"/>
      <c r="AP55" s="209"/>
      <c r="AQ55" s="208"/>
      <c r="AR55" s="208"/>
      <c r="AS55" s="210"/>
      <c r="AT55" s="209"/>
      <c r="AU55" s="208"/>
      <c r="AV55" s="208"/>
      <c r="AW55" s="210"/>
      <c r="AX55" s="390">
        <f>SUMIF('4.2.펀드 인력변경 이력'!A:A,D55,'4.2.펀드 인력변경 이력'!F:F)</f>
        <v>0</v>
      </c>
      <c r="AY55" s="390">
        <f>SUMIF('4.2.펀드 인력변경 이력'!A:A,D55,'4.2.펀드 인력변경 이력'!G:G)</f>
        <v>0</v>
      </c>
      <c r="AZ55" s="305" t="str">
        <f t="shared" si="17"/>
        <v/>
      </c>
      <c r="BA55" s="46"/>
      <c r="BB55" s="201"/>
      <c r="BC55" s="206"/>
      <c r="BD55" s="206"/>
      <c r="BE55" s="201"/>
      <c r="BF55" s="206"/>
      <c r="BG55" s="206"/>
      <c r="BH55" s="201"/>
      <c r="BI55" s="206"/>
      <c r="BJ55" s="237"/>
      <c r="BK55" s="206"/>
      <c r="BL55" s="237"/>
      <c r="BM55" s="206"/>
      <c r="BN55" s="237"/>
      <c r="BO55" s="206"/>
      <c r="BP55" s="237"/>
      <c r="BQ55" s="206"/>
      <c r="BR55" s="237"/>
      <c r="BS55" s="206"/>
      <c r="BT55" s="206"/>
    </row>
    <row r="56" spans="1:72" ht="39.950000000000003" customHeight="1">
      <c r="A56" s="268"/>
      <c r="B56" s="66"/>
      <c r="C56" s="225"/>
      <c r="D56" s="226"/>
      <c r="E56" s="207"/>
      <c r="F56" s="46"/>
      <c r="G56" s="41"/>
      <c r="H56" s="41"/>
      <c r="I56" s="41"/>
      <c r="J56" s="41"/>
      <c r="K56" s="41"/>
      <c r="L56" s="46"/>
      <c r="M56" s="203"/>
      <c r="N56" s="203"/>
      <c r="O56" s="84"/>
      <c r="P56" s="208"/>
      <c r="Q56" s="84"/>
      <c r="R56" s="84"/>
      <c r="S56" s="168" t="str">
        <f t="shared" si="0"/>
        <v/>
      </c>
      <c r="T56" s="204"/>
      <c r="U56" s="41"/>
      <c r="V56" s="41"/>
      <c r="W56" s="190" t="str">
        <f t="shared" ca="1" si="1"/>
        <v/>
      </c>
      <c r="X56" s="169" t="str">
        <f t="shared" si="12"/>
        <v/>
      </c>
      <c r="Y56" s="170" t="str">
        <f t="shared" ca="1" si="3"/>
        <v/>
      </c>
      <c r="Z56" s="170" t="str">
        <f t="shared" ca="1" si="13"/>
        <v>0</v>
      </c>
      <c r="AA56" s="170" t="str">
        <f t="shared" ca="1" si="14"/>
        <v/>
      </c>
      <c r="AB56" s="170" t="str">
        <f t="shared" ca="1" si="15"/>
        <v/>
      </c>
      <c r="AC56" s="170" t="str">
        <f t="shared" ca="1" si="16"/>
        <v/>
      </c>
      <c r="AD56" s="170" t="str">
        <f t="shared" ca="1" si="8"/>
        <v/>
      </c>
      <c r="AE56" s="170" t="str">
        <f t="shared" ca="1" si="9"/>
        <v/>
      </c>
      <c r="AF56" s="205"/>
      <c r="AG56" s="205"/>
      <c r="AH56" s="205"/>
      <c r="AI56" s="205"/>
      <c r="AJ56" s="134" t="str">
        <f t="shared" ca="1" si="10"/>
        <v/>
      </c>
      <c r="AK56" s="196"/>
      <c r="AL56" s="267"/>
      <c r="AM56" s="84"/>
      <c r="AN56" s="84"/>
      <c r="AO56" s="210"/>
      <c r="AP56" s="209"/>
      <c r="AQ56" s="208"/>
      <c r="AR56" s="208"/>
      <c r="AS56" s="210"/>
      <c r="AT56" s="209"/>
      <c r="AU56" s="208"/>
      <c r="AV56" s="208"/>
      <c r="AW56" s="210"/>
      <c r="AX56" s="390">
        <f>SUMIF('4.2.펀드 인력변경 이력'!A:A,D56,'4.2.펀드 인력변경 이력'!F:F)</f>
        <v>0</v>
      </c>
      <c r="AY56" s="390">
        <f>SUMIF('4.2.펀드 인력변경 이력'!A:A,D56,'4.2.펀드 인력변경 이력'!G:G)</f>
        <v>0</v>
      </c>
      <c r="AZ56" s="305" t="str">
        <f t="shared" si="17"/>
        <v/>
      </c>
      <c r="BA56" s="46"/>
      <c r="BB56" s="201"/>
      <c r="BC56" s="206"/>
      <c r="BD56" s="206"/>
      <c r="BE56" s="201"/>
      <c r="BF56" s="206"/>
      <c r="BG56" s="206"/>
      <c r="BH56" s="201"/>
      <c r="BI56" s="206"/>
      <c r="BJ56" s="237"/>
      <c r="BK56" s="206"/>
      <c r="BL56" s="237"/>
      <c r="BM56" s="206"/>
      <c r="BN56" s="237"/>
      <c r="BO56" s="206"/>
      <c r="BP56" s="237"/>
      <c r="BQ56" s="206"/>
      <c r="BR56" s="237"/>
      <c r="BS56" s="206"/>
      <c r="BT56" s="206"/>
    </row>
    <row r="57" spans="1:72" ht="39.950000000000003" customHeight="1">
      <c r="A57" s="268"/>
      <c r="B57" s="66"/>
      <c r="C57" s="225"/>
      <c r="D57" s="226"/>
      <c r="E57" s="207"/>
      <c r="F57" s="46"/>
      <c r="G57" s="41"/>
      <c r="H57" s="41"/>
      <c r="I57" s="41"/>
      <c r="J57" s="41"/>
      <c r="K57" s="41"/>
      <c r="L57" s="46"/>
      <c r="M57" s="203"/>
      <c r="N57" s="203"/>
      <c r="O57" s="84"/>
      <c r="P57" s="208"/>
      <c r="Q57" s="84"/>
      <c r="R57" s="84"/>
      <c r="S57" s="168" t="str">
        <f t="shared" si="0"/>
        <v/>
      </c>
      <c r="T57" s="204"/>
      <c r="U57" s="41"/>
      <c r="V57" s="41"/>
      <c r="W57" s="190" t="str">
        <f t="shared" ca="1" si="1"/>
        <v/>
      </c>
      <c r="X57" s="169" t="str">
        <f t="shared" si="12"/>
        <v/>
      </c>
      <c r="Y57" s="170" t="str">
        <f t="shared" ca="1" si="3"/>
        <v/>
      </c>
      <c r="Z57" s="170" t="str">
        <f t="shared" ca="1" si="13"/>
        <v>0</v>
      </c>
      <c r="AA57" s="170" t="str">
        <f t="shared" ca="1" si="14"/>
        <v/>
      </c>
      <c r="AB57" s="170" t="str">
        <f t="shared" ca="1" si="15"/>
        <v/>
      </c>
      <c r="AC57" s="170" t="str">
        <f t="shared" ca="1" si="16"/>
        <v/>
      </c>
      <c r="AD57" s="170" t="str">
        <f t="shared" ca="1" si="8"/>
        <v/>
      </c>
      <c r="AE57" s="170" t="str">
        <f t="shared" ca="1" si="9"/>
        <v/>
      </c>
      <c r="AF57" s="205"/>
      <c r="AG57" s="205"/>
      <c r="AH57" s="205"/>
      <c r="AI57" s="205"/>
      <c r="AJ57" s="134" t="str">
        <f t="shared" ca="1" si="10"/>
        <v/>
      </c>
      <c r="AK57" s="196"/>
      <c r="AL57" s="267"/>
      <c r="AM57" s="84"/>
      <c r="AN57" s="84"/>
      <c r="AO57" s="210"/>
      <c r="AP57" s="209"/>
      <c r="AQ57" s="208"/>
      <c r="AR57" s="208"/>
      <c r="AS57" s="210"/>
      <c r="AT57" s="209"/>
      <c r="AU57" s="208"/>
      <c r="AV57" s="208"/>
      <c r="AW57" s="210"/>
      <c r="AX57" s="390">
        <f>SUMIF('4.2.펀드 인력변경 이력'!A:A,D57,'4.2.펀드 인력변경 이력'!F:F)</f>
        <v>0</v>
      </c>
      <c r="AY57" s="390">
        <f>SUMIF('4.2.펀드 인력변경 이력'!A:A,D57,'4.2.펀드 인력변경 이력'!G:G)</f>
        <v>0</v>
      </c>
      <c r="AZ57" s="305" t="str">
        <f t="shared" si="17"/>
        <v/>
      </c>
      <c r="BA57" s="46"/>
      <c r="BB57" s="201"/>
      <c r="BC57" s="206"/>
      <c r="BD57" s="206"/>
      <c r="BE57" s="201"/>
      <c r="BF57" s="206"/>
      <c r="BG57" s="206"/>
      <c r="BH57" s="201"/>
      <c r="BI57" s="206"/>
      <c r="BJ57" s="237"/>
      <c r="BK57" s="206"/>
      <c r="BL57" s="237"/>
      <c r="BM57" s="206"/>
      <c r="BN57" s="237"/>
      <c r="BO57" s="206"/>
      <c r="BP57" s="237"/>
      <c r="BQ57" s="206"/>
      <c r="BR57" s="237"/>
      <c r="BS57" s="206"/>
      <c r="BT57" s="206"/>
    </row>
    <row r="58" spans="1:72" ht="39.950000000000003" customHeight="1">
      <c r="A58" s="268"/>
      <c r="B58" s="66"/>
      <c r="C58" s="225"/>
      <c r="D58" s="226"/>
      <c r="E58" s="207"/>
      <c r="F58" s="46"/>
      <c r="G58" s="41"/>
      <c r="H58" s="41"/>
      <c r="I58" s="41"/>
      <c r="J58" s="41"/>
      <c r="K58" s="41"/>
      <c r="L58" s="46"/>
      <c r="M58" s="203"/>
      <c r="N58" s="203"/>
      <c r="O58" s="84"/>
      <c r="P58" s="208"/>
      <c r="Q58" s="84"/>
      <c r="R58" s="84"/>
      <c r="S58" s="168" t="str">
        <f t="shared" si="0"/>
        <v/>
      </c>
      <c r="T58" s="204"/>
      <c r="U58" s="41"/>
      <c r="V58" s="41"/>
      <c r="W58" s="190" t="str">
        <f t="shared" ca="1" si="1"/>
        <v/>
      </c>
      <c r="X58" s="169" t="str">
        <f t="shared" si="12"/>
        <v/>
      </c>
      <c r="Y58" s="170" t="str">
        <f t="shared" ca="1" si="3"/>
        <v/>
      </c>
      <c r="Z58" s="170" t="str">
        <f t="shared" ca="1" si="13"/>
        <v>0</v>
      </c>
      <c r="AA58" s="170" t="str">
        <f t="shared" ca="1" si="14"/>
        <v/>
      </c>
      <c r="AB58" s="170" t="str">
        <f t="shared" ca="1" si="15"/>
        <v/>
      </c>
      <c r="AC58" s="170" t="str">
        <f t="shared" ca="1" si="16"/>
        <v/>
      </c>
      <c r="AD58" s="170" t="str">
        <f t="shared" ca="1" si="8"/>
        <v/>
      </c>
      <c r="AE58" s="170" t="str">
        <f t="shared" ca="1" si="9"/>
        <v/>
      </c>
      <c r="AF58" s="205"/>
      <c r="AG58" s="205"/>
      <c r="AH58" s="205"/>
      <c r="AI58" s="205"/>
      <c r="AJ58" s="134" t="str">
        <f t="shared" ca="1" si="10"/>
        <v/>
      </c>
      <c r="AK58" s="196"/>
      <c r="AL58" s="267"/>
      <c r="AM58" s="84"/>
      <c r="AN58" s="84"/>
      <c r="AO58" s="210"/>
      <c r="AP58" s="209"/>
      <c r="AQ58" s="208"/>
      <c r="AR58" s="208"/>
      <c r="AS58" s="210"/>
      <c r="AT58" s="209"/>
      <c r="AU58" s="208"/>
      <c r="AV58" s="208"/>
      <c r="AW58" s="210"/>
      <c r="AX58" s="390">
        <f>SUMIF('4.2.펀드 인력변경 이력'!A:A,D58,'4.2.펀드 인력변경 이력'!F:F)</f>
        <v>0</v>
      </c>
      <c r="AY58" s="390">
        <f>SUMIF('4.2.펀드 인력변경 이력'!A:A,D58,'4.2.펀드 인력변경 이력'!G:G)</f>
        <v>0</v>
      </c>
      <c r="AZ58" s="305" t="str">
        <f t="shared" si="17"/>
        <v/>
      </c>
      <c r="BA58" s="46"/>
      <c r="BB58" s="201"/>
      <c r="BC58" s="206"/>
      <c r="BD58" s="206"/>
      <c r="BE58" s="201"/>
      <c r="BF58" s="206"/>
      <c r="BG58" s="206"/>
      <c r="BH58" s="201"/>
      <c r="BI58" s="206"/>
      <c r="BJ58" s="237"/>
      <c r="BK58" s="206"/>
      <c r="BL58" s="237"/>
      <c r="BM58" s="206"/>
      <c r="BN58" s="237"/>
      <c r="BO58" s="206"/>
      <c r="BP58" s="237"/>
      <c r="BQ58" s="206"/>
      <c r="BR58" s="237"/>
      <c r="BS58" s="206"/>
      <c r="BT58" s="206"/>
    </row>
    <row r="59" spans="1:72" ht="39.950000000000003" customHeight="1">
      <c r="A59" s="268"/>
      <c r="B59" s="66"/>
      <c r="C59" s="225"/>
      <c r="D59" s="226"/>
      <c r="E59" s="207"/>
      <c r="F59" s="46"/>
      <c r="G59" s="41"/>
      <c r="H59" s="41"/>
      <c r="I59" s="41"/>
      <c r="J59" s="41"/>
      <c r="K59" s="41"/>
      <c r="L59" s="46"/>
      <c r="M59" s="203"/>
      <c r="N59" s="203"/>
      <c r="O59" s="84"/>
      <c r="P59" s="208"/>
      <c r="Q59" s="84"/>
      <c r="R59" s="84"/>
      <c r="S59" s="168" t="str">
        <f t="shared" si="0"/>
        <v/>
      </c>
      <c r="T59" s="204"/>
      <c r="U59" s="41"/>
      <c r="V59" s="41"/>
      <c r="W59" s="190" t="str">
        <f t="shared" ca="1" si="1"/>
        <v/>
      </c>
      <c r="X59" s="169" t="str">
        <f t="shared" si="12"/>
        <v/>
      </c>
      <c r="Y59" s="170" t="str">
        <f t="shared" ca="1" si="3"/>
        <v/>
      </c>
      <c r="Z59" s="170" t="str">
        <f t="shared" ca="1" si="13"/>
        <v>0</v>
      </c>
      <c r="AA59" s="170" t="str">
        <f t="shared" ca="1" si="14"/>
        <v/>
      </c>
      <c r="AB59" s="170" t="str">
        <f t="shared" ca="1" si="15"/>
        <v/>
      </c>
      <c r="AC59" s="170" t="str">
        <f t="shared" ca="1" si="16"/>
        <v/>
      </c>
      <c r="AD59" s="170" t="str">
        <f t="shared" ca="1" si="8"/>
        <v/>
      </c>
      <c r="AE59" s="170" t="str">
        <f t="shared" ca="1" si="9"/>
        <v/>
      </c>
      <c r="AF59" s="205"/>
      <c r="AG59" s="205"/>
      <c r="AH59" s="205"/>
      <c r="AI59" s="205"/>
      <c r="AJ59" s="134" t="str">
        <f t="shared" ca="1" si="10"/>
        <v/>
      </c>
      <c r="AK59" s="196"/>
      <c r="AL59" s="267"/>
      <c r="AM59" s="84"/>
      <c r="AN59" s="84"/>
      <c r="AO59" s="210"/>
      <c r="AP59" s="209"/>
      <c r="AQ59" s="208"/>
      <c r="AR59" s="208"/>
      <c r="AS59" s="210"/>
      <c r="AT59" s="209"/>
      <c r="AU59" s="208"/>
      <c r="AV59" s="208"/>
      <c r="AW59" s="210"/>
      <c r="AX59" s="390">
        <f>SUMIF('4.2.펀드 인력변경 이력'!A:A,D59,'4.2.펀드 인력변경 이력'!F:F)</f>
        <v>0</v>
      </c>
      <c r="AY59" s="390">
        <f>SUMIF('4.2.펀드 인력변경 이력'!A:A,D59,'4.2.펀드 인력변경 이력'!G:G)</f>
        <v>0</v>
      </c>
      <c r="AZ59" s="305" t="str">
        <f t="shared" si="17"/>
        <v/>
      </c>
      <c r="BA59" s="46"/>
      <c r="BB59" s="201"/>
      <c r="BC59" s="206"/>
      <c r="BD59" s="206"/>
      <c r="BE59" s="201"/>
      <c r="BF59" s="206"/>
      <c r="BG59" s="206"/>
      <c r="BH59" s="201"/>
      <c r="BI59" s="206"/>
      <c r="BJ59" s="237"/>
      <c r="BK59" s="206"/>
      <c r="BL59" s="237"/>
      <c r="BM59" s="206"/>
      <c r="BN59" s="237"/>
      <c r="BO59" s="206"/>
      <c r="BP59" s="237"/>
      <c r="BQ59" s="206"/>
      <c r="BR59" s="237"/>
      <c r="BS59" s="206"/>
      <c r="BT59" s="206"/>
    </row>
    <row r="60" spans="1:72" ht="39.950000000000003" customHeight="1">
      <c r="A60" s="268"/>
      <c r="B60" s="66"/>
      <c r="C60" s="225"/>
      <c r="D60" s="226"/>
      <c r="E60" s="207"/>
      <c r="F60" s="46"/>
      <c r="G60" s="41"/>
      <c r="H60" s="41"/>
      <c r="I60" s="41"/>
      <c r="J60" s="41"/>
      <c r="K60" s="41"/>
      <c r="L60" s="46"/>
      <c r="M60" s="203"/>
      <c r="N60" s="203"/>
      <c r="O60" s="84"/>
      <c r="P60" s="208"/>
      <c r="Q60" s="84"/>
      <c r="R60" s="84"/>
      <c r="S60" s="168" t="str">
        <f t="shared" si="0"/>
        <v/>
      </c>
      <c r="T60" s="204"/>
      <c r="U60" s="41"/>
      <c r="V60" s="41"/>
      <c r="W60" s="190" t="str">
        <f t="shared" ca="1" si="1"/>
        <v/>
      </c>
      <c r="X60" s="169" t="str">
        <f t="shared" si="12"/>
        <v/>
      </c>
      <c r="Y60" s="170" t="str">
        <f t="shared" ca="1" si="3"/>
        <v/>
      </c>
      <c r="Z60" s="170" t="str">
        <f t="shared" ca="1" si="13"/>
        <v>0</v>
      </c>
      <c r="AA60" s="170" t="str">
        <f t="shared" ca="1" si="14"/>
        <v/>
      </c>
      <c r="AB60" s="170" t="str">
        <f t="shared" ca="1" si="15"/>
        <v/>
      </c>
      <c r="AC60" s="170" t="str">
        <f t="shared" ca="1" si="16"/>
        <v/>
      </c>
      <c r="AD60" s="170" t="str">
        <f t="shared" ca="1" si="8"/>
        <v/>
      </c>
      <c r="AE60" s="170" t="str">
        <f t="shared" ca="1" si="9"/>
        <v/>
      </c>
      <c r="AF60" s="205"/>
      <c r="AG60" s="205"/>
      <c r="AH60" s="205"/>
      <c r="AI60" s="205"/>
      <c r="AJ60" s="134" t="str">
        <f t="shared" ca="1" si="10"/>
        <v/>
      </c>
      <c r="AK60" s="196"/>
      <c r="AL60" s="267"/>
      <c r="AM60" s="84"/>
      <c r="AN60" s="84"/>
      <c r="AO60" s="210"/>
      <c r="AP60" s="209"/>
      <c r="AQ60" s="208"/>
      <c r="AR60" s="208"/>
      <c r="AS60" s="210"/>
      <c r="AT60" s="209"/>
      <c r="AU60" s="208"/>
      <c r="AV60" s="208"/>
      <c r="AW60" s="210"/>
      <c r="AX60" s="390">
        <f>SUMIF('4.2.펀드 인력변경 이력'!A:A,D60,'4.2.펀드 인력변경 이력'!F:F)</f>
        <v>0</v>
      </c>
      <c r="AY60" s="390">
        <f>SUMIF('4.2.펀드 인력변경 이력'!A:A,D60,'4.2.펀드 인력변경 이력'!G:G)</f>
        <v>0</v>
      </c>
      <c r="AZ60" s="305" t="str">
        <f t="shared" si="17"/>
        <v/>
      </c>
      <c r="BA60" s="46"/>
      <c r="BB60" s="201"/>
      <c r="BC60" s="206"/>
      <c r="BD60" s="206"/>
      <c r="BE60" s="201"/>
      <c r="BF60" s="206"/>
      <c r="BG60" s="206"/>
      <c r="BH60" s="201"/>
      <c r="BI60" s="206"/>
      <c r="BJ60" s="237"/>
      <c r="BK60" s="206"/>
      <c r="BL60" s="237"/>
      <c r="BM60" s="206"/>
      <c r="BN60" s="237"/>
      <c r="BO60" s="206"/>
      <c r="BP60" s="237"/>
      <c r="BQ60" s="206"/>
      <c r="BR60" s="237"/>
      <c r="BS60" s="206"/>
      <c r="BT60" s="206"/>
    </row>
    <row r="61" spans="1:72" ht="39.950000000000003" customHeight="1">
      <c r="A61" s="268"/>
      <c r="B61" s="66"/>
      <c r="C61" s="225"/>
      <c r="D61" s="226"/>
      <c r="E61" s="207"/>
      <c r="F61" s="46"/>
      <c r="G61" s="41"/>
      <c r="H61" s="41"/>
      <c r="I61" s="41"/>
      <c r="J61" s="41"/>
      <c r="K61" s="41"/>
      <c r="L61" s="46"/>
      <c r="M61" s="203"/>
      <c r="N61" s="203"/>
      <c r="O61" s="84"/>
      <c r="P61" s="208"/>
      <c r="Q61" s="84"/>
      <c r="R61" s="84"/>
      <c r="S61" s="168" t="str">
        <f t="shared" si="0"/>
        <v/>
      </c>
      <c r="T61" s="204"/>
      <c r="U61" s="41"/>
      <c r="V61" s="41"/>
      <c r="W61" s="190" t="str">
        <f t="shared" ca="1" si="1"/>
        <v/>
      </c>
      <c r="X61" s="169" t="str">
        <f t="shared" si="12"/>
        <v/>
      </c>
      <c r="Y61" s="170" t="str">
        <f t="shared" ca="1" si="3"/>
        <v/>
      </c>
      <c r="Z61" s="170" t="str">
        <f t="shared" ca="1" si="13"/>
        <v>0</v>
      </c>
      <c r="AA61" s="170" t="str">
        <f t="shared" ca="1" si="14"/>
        <v/>
      </c>
      <c r="AB61" s="170" t="str">
        <f t="shared" ca="1" si="15"/>
        <v/>
      </c>
      <c r="AC61" s="170" t="str">
        <f t="shared" ca="1" si="16"/>
        <v/>
      </c>
      <c r="AD61" s="170" t="str">
        <f t="shared" ca="1" si="8"/>
        <v/>
      </c>
      <c r="AE61" s="170" t="str">
        <f t="shared" ca="1" si="9"/>
        <v/>
      </c>
      <c r="AF61" s="205"/>
      <c r="AG61" s="205"/>
      <c r="AH61" s="205"/>
      <c r="AI61" s="205"/>
      <c r="AJ61" s="134" t="str">
        <f t="shared" ca="1" si="10"/>
        <v/>
      </c>
      <c r="AK61" s="196"/>
      <c r="AL61" s="267"/>
      <c r="AM61" s="84"/>
      <c r="AN61" s="84"/>
      <c r="AO61" s="210"/>
      <c r="AP61" s="209"/>
      <c r="AQ61" s="208"/>
      <c r="AR61" s="208"/>
      <c r="AS61" s="210"/>
      <c r="AT61" s="209"/>
      <c r="AU61" s="208"/>
      <c r="AV61" s="208"/>
      <c r="AW61" s="210"/>
      <c r="AX61" s="390">
        <f>SUMIF('4.2.펀드 인력변경 이력'!A:A,D61,'4.2.펀드 인력변경 이력'!F:F)</f>
        <v>0</v>
      </c>
      <c r="AY61" s="390">
        <f>SUMIF('4.2.펀드 인력변경 이력'!A:A,D61,'4.2.펀드 인력변경 이력'!G:G)</f>
        <v>0</v>
      </c>
      <c r="AZ61" s="305" t="str">
        <f t="shared" si="17"/>
        <v/>
      </c>
      <c r="BA61" s="46"/>
      <c r="BB61" s="201"/>
      <c r="BC61" s="206"/>
      <c r="BD61" s="206"/>
      <c r="BE61" s="201"/>
      <c r="BF61" s="206"/>
      <c r="BG61" s="206"/>
      <c r="BH61" s="201"/>
      <c r="BI61" s="206"/>
      <c r="BJ61" s="237"/>
      <c r="BK61" s="206"/>
      <c r="BL61" s="237"/>
      <c r="BM61" s="206"/>
      <c r="BN61" s="237"/>
      <c r="BO61" s="206"/>
      <c r="BP61" s="237"/>
      <c r="BQ61" s="206"/>
      <c r="BR61" s="237"/>
      <c r="BS61" s="206"/>
      <c r="BT61" s="206"/>
    </row>
    <row r="62" spans="1:72" ht="39.950000000000003" customHeight="1">
      <c r="A62" s="268"/>
      <c r="B62" s="66"/>
      <c r="C62" s="225"/>
      <c r="D62" s="226"/>
      <c r="E62" s="207"/>
      <c r="F62" s="46"/>
      <c r="G62" s="41"/>
      <c r="H62" s="41"/>
      <c r="I62" s="41"/>
      <c r="J62" s="41"/>
      <c r="K62" s="41"/>
      <c r="L62" s="46"/>
      <c r="M62" s="203"/>
      <c r="N62" s="203"/>
      <c r="O62" s="84"/>
      <c r="P62" s="208"/>
      <c r="Q62" s="84"/>
      <c r="R62" s="84"/>
      <c r="S62" s="168" t="str">
        <f t="shared" si="0"/>
        <v/>
      </c>
      <c r="T62" s="204"/>
      <c r="U62" s="41"/>
      <c r="V62" s="41"/>
      <c r="W62" s="190" t="str">
        <f t="shared" ca="1" si="1"/>
        <v/>
      </c>
      <c r="X62" s="169" t="str">
        <f t="shared" si="12"/>
        <v/>
      </c>
      <c r="Y62" s="170" t="str">
        <f t="shared" ca="1" si="3"/>
        <v/>
      </c>
      <c r="Z62" s="170" t="str">
        <f t="shared" ca="1" si="13"/>
        <v>0</v>
      </c>
      <c r="AA62" s="170" t="str">
        <f t="shared" ca="1" si="14"/>
        <v/>
      </c>
      <c r="AB62" s="170" t="str">
        <f t="shared" ca="1" si="15"/>
        <v/>
      </c>
      <c r="AC62" s="170" t="str">
        <f t="shared" ca="1" si="16"/>
        <v/>
      </c>
      <c r="AD62" s="170" t="str">
        <f t="shared" ca="1" si="8"/>
        <v/>
      </c>
      <c r="AE62" s="170" t="str">
        <f t="shared" ca="1" si="9"/>
        <v/>
      </c>
      <c r="AF62" s="205"/>
      <c r="AG62" s="205"/>
      <c r="AH62" s="205"/>
      <c r="AI62" s="205"/>
      <c r="AJ62" s="134" t="str">
        <f t="shared" ca="1" si="10"/>
        <v/>
      </c>
      <c r="AK62" s="196"/>
      <c r="AL62" s="267"/>
      <c r="AM62" s="84"/>
      <c r="AN62" s="84"/>
      <c r="AO62" s="210"/>
      <c r="AP62" s="209"/>
      <c r="AQ62" s="208"/>
      <c r="AR62" s="208"/>
      <c r="AS62" s="210"/>
      <c r="AT62" s="209"/>
      <c r="AU62" s="208"/>
      <c r="AV62" s="208"/>
      <c r="AW62" s="210"/>
      <c r="AX62" s="390">
        <f>SUMIF('4.2.펀드 인력변경 이력'!A:A,D62,'4.2.펀드 인력변경 이력'!F:F)</f>
        <v>0</v>
      </c>
      <c r="AY62" s="390">
        <f>SUMIF('4.2.펀드 인력변경 이력'!A:A,D62,'4.2.펀드 인력변경 이력'!G:G)</f>
        <v>0</v>
      </c>
      <c r="AZ62" s="305" t="str">
        <f t="shared" si="17"/>
        <v/>
      </c>
      <c r="BA62" s="46"/>
      <c r="BB62" s="201"/>
      <c r="BC62" s="206"/>
      <c r="BD62" s="206"/>
      <c r="BE62" s="201"/>
      <c r="BF62" s="206"/>
      <c r="BG62" s="206"/>
      <c r="BH62" s="201"/>
      <c r="BI62" s="206"/>
      <c r="BJ62" s="237"/>
      <c r="BK62" s="206"/>
      <c r="BL62" s="237"/>
      <c r="BM62" s="206"/>
      <c r="BN62" s="237"/>
      <c r="BO62" s="206"/>
      <c r="BP62" s="237"/>
      <c r="BQ62" s="206"/>
      <c r="BR62" s="237"/>
      <c r="BS62" s="206"/>
      <c r="BT62" s="206"/>
    </row>
    <row r="63" spans="1:72" ht="39.950000000000003" customHeight="1">
      <c r="A63" s="268"/>
      <c r="B63" s="66"/>
      <c r="C63" s="225"/>
      <c r="D63" s="226"/>
      <c r="E63" s="207"/>
      <c r="F63" s="46"/>
      <c r="G63" s="41"/>
      <c r="H63" s="41"/>
      <c r="I63" s="41"/>
      <c r="J63" s="41"/>
      <c r="K63" s="41"/>
      <c r="L63" s="46"/>
      <c r="M63" s="203"/>
      <c r="N63" s="203"/>
      <c r="O63" s="84"/>
      <c r="P63" s="208"/>
      <c r="Q63" s="84"/>
      <c r="R63" s="84"/>
      <c r="S63" s="168" t="str">
        <f t="shared" si="0"/>
        <v/>
      </c>
      <c r="T63" s="204"/>
      <c r="U63" s="41"/>
      <c r="V63" s="41"/>
      <c r="W63" s="190" t="str">
        <f t="shared" ca="1" si="1"/>
        <v/>
      </c>
      <c r="X63" s="169" t="str">
        <f t="shared" si="12"/>
        <v/>
      </c>
      <c r="Y63" s="170" t="str">
        <f t="shared" ca="1" si="3"/>
        <v/>
      </c>
      <c r="Z63" s="170" t="str">
        <f t="shared" ca="1" si="13"/>
        <v>0</v>
      </c>
      <c r="AA63" s="170" t="str">
        <f t="shared" ca="1" si="14"/>
        <v/>
      </c>
      <c r="AB63" s="170" t="str">
        <f t="shared" ca="1" si="15"/>
        <v/>
      </c>
      <c r="AC63" s="170" t="str">
        <f t="shared" ca="1" si="16"/>
        <v/>
      </c>
      <c r="AD63" s="170" t="str">
        <f t="shared" ca="1" si="8"/>
        <v/>
      </c>
      <c r="AE63" s="170" t="str">
        <f t="shared" ca="1" si="9"/>
        <v/>
      </c>
      <c r="AF63" s="205"/>
      <c r="AG63" s="205"/>
      <c r="AH63" s="205"/>
      <c r="AI63" s="205"/>
      <c r="AJ63" s="134" t="str">
        <f t="shared" ca="1" si="10"/>
        <v/>
      </c>
      <c r="AK63" s="196"/>
      <c r="AL63" s="267"/>
      <c r="AM63" s="84"/>
      <c r="AN63" s="84"/>
      <c r="AO63" s="210"/>
      <c r="AP63" s="209"/>
      <c r="AQ63" s="208"/>
      <c r="AR63" s="208"/>
      <c r="AS63" s="210"/>
      <c r="AT63" s="209"/>
      <c r="AU63" s="208"/>
      <c r="AV63" s="208"/>
      <c r="AW63" s="210"/>
      <c r="AX63" s="390">
        <f>SUMIF('4.2.펀드 인력변경 이력'!A:A,D63,'4.2.펀드 인력변경 이력'!F:F)</f>
        <v>0</v>
      </c>
      <c r="AY63" s="390">
        <f>SUMIF('4.2.펀드 인력변경 이력'!A:A,D63,'4.2.펀드 인력변경 이력'!G:G)</f>
        <v>0</v>
      </c>
      <c r="AZ63" s="305" t="str">
        <f t="shared" si="17"/>
        <v/>
      </c>
      <c r="BA63" s="46"/>
      <c r="BB63" s="201"/>
      <c r="BC63" s="206"/>
      <c r="BD63" s="206"/>
      <c r="BE63" s="201"/>
      <c r="BF63" s="206"/>
      <c r="BG63" s="206"/>
      <c r="BH63" s="201"/>
      <c r="BI63" s="206"/>
      <c r="BJ63" s="237"/>
      <c r="BK63" s="206"/>
      <c r="BL63" s="237"/>
      <c r="BM63" s="206"/>
      <c r="BN63" s="237"/>
      <c r="BO63" s="206"/>
      <c r="BP63" s="237"/>
      <c r="BQ63" s="206"/>
      <c r="BR63" s="237"/>
      <c r="BS63" s="206"/>
      <c r="BT63" s="206"/>
    </row>
    <row r="64" spans="1:72" ht="39.950000000000003" customHeight="1">
      <c r="A64" s="268"/>
      <c r="B64" s="66"/>
      <c r="C64" s="225"/>
      <c r="D64" s="226"/>
      <c r="E64" s="207"/>
      <c r="F64" s="46"/>
      <c r="G64" s="41"/>
      <c r="H64" s="41"/>
      <c r="I64" s="41"/>
      <c r="J64" s="41"/>
      <c r="K64" s="41"/>
      <c r="L64" s="46"/>
      <c r="M64" s="203"/>
      <c r="N64" s="203"/>
      <c r="O64" s="84"/>
      <c r="P64" s="208"/>
      <c r="Q64" s="84"/>
      <c r="R64" s="84"/>
      <c r="S64" s="168" t="str">
        <f t="shared" si="0"/>
        <v/>
      </c>
      <c r="T64" s="204"/>
      <c r="U64" s="41"/>
      <c r="V64" s="41"/>
      <c r="W64" s="190" t="str">
        <f t="shared" ca="1" si="1"/>
        <v/>
      </c>
      <c r="X64" s="169" t="str">
        <f t="shared" si="12"/>
        <v/>
      </c>
      <c r="Y64" s="170" t="str">
        <f t="shared" ca="1" si="3"/>
        <v/>
      </c>
      <c r="Z64" s="170" t="str">
        <f t="shared" ca="1" si="13"/>
        <v>0</v>
      </c>
      <c r="AA64" s="170" t="str">
        <f t="shared" ca="1" si="14"/>
        <v/>
      </c>
      <c r="AB64" s="170" t="str">
        <f t="shared" ca="1" si="15"/>
        <v/>
      </c>
      <c r="AC64" s="170" t="str">
        <f t="shared" ca="1" si="16"/>
        <v/>
      </c>
      <c r="AD64" s="170" t="str">
        <f t="shared" ca="1" si="8"/>
        <v/>
      </c>
      <c r="AE64" s="170" t="str">
        <f t="shared" ca="1" si="9"/>
        <v/>
      </c>
      <c r="AF64" s="205"/>
      <c r="AG64" s="205"/>
      <c r="AH64" s="205"/>
      <c r="AI64" s="205"/>
      <c r="AJ64" s="134" t="str">
        <f t="shared" ca="1" si="10"/>
        <v/>
      </c>
      <c r="AK64" s="196"/>
      <c r="AL64" s="267"/>
      <c r="AM64" s="84"/>
      <c r="AN64" s="84"/>
      <c r="AO64" s="210"/>
      <c r="AP64" s="209"/>
      <c r="AQ64" s="208"/>
      <c r="AR64" s="208"/>
      <c r="AS64" s="210"/>
      <c r="AT64" s="209"/>
      <c r="AU64" s="208"/>
      <c r="AV64" s="208"/>
      <c r="AW64" s="210"/>
      <c r="AX64" s="390">
        <f>SUMIF('4.2.펀드 인력변경 이력'!A:A,D64,'4.2.펀드 인력변경 이력'!F:F)</f>
        <v>0</v>
      </c>
      <c r="AY64" s="390">
        <f>SUMIF('4.2.펀드 인력변경 이력'!A:A,D64,'4.2.펀드 인력변경 이력'!G:G)</f>
        <v>0</v>
      </c>
      <c r="AZ64" s="305" t="str">
        <f t="shared" si="17"/>
        <v/>
      </c>
      <c r="BA64" s="46"/>
      <c r="BB64" s="201"/>
      <c r="BC64" s="206"/>
      <c r="BD64" s="206"/>
      <c r="BE64" s="201"/>
      <c r="BF64" s="206"/>
      <c r="BG64" s="206"/>
      <c r="BH64" s="201"/>
      <c r="BI64" s="206"/>
      <c r="BJ64" s="237"/>
      <c r="BK64" s="206"/>
      <c r="BL64" s="237"/>
      <c r="BM64" s="206"/>
      <c r="BN64" s="237"/>
      <c r="BO64" s="206"/>
      <c r="BP64" s="237"/>
      <c r="BQ64" s="206"/>
      <c r="BR64" s="237"/>
      <c r="BS64" s="206"/>
      <c r="BT64" s="206"/>
    </row>
    <row r="65" spans="1:72" ht="39.950000000000003" customHeight="1">
      <c r="A65" s="268"/>
      <c r="B65" s="66"/>
      <c r="C65" s="225"/>
      <c r="D65" s="226"/>
      <c r="E65" s="207"/>
      <c r="F65" s="46"/>
      <c r="G65" s="41"/>
      <c r="H65" s="41"/>
      <c r="I65" s="41"/>
      <c r="J65" s="41"/>
      <c r="K65" s="41"/>
      <c r="L65" s="46"/>
      <c r="M65" s="203"/>
      <c r="N65" s="203"/>
      <c r="O65" s="84"/>
      <c r="P65" s="208"/>
      <c r="Q65" s="84"/>
      <c r="R65" s="84"/>
      <c r="S65" s="168" t="str">
        <f t="shared" si="0"/>
        <v/>
      </c>
      <c r="T65" s="204"/>
      <c r="U65" s="41"/>
      <c r="V65" s="41"/>
      <c r="W65" s="190" t="str">
        <f t="shared" ca="1" si="1"/>
        <v/>
      </c>
      <c r="X65" s="169" t="str">
        <f t="shared" si="12"/>
        <v/>
      </c>
      <c r="Y65" s="170" t="str">
        <f t="shared" ca="1" si="3"/>
        <v/>
      </c>
      <c r="Z65" s="170" t="str">
        <f t="shared" ca="1" si="13"/>
        <v>0</v>
      </c>
      <c r="AA65" s="170" t="str">
        <f t="shared" ca="1" si="14"/>
        <v/>
      </c>
      <c r="AB65" s="170" t="str">
        <f t="shared" ca="1" si="15"/>
        <v/>
      </c>
      <c r="AC65" s="170" t="str">
        <f t="shared" ca="1" si="16"/>
        <v/>
      </c>
      <c r="AD65" s="170" t="str">
        <f t="shared" ca="1" si="8"/>
        <v/>
      </c>
      <c r="AE65" s="170" t="str">
        <f t="shared" ca="1" si="9"/>
        <v/>
      </c>
      <c r="AF65" s="205"/>
      <c r="AG65" s="205"/>
      <c r="AH65" s="205"/>
      <c r="AI65" s="205"/>
      <c r="AJ65" s="134" t="str">
        <f t="shared" ca="1" si="10"/>
        <v/>
      </c>
      <c r="AK65" s="196"/>
      <c r="AL65" s="267"/>
      <c r="AM65" s="84"/>
      <c r="AN65" s="84"/>
      <c r="AO65" s="210"/>
      <c r="AP65" s="209"/>
      <c r="AQ65" s="208"/>
      <c r="AR65" s="208"/>
      <c r="AS65" s="210"/>
      <c r="AT65" s="209"/>
      <c r="AU65" s="208"/>
      <c r="AV65" s="208"/>
      <c r="AW65" s="210"/>
      <c r="AX65" s="390">
        <f>SUMIF('4.2.펀드 인력변경 이력'!A:A,D65,'4.2.펀드 인력변경 이력'!F:F)</f>
        <v>0</v>
      </c>
      <c r="AY65" s="390">
        <f>SUMIF('4.2.펀드 인력변경 이력'!A:A,D65,'4.2.펀드 인력변경 이력'!G:G)</f>
        <v>0</v>
      </c>
      <c r="AZ65" s="305" t="str">
        <f t="shared" si="17"/>
        <v/>
      </c>
      <c r="BA65" s="46"/>
      <c r="BB65" s="201"/>
      <c r="BC65" s="206"/>
      <c r="BD65" s="206"/>
      <c r="BE65" s="201"/>
      <c r="BF65" s="206"/>
      <c r="BG65" s="206"/>
      <c r="BH65" s="201"/>
      <c r="BI65" s="206"/>
      <c r="BJ65" s="237"/>
      <c r="BK65" s="206"/>
      <c r="BL65" s="237"/>
      <c r="BM65" s="206"/>
      <c r="BN65" s="237"/>
      <c r="BO65" s="206"/>
      <c r="BP65" s="237"/>
      <c r="BQ65" s="206"/>
      <c r="BR65" s="237"/>
      <c r="BS65" s="206"/>
      <c r="BT65" s="206"/>
    </row>
    <row r="66" spans="1:72" ht="39.950000000000003" customHeight="1">
      <c r="A66" s="268"/>
      <c r="B66" s="66"/>
      <c r="C66" s="225"/>
      <c r="D66" s="226"/>
      <c r="E66" s="207"/>
      <c r="F66" s="46"/>
      <c r="G66" s="41"/>
      <c r="H66" s="41"/>
      <c r="I66" s="41"/>
      <c r="J66" s="41"/>
      <c r="K66" s="41"/>
      <c r="L66" s="46"/>
      <c r="M66" s="203"/>
      <c r="N66" s="203"/>
      <c r="O66" s="84"/>
      <c r="P66" s="208"/>
      <c r="Q66" s="84"/>
      <c r="R66" s="84"/>
      <c r="S66" s="168" t="str">
        <f t="shared" si="0"/>
        <v/>
      </c>
      <c r="T66" s="204"/>
      <c r="U66" s="41"/>
      <c r="V66" s="41"/>
      <c r="W66" s="190" t="str">
        <f t="shared" ca="1" si="1"/>
        <v/>
      </c>
      <c r="X66" s="169" t="str">
        <f t="shared" si="12"/>
        <v/>
      </c>
      <c r="Y66" s="170" t="str">
        <f t="shared" ca="1" si="3"/>
        <v/>
      </c>
      <c r="Z66" s="170" t="str">
        <f t="shared" ca="1" si="13"/>
        <v>0</v>
      </c>
      <c r="AA66" s="170" t="str">
        <f t="shared" ca="1" si="14"/>
        <v/>
      </c>
      <c r="AB66" s="170" t="str">
        <f t="shared" ca="1" si="15"/>
        <v/>
      </c>
      <c r="AC66" s="170" t="str">
        <f t="shared" ca="1" si="16"/>
        <v/>
      </c>
      <c r="AD66" s="170" t="str">
        <f t="shared" ca="1" si="8"/>
        <v/>
      </c>
      <c r="AE66" s="170" t="str">
        <f t="shared" ca="1" si="9"/>
        <v/>
      </c>
      <c r="AF66" s="205"/>
      <c r="AG66" s="205"/>
      <c r="AH66" s="205"/>
      <c r="AI66" s="205"/>
      <c r="AJ66" s="134" t="str">
        <f t="shared" ca="1" si="10"/>
        <v/>
      </c>
      <c r="AK66" s="196"/>
      <c r="AL66" s="267"/>
      <c r="AM66" s="84"/>
      <c r="AN66" s="84"/>
      <c r="AO66" s="210"/>
      <c r="AP66" s="209"/>
      <c r="AQ66" s="208"/>
      <c r="AR66" s="208"/>
      <c r="AS66" s="210"/>
      <c r="AT66" s="209"/>
      <c r="AU66" s="208"/>
      <c r="AV66" s="208"/>
      <c r="AW66" s="210"/>
      <c r="AX66" s="390">
        <f>SUMIF('4.2.펀드 인력변경 이력'!A:A,D66,'4.2.펀드 인력변경 이력'!F:F)</f>
        <v>0</v>
      </c>
      <c r="AY66" s="390">
        <f>SUMIF('4.2.펀드 인력변경 이력'!A:A,D66,'4.2.펀드 인력변경 이력'!G:G)</f>
        <v>0</v>
      </c>
      <c r="AZ66" s="305" t="str">
        <f t="shared" si="17"/>
        <v/>
      </c>
      <c r="BA66" s="46"/>
      <c r="BB66" s="201"/>
      <c r="BC66" s="206"/>
      <c r="BD66" s="206"/>
      <c r="BE66" s="201"/>
      <c r="BF66" s="206"/>
      <c r="BG66" s="206"/>
      <c r="BH66" s="201"/>
      <c r="BI66" s="206"/>
      <c r="BJ66" s="237"/>
      <c r="BK66" s="206"/>
      <c r="BL66" s="237"/>
      <c r="BM66" s="206"/>
      <c r="BN66" s="237"/>
      <c r="BO66" s="206"/>
      <c r="BP66" s="237"/>
      <c r="BQ66" s="206"/>
      <c r="BR66" s="237"/>
      <c r="BS66" s="206"/>
      <c r="BT66" s="206"/>
    </row>
    <row r="67" spans="1:72" ht="39.950000000000003" customHeight="1">
      <c r="A67" s="268"/>
      <c r="B67" s="66"/>
      <c r="C67" s="225"/>
      <c r="D67" s="226"/>
      <c r="E67" s="207"/>
      <c r="F67" s="46"/>
      <c r="G67" s="41"/>
      <c r="H67" s="41"/>
      <c r="I67" s="41"/>
      <c r="J67" s="41"/>
      <c r="K67" s="41"/>
      <c r="L67" s="46"/>
      <c r="M67" s="203"/>
      <c r="N67" s="203"/>
      <c r="O67" s="84"/>
      <c r="P67" s="208"/>
      <c r="Q67" s="84"/>
      <c r="R67" s="84"/>
      <c r="S67" s="168" t="str">
        <f t="shared" si="0"/>
        <v/>
      </c>
      <c r="T67" s="204"/>
      <c r="U67" s="41"/>
      <c r="V67" s="41"/>
      <c r="W67" s="190" t="str">
        <f t="shared" ca="1" si="1"/>
        <v/>
      </c>
      <c r="X67" s="169" t="str">
        <f t="shared" si="12"/>
        <v/>
      </c>
      <c r="Y67" s="170" t="str">
        <f t="shared" ca="1" si="3"/>
        <v/>
      </c>
      <c r="Z67" s="170" t="str">
        <f t="shared" ca="1" si="13"/>
        <v>0</v>
      </c>
      <c r="AA67" s="170" t="str">
        <f t="shared" ca="1" si="14"/>
        <v/>
      </c>
      <c r="AB67" s="170" t="str">
        <f t="shared" ca="1" si="15"/>
        <v/>
      </c>
      <c r="AC67" s="170" t="str">
        <f t="shared" ca="1" si="16"/>
        <v/>
      </c>
      <c r="AD67" s="170" t="str">
        <f t="shared" ca="1" si="8"/>
        <v/>
      </c>
      <c r="AE67" s="170" t="str">
        <f t="shared" ca="1" si="9"/>
        <v/>
      </c>
      <c r="AF67" s="205"/>
      <c r="AG67" s="205"/>
      <c r="AH67" s="205"/>
      <c r="AI67" s="205"/>
      <c r="AJ67" s="134" t="str">
        <f t="shared" ca="1" si="10"/>
        <v/>
      </c>
      <c r="AK67" s="196"/>
      <c r="AL67" s="267"/>
      <c r="AM67" s="84"/>
      <c r="AN67" s="84"/>
      <c r="AO67" s="210"/>
      <c r="AP67" s="209"/>
      <c r="AQ67" s="208"/>
      <c r="AR67" s="208"/>
      <c r="AS67" s="210"/>
      <c r="AT67" s="209"/>
      <c r="AU67" s="208"/>
      <c r="AV67" s="208"/>
      <c r="AW67" s="210"/>
      <c r="AX67" s="390">
        <f>SUMIF('4.2.펀드 인력변경 이력'!A:A,D67,'4.2.펀드 인력변경 이력'!F:F)</f>
        <v>0</v>
      </c>
      <c r="AY67" s="390">
        <f>SUMIF('4.2.펀드 인력변경 이력'!A:A,D67,'4.2.펀드 인력변경 이력'!G:G)</f>
        <v>0</v>
      </c>
      <c r="AZ67" s="305" t="str">
        <f t="shared" si="17"/>
        <v/>
      </c>
      <c r="BA67" s="46"/>
      <c r="BB67" s="201"/>
      <c r="BC67" s="206"/>
      <c r="BD67" s="206"/>
      <c r="BE67" s="201"/>
      <c r="BF67" s="206"/>
      <c r="BG67" s="206"/>
      <c r="BH67" s="201"/>
      <c r="BI67" s="206"/>
      <c r="BJ67" s="237"/>
      <c r="BK67" s="206"/>
      <c r="BL67" s="237"/>
      <c r="BM67" s="206"/>
      <c r="BN67" s="237"/>
      <c r="BO67" s="206"/>
      <c r="BP67" s="237"/>
      <c r="BQ67" s="206"/>
      <c r="BR67" s="237"/>
      <c r="BS67" s="206"/>
      <c r="BT67" s="206"/>
    </row>
    <row r="68" spans="1:72" ht="39.950000000000003" customHeight="1">
      <c r="A68" s="268"/>
      <c r="B68" s="66"/>
      <c r="C68" s="225"/>
      <c r="D68" s="226"/>
      <c r="E68" s="207"/>
      <c r="F68" s="46"/>
      <c r="G68" s="41"/>
      <c r="H68" s="41"/>
      <c r="I68" s="41"/>
      <c r="J68" s="41"/>
      <c r="K68" s="41"/>
      <c r="L68" s="46"/>
      <c r="M68" s="203"/>
      <c r="N68" s="203"/>
      <c r="O68" s="84"/>
      <c r="P68" s="208"/>
      <c r="Q68" s="84"/>
      <c r="R68" s="84"/>
      <c r="S68" s="168" t="str">
        <f t="shared" si="0"/>
        <v/>
      </c>
      <c r="T68" s="204"/>
      <c r="U68" s="41"/>
      <c r="V68" s="41"/>
      <c r="W68" s="190" t="str">
        <f t="shared" ca="1" si="1"/>
        <v/>
      </c>
      <c r="X68" s="169" t="str">
        <f t="shared" si="12"/>
        <v/>
      </c>
      <c r="Y68" s="170" t="str">
        <f t="shared" ca="1" si="3"/>
        <v/>
      </c>
      <c r="Z68" s="170" t="str">
        <f t="shared" ca="1" si="13"/>
        <v>0</v>
      </c>
      <c r="AA68" s="170" t="str">
        <f t="shared" ca="1" si="14"/>
        <v/>
      </c>
      <c r="AB68" s="170" t="str">
        <f t="shared" ca="1" si="15"/>
        <v/>
      </c>
      <c r="AC68" s="170" t="str">
        <f t="shared" ca="1" si="16"/>
        <v/>
      </c>
      <c r="AD68" s="170" t="str">
        <f t="shared" ca="1" si="8"/>
        <v/>
      </c>
      <c r="AE68" s="170" t="str">
        <f t="shared" ca="1" si="9"/>
        <v/>
      </c>
      <c r="AF68" s="205"/>
      <c r="AG68" s="205"/>
      <c r="AH68" s="205"/>
      <c r="AI68" s="205"/>
      <c r="AJ68" s="134" t="str">
        <f t="shared" ca="1" si="10"/>
        <v/>
      </c>
      <c r="AK68" s="196"/>
      <c r="AL68" s="267"/>
      <c r="AM68" s="84"/>
      <c r="AN68" s="84"/>
      <c r="AO68" s="210"/>
      <c r="AP68" s="209"/>
      <c r="AQ68" s="208"/>
      <c r="AR68" s="208"/>
      <c r="AS68" s="210"/>
      <c r="AT68" s="209"/>
      <c r="AU68" s="208"/>
      <c r="AV68" s="208"/>
      <c r="AW68" s="210"/>
      <c r="AX68" s="390">
        <f>SUMIF('4.2.펀드 인력변경 이력'!A:A,D68,'4.2.펀드 인력변경 이력'!F:F)</f>
        <v>0</v>
      </c>
      <c r="AY68" s="390">
        <f>SUMIF('4.2.펀드 인력변경 이력'!A:A,D68,'4.2.펀드 인력변경 이력'!G:G)</f>
        <v>0</v>
      </c>
      <c r="AZ68" s="305" t="str">
        <f t="shared" si="17"/>
        <v/>
      </c>
      <c r="BA68" s="46"/>
      <c r="BB68" s="201"/>
      <c r="BC68" s="206"/>
      <c r="BD68" s="206"/>
      <c r="BE68" s="201"/>
      <c r="BF68" s="206"/>
      <c r="BG68" s="206"/>
      <c r="BH68" s="201"/>
      <c r="BI68" s="206"/>
      <c r="BJ68" s="237"/>
      <c r="BK68" s="206"/>
      <c r="BL68" s="237"/>
      <c r="BM68" s="206"/>
      <c r="BN68" s="237"/>
      <c r="BO68" s="206"/>
      <c r="BP68" s="237"/>
      <c r="BQ68" s="206"/>
      <c r="BR68" s="237"/>
      <c r="BS68" s="206"/>
      <c r="BT68" s="206"/>
    </row>
    <row r="69" spans="1:72" ht="39.950000000000003" customHeight="1">
      <c r="A69" s="268"/>
      <c r="B69" s="66"/>
      <c r="C69" s="225"/>
      <c r="D69" s="226"/>
      <c r="E69" s="207"/>
      <c r="F69" s="46"/>
      <c r="G69" s="41"/>
      <c r="H69" s="41"/>
      <c r="I69" s="41"/>
      <c r="J69" s="41"/>
      <c r="K69" s="41"/>
      <c r="L69" s="46"/>
      <c r="M69" s="203"/>
      <c r="N69" s="203"/>
      <c r="O69" s="84"/>
      <c r="P69" s="208"/>
      <c r="Q69" s="84"/>
      <c r="R69" s="84"/>
      <c r="S69" s="168" t="str">
        <f t="shared" si="0"/>
        <v/>
      </c>
      <c r="T69" s="204"/>
      <c r="U69" s="41"/>
      <c r="V69" s="41"/>
      <c r="W69" s="190" t="str">
        <f t="shared" ca="1" si="1"/>
        <v/>
      </c>
      <c r="X69" s="169" t="str">
        <f t="shared" si="12"/>
        <v/>
      </c>
      <c r="Y69" s="170" t="str">
        <f t="shared" ca="1" si="3"/>
        <v/>
      </c>
      <c r="Z69" s="170" t="str">
        <f t="shared" ca="1" si="13"/>
        <v>0</v>
      </c>
      <c r="AA69" s="170" t="str">
        <f t="shared" ca="1" si="14"/>
        <v/>
      </c>
      <c r="AB69" s="170" t="str">
        <f t="shared" ca="1" si="15"/>
        <v/>
      </c>
      <c r="AC69" s="170" t="str">
        <f t="shared" ca="1" si="16"/>
        <v/>
      </c>
      <c r="AD69" s="170" t="str">
        <f t="shared" ca="1" si="8"/>
        <v/>
      </c>
      <c r="AE69" s="170" t="str">
        <f t="shared" ca="1" si="9"/>
        <v/>
      </c>
      <c r="AF69" s="205"/>
      <c r="AG69" s="205"/>
      <c r="AH69" s="205"/>
      <c r="AI69" s="205"/>
      <c r="AJ69" s="134" t="str">
        <f t="shared" ca="1" si="10"/>
        <v/>
      </c>
      <c r="AK69" s="196"/>
      <c r="AL69" s="267"/>
      <c r="AM69" s="84"/>
      <c r="AN69" s="84"/>
      <c r="AO69" s="210"/>
      <c r="AP69" s="209"/>
      <c r="AQ69" s="208"/>
      <c r="AR69" s="208"/>
      <c r="AS69" s="210"/>
      <c r="AT69" s="209"/>
      <c r="AU69" s="208"/>
      <c r="AV69" s="208"/>
      <c r="AW69" s="210"/>
      <c r="AX69" s="390">
        <f>SUMIF('4.2.펀드 인력변경 이력'!A:A,D69,'4.2.펀드 인력변경 이력'!F:F)</f>
        <v>0</v>
      </c>
      <c r="AY69" s="390">
        <f>SUMIF('4.2.펀드 인력변경 이력'!A:A,D69,'4.2.펀드 인력변경 이력'!G:G)</f>
        <v>0</v>
      </c>
      <c r="AZ69" s="305" t="str">
        <f t="shared" si="17"/>
        <v/>
      </c>
      <c r="BA69" s="46"/>
      <c r="BB69" s="201"/>
      <c r="BC69" s="206"/>
      <c r="BD69" s="206"/>
      <c r="BE69" s="201"/>
      <c r="BF69" s="206"/>
      <c r="BG69" s="206"/>
      <c r="BH69" s="201"/>
      <c r="BI69" s="206"/>
      <c r="BJ69" s="237"/>
      <c r="BK69" s="206"/>
      <c r="BL69" s="237"/>
      <c r="BM69" s="206"/>
      <c r="BN69" s="237"/>
      <c r="BO69" s="206"/>
      <c r="BP69" s="237"/>
      <c r="BQ69" s="206"/>
      <c r="BR69" s="237"/>
      <c r="BS69" s="206"/>
      <c r="BT69" s="206"/>
    </row>
    <row r="70" spans="1:72" ht="39.950000000000003" customHeight="1">
      <c r="A70" s="268"/>
      <c r="B70" s="66"/>
      <c r="C70" s="225"/>
      <c r="D70" s="226"/>
      <c r="E70" s="207"/>
      <c r="F70" s="46"/>
      <c r="G70" s="41"/>
      <c r="H70" s="41"/>
      <c r="I70" s="41"/>
      <c r="J70" s="41"/>
      <c r="K70" s="41"/>
      <c r="L70" s="46"/>
      <c r="M70" s="203"/>
      <c r="N70" s="203"/>
      <c r="O70" s="84"/>
      <c r="P70" s="208"/>
      <c r="Q70" s="84"/>
      <c r="R70" s="84"/>
      <c r="S70" s="168" t="str">
        <f t="shared" si="0"/>
        <v/>
      </c>
      <c r="T70" s="204"/>
      <c r="U70" s="41"/>
      <c r="V70" s="41"/>
      <c r="W70" s="190" t="str">
        <f t="shared" ca="1" si="1"/>
        <v/>
      </c>
      <c r="X70" s="169" t="str">
        <f t="shared" si="12"/>
        <v/>
      </c>
      <c r="Y70" s="170" t="str">
        <f t="shared" ca="1" si="3"/>
        <v/>
      </c>
      <c r="Z70" s="170" t="str">
        <f t="shared" ca="1" si="13"/>
        <v>0</v>
      </c>
      <c r="AA70" s="170" t="str">
        <f t="shared" ca="1" si="14"/>
        <v/>
      </c>
      <c r="AB70" s="170" t="str">
        <f t="shared" ca="1" si="15"/>
        <v/>
      </c>
      <c r="AC70" s="170" t="str">
        <f t="shared" ca="1" si="16"/>
        <v/>
      </c>
      <c r="AD70" s="170" t="str">
        <f t="shared" ca="1" si="8"/>
        <v/>
      </c>
      <c r="AE70" s="170" t="str">
        <f t="shared" ca="1" si="9"/>
        <v/>
      </c>
      <c r="AF70" s="205"/>
      <c r="AG70" s="205"/>
      <c r="AH70" s="205"/>
      <c r="AI70" s="205"/>
      <c r="AJ70" s="134" t="str">
        <f t="shared" ca="1" si="10"/>
        <v/>
      </c>
      <c r="AK70" s="196"/>
      <c r="AL70" s="267"/>
      <c r="AM70" s="84"/>
      <c r="AN70" s="84"/>
      <c r="AO70" s="210"/>
      <c r="AP70" s="209"/>
      <c r="AQ70" s="208"/>
      <c r="AR70" s="208"/>
      <c r="AS70" s="210"/>
      <c r="AT70" s="209"/>
      <c r="AU70" s="208"/>
      <c r="AV70" s="208"/>
      <c r="AW70" s="210"/>
      <c r="AX70" s="390">
        <f>SUMIF('4.2.펀드 인력변경 이력'!A:A,D70,'4.2.펀드 인력변경 이력'!F:F)</f>
        <v>0</v>
      </c>
      <c r="AY70" s="390">
        <f>SUMIF('4.2.펀드 인력변경 이력'!A:A,D70,'4.2.펀드 인력변경 이력'!G:G)</f>
        <v>0</v>
      </c>
      <c r="AZ70" s="305" t="str">
        <f t="shared" si="17"/>
        <v/>
      </c>
      <c r="BA70" s="46"/>
      <c r="BB70" s="201"/>
      <c r="BC70" s="206"/>
      <c r="BD70" s="206"/>
      <c r="BE70" s="201"/>
      <c r="BF70" s="206"/>
      <c r="BG70" s="206"/>
      <c r="BH70" s="201"/>
      <c r="BI70" s="206"/>
      <c r="BJ70" s="237"/>
      <c r="BK70" s="206"/>
      <c r="BL70" s="237"/>
      <c r="BM70" s="206"/>
      <c r="BN70" s="237"/>
      <c r="BO70" s="206"/>
      <c r="BP70" s="237"/>
      <c r="BQ70" s="206"/>
      <c r="BR70" s="237"/>
      <c r="BS70" s="206"/>
      <c r="BT70" s="206"/>
    </row>
    <row r="71" spans="1:72" ht="39.950000000000003" customHeight="1">
      <c r="A71" s="268"/>
      <c r="B71" s="66"/>
      <c r="C71" s="225"/>
      <c r="D71" s="226"/>
      <c r="E71" s="207"/>
      <c r="F71" s="46"/>
      <c r="G71" s="41"/>
      <c r="H71" s="41"/>
      <c r="I71" s="41"/>
      <c r="J71" s="41"/>
      <c r="K71" s="41"/>
      <c r="L71" s="46"/>
      <c r="M71" s="203"/>
      <c r="N71" s="203"/>
      <c r="O71" s="84"/>
      <c r="P71" s="208"/>
      <c r="Q71" s="84"/>
      <c r="R71" s="84"/>
      <c r="S71" s="168" t="str">
        <f t="shared" si="0"/>
        <v/>
      </c>
      <c r="T71" s="204"/>
      <c r="U71" s="41"/>
      <c r="V71" s="41"/>
      <c r="W71" s="190" t="str">
        <f t="shared" ca="1" si="1"/>
        <v/>
      </c>
      <c r="X71" s="169" t="str">
        <f t="shared" si="12"/>
        <v/>
      </c>
      <c r="Y71" s="170" t="str">
        <f t="shared" ca="1" si="3"/>
        <v/>
      </c>
      <c r="Z71" s="170" t="str">
        <f t="shared" ca="1" si="13"/>
        <v>0</v>
      </c>
      <c r="AA71" s="170" t="str">
        <f t="shared" ca="1" si="14"/>
        <v/>
      </c>
      <c r="AB71" s="170" t="str">
        <f t="shared" ca="1" si="15"/>
        <v/>
      </c>
      <c r="AC71" s="170" t="str">
        <f t="shared" ca="1" si="16"/>
        <v/>
      </c>
      <c r="AD71" s="170" t="str">
        <f t="shared" ca="1" si="8"/>
        <v/>
      </c>
      <c r="AE71" s="170" t="str">
        <f t="shared" ca="1" si="9"/>
        <v/>
      </c>
      <c r="AF71" s="205"/>
      <c r="AG71" s="205"/>
      <c r="AH71" s="205"/>
      <c r="AI71" s="205"/>
      <c r="AJ71" s="134" t="str">
        <f t="shared" ca="1" si="10"/>
        <v/>
      </c>
      <c r="AK71" s="196"/>
      <c r="AL71" s="267"/>
      <c r="AM71" s="84"/>
      <c r="AN71" s="84"/>
      <c r="AO71" s="210"/>
      <c r="AP71" s="209"/>
      <c r="AQ71" s="208"/>
      <c r="AR71" s="208"/>
      <c r="AS71" s="210"/>
      <c r="AT71" s="209"/>
      <c r="AU71" s="208"/>
      <c r="AV71" s="208"/>
      <c r="AW71" s="210"/>
      <c r="AX71" s="390">
        <f>SUMIF('4.2.펀드 인력변경 이력'!A:A,D71,'4.2.펀드 인력변경 이력'!F:F)</f>
        <v>0</v>
      </c>
      <c r="AY71" s="390">
        <f>SUMIF('4.2.펀드 인력변경 이력'!A:A,D71,'4.2.펀드 인력변경 이력'!G:G)</f>
        <v>0</v>
      </c>
      <c r="AZ71" s="305" t="str">
        <f t="shared" si="17"/>
        <v/>
      </c>
      <c r="BA71" s="46"/>
      <c r="BB71" s="201"/>
      <c r="BC71" s="206"/>
      <c r="BD71" s="206"/>
      <c r="BE71" s="201"/>
      <c r="BF71" s="206"/>
      <c r="BG71" s="206"/>
      <c r="BH71" s="201"/>
      <c r="BI71" s="206"/>
      <c r="BJ71" s="237"/>
      <c r="BK71" s="206"/>
      <c r="BL71" s="237"/>
      <c r="BM71" s="206"/>
      <c r="BN71" s="237"/>
      <c r="BO71" s="206"/>
      <c r="BP71" s="237"/>
      <c r="BQ71" s="206"/>
      <c r="BR71" s="237"/>
      <c r="BS71" s="206"/>
      <c r="BT71" s="206"/>
    </row>
    <row r="72" spans="1:72" ht="39.950000000000003" customHeight="1">
      <c r="A72" s="268"/>
      <c r="B72" s="66"/>
      <c r="C72" s="225"/>
      <c r="D72" s="226"/>
      <c r="E72" s="207"/>
      <c r="F72" s="46"/>
      <c r="G72" s="41"/>
      <c r="H72" s="41"/>
      <c r="I72" s="41"/>
      <c r="J72" s="41"/>
      <c r="K72" s="41"/>
      <c r="L72" s="46"/>
      <c r="M72" s="203"/>
      <c r="N72" s="203"/>
      <c r="O72" s="84"/>
      <c r="P72" s="208"/>
      <c r="Q72" s="84"/>
      <c r="R72" s="84"/>
      <c r="S72" s="168" t="str">
        <f t="shared" si="0"/>
        <v/>
      </c>
      <c r="T72" s="204"/>
      <c r="U72" s="41"/>
      <c r="V72" s="41"/>
      <c r="W72" s="190" t="str">
        <f t="shared" ca="1" si="1"/>
        <v/>
      </c>
      <c r="X72" s="169" t="str">
        <f t="shared" si="12"/>
        <v/>
      </c>
      <c r="Y72" s="170" t="str">
        <f t="shared" ca="1" si="3"/>
        <v/>
      </c>
      <c r="Z72" s="170" t="str">
        <f t="shared" ca="1" si="13"/>
        <v>0</v>
      </c>
      <c r="AA72" s="170" t="str">
        <f t="shared" ca="1" si="14"/>
        <v/>
      </c>
      <c r="AB72" s="170" t="str">
        <f t="shared" ca="1" si="15"/>
        <v/>
      </c>
      <c r="AC72" s="170" t="str">
        <f t="shared" ca="1" si="16"/>
        <v/>
      </c>
      <c r="AD72" s="170" t="str">
        <f t="shared" ca="1" si="8"/>
        <v/>
      </c>
      <c r="AE72" s="170" t="str">
        <f t="shared" ca="1" si="9"/>
        <v/>
      </c>
      <c r="AF72" s="205"/>
      <c r="AG72" s="205"/>
      <c r="AH72" s="205"/>
      <c r="AI72" s="205"/>
      <c r="AJ72" s="134" t="str">
        <f t="shared" ca="1" si="10"/>
        <v/>
      </c>
      <c r="AK72" s="196"/>
      <c r="AL72" s="267"/>
      <c r="AM72" s="84"/>
      <c r="AN72" s="84"/>
      <c r="AO72" s="210"/>
      <c r="AP72" s="209"/>
      <c r="AQ72" s="208"/>
      <c r="AR72" s="208"/>
      <c r="AS72" s="210"/>
      <c r="AT72" s="209"/>
      <c r="AU72" s="208"/>
      <c r="AV72" s="208"/>
      <c r="AW72" s="210"/>
      <c r="AX72" s="390">
        <f>SUMIF('4.2.펀드 인력변경 이력'!A:A,D72,'4.2.펀드 인력변경 이력'!F:F)</f>
        <v>0</v>
      </c>
      <c r="AY72" s="390">
        <f>SUMIF('4.2.펀드 인력변경 이력'!A:A,D72,'4.2.펀드 인력변경 이력'!G:G)</f>
        <v>0</v>
      </c>
      <c r="AZ72" s="305" t="str">
        <f t="shared" si="17"/>
        <v/>
      </c>
      <c r="BA72" s="46"/>
      <c r="BB72" s="201"/>
      <c r="BC72" s="206"/>
      <c r="BD72" s="206"/>
      <c r="BE72" s="201"/>
      <c r="BF72" s="206"/>
      <c r="BG72" s="206"/>
      <c r="BH72" s="201"/>
      <c r="BI72" s="206"/>
      <c r="BJ72" s="237"/>
      <c r="BK72" s="206"/>
      <c r="BL72" s="237"/>
      <c r="BM72" s="206"/>
      <c r="BN72" s="237"/>
      <c r="BO72" s="206"/>
      <c r="BP72" s="237"/>
      <c r="BQ72" s="206"/>
      <c r="BR72" s="237"/>
      <c r="BS72" s="206"/>
      <c r="BT72" s="206"/>
    </row>
    <row r="73" spans="1:72" ht="39.950000000000003" customHeight="1">
      <c r="A73" s="268"/>
      <c r="B73" s="66"/>
      <c r="C73" s="225"/>
      <c r="D73" s="226"/>
      <c r="E73" s="207"/>
      <c r="F73" s="46"/>
      <c r="G73" s="41"/>
      <c r="H73" s="41"/>
      <c r="I73" s="41"/>
      <c r="J73" s="41"/>
      <c r="K73" s="41"/>
      <c r="L73" s="46"/>
      <c r="M73" s="203"/>
      <c r="N73" s="203"/>
      <c r="O73" s="84"/>
      <c r="P73" s="208"/>
      <c r="Q73" s="84"/>
      <c r="R73" s="84"/>
      <c r="S73" s="168" t="str">
        <f t="shared" si="0"/>
        <v/>
      </c>
      <c r="T73" s="204"/>
      <c r="U73" s="41"/>
      <c r="V73" s="41"/>
      <c r="W73" s="190" t="str">
        <f t="shared" ca="1" si="1"/>
        <v/>
      </c>
      <c r="X73" s="169" t="str">
        <f t="shared" si="12"/>
        <v/>
      </c>
      <c r="Y73" s="170" t="str">
        <f t="shared" ca="1" si="3"/>
        <v/>
      </c>
      <c r="Z73" s="170" t="str">
        <f t="shared" ca="1" si="13"/>
        <v>0</v>
      </c>
      <c r="AA73" s="170" t="str">
        <f t="shared" ca="1" si="14"/>
        <v/>
      </c>
      <c r="AB73" s="170" t="str">
        <f t="shared" ca="1" si="15"/>
        <v/>
      </c>
      <c r="AC73" s="170" t="str">
        <f t="shared" ca="1" si="16"/>
        <v/>
      </c>
      <c r="AD73" s="170" t="str">
        <f t="shared" ca="1" si="8"/>
        <v/>
      </c>
      <c r="AE73" s="170" t="str">
        <f t="shared" ca="1" si="9"/>
        <v/>
      </c>
      <c r="AF73" s="205"/>
      <c r="AG73" s="205"/>
      <c r="AH73" s="205"/>
      <c r="AI73" s="205"/>
      <c r="AJ73" s="134" t="str">
        <f t="shared" ca="1" si="10"/>
        <v/>
      </c>
      <c r="AK73" s="196"/>
      <c r="AL73" s="267"/>
      <c r="AM73" s="84"/>
      <c r="AN73" s="84"/>
      <c r="AO73" s="210"/>
      <c r="AP73" s="209"/>
      <c r="AQ73" s="208"/>
      <c r="AR73" s="208"/>
      <c r="AS73" s="210"/>
      <c r="AT73" s="209"/>
      <c r="AU73" s="208"/>
      <c r="AV73" s="208"/>
      <c r="AW73" s="210"/>
      <c r="AX73" s="390">
        <f>SUMIF('4.2.펀드 인력변경 이력'!A:A,D73,'4.2.펀드 인력변경 이력'!F:F)</f>
        <v>0</v>
      </c>
      <c r="AY73" s="390">
        <f>SUMIF('4.2.펀드 인력변경 이력'!A:A,D73,'4.2.펀드 인력변경 이력'!G:G)</f>
        <v>0</v>
      </c>
      <c r="AZ73" s="305" t="str">
        <f t="shared" si="17"/>
        <v/>
      </c>
      <c r="BA73" s="46"/>
      <c r="BB73" s="201"/>
      <c r="BC73" s="206"/>
      <c r="BD73" s="206"/>
      <c r="BE73" s="201"/>
      <c r="BF73" s="206"/>
      <c r="BG73" s="206"/>
      <c r="BH73" s="201"/>
      <c r="BI73" s="206"/>
      <c r="BJ73" s="237"/>
      <c r="BK73" s="206"/>
      <c r="BL73" s="237"/>
      <c r="BM73" s="206"/>
      <c r="BN73" s="237"/>
      <c r="BO73" s="206"/>
      <c r="BP73" s="237"/>
      <c r="BQ73" s="206"/>
      <c r="BR73" s="237"/>
      <c r="BS73" s="206"/>
      <c r="BT73" s="206"/>
    </row>
    <row r="74" spans="1:72" ht="39.950000000000003" customHeight="1">
      <c r="A74" s="268"/>
      <c r="B74" s="66"/>
      <c r="C74" s="225"/>
      <c r="D74" s="226"/>
      <c r="E74" s="207"/>
      <c r="F74" s="46"/>
      <c r="G74" s="41"/>
      <c r="H74" s="41"/>
      <c r="I74" s="41"/>
      <c r="J74" s="41"/>
      <c r="K74" s="41"/>
      <c r="L74" s="46"/>
      <c r="M74" s="203"/>
      <c r="N74" s="203"/>
      <c r="O74" s="84"/>
      <c r="P74" s="208"/>
      <c r="Q74" s="84"/>
      <c r="R74" s="84"/>
      <c r="S74" s="168" t="str">
        <f t="shared" si="0"/>
        <v/>
      </c>
      <c r="T74" s="204"/>
      <c r="U74" s="41"/>
      <c r="V74" s="41"/>
      <c r="W74" s="190" t="str">
        <f t="shared" ca="1" si="1"/>
        <v/>
      </c>
      <c r="X74" s="169" t="str">
        <f t="shared" si="12"/>
        <v/>
      </c>
      <c r="Y74" s="170" t="str">
        <f t="shared" ca="1" si="3"/>
        <v/>
      </c>
      <c r="Z74" s="170" t="str">
        <f t="shared" ca="1" si="13"/>
        <v>0</v>
      </c>
      <c r="AA74" s="170" t="str">
        <f t="shared" ca="1" si="14"/>
        <v/>
      </c>
      <c r="AB74" s="170" t="str">
        <f t="shared" ca="1" si="15"/>
        <v/>
      </c>
      <c r="AC74" s="170" t="str">
        <f t="shared" ca="1" si="16"/>
        <v/>
      </c>
      <c r="AD74" s="170" t="str">
        <f t="shared" ca="1" si="8"/>
        <v/>
      </c>
      <c r="AE74" s="170" t="str">
        <f t="shared" ca="1" si="9"/>
        <v/>
      </c>
      <c r="AF74" s="205"/>
      <c r="AG74" s="205"/>
      <c r="AH74" s="205"/>
      <c r="AI74" s="205"/>
      <c r="AJ74" s="134" t="str">
        <f t="shared" ca="1" si="10"/>
        <v/>
      </c>
      <c r="AK74" s="196"/>
      <c r="AL74" s="267"/>
      <c r="AM74" s="84"/>
      <c r="AN74" s="84"/>
      <c r="AO74" s="210"/>
      <c r="AP74" s="209"/>
      <c r="AQ74" s="208"/>
      <c r="AR74" s="208"/>
      <c r="AS74" s="210"/>
      <c r="AT74" s="209"/>
      <c r="AU74" s="208"/>
      <c r="AV74" s="208"/>
      <c r="AW74" s="210"/>
      <c r="AX74" s="390">
        <f>SUMIF('4.2.펀드 인력변경 이력'!A:A,D74,'4.2.펀드 인력변경 이력'!F:F)</f>
        <v>0</v>
      </c>
      <c r="AY74" s="390">
        <f>SUMIF('4.2.펀드 인력변경 이력'!A:A,D74,'4.2.펀드 인력변경 이력'!G:G)</f>
        <v>0</v>
      </c>
      <c r="AZ74" s="305" t="str">
        <f t="shared" si="17"/>
        <v/>
      </c>
      <c r="BA74" s="46"/>
      <c r="BB74" s="201"/>
      <c r="BC74" s="206"/>
      <c r="BD74" s="206"/>
      <c r="BE74" s="201"/>
      <c r="BF74" s="206"/>
      <c r="BG74" s="206"/>
      <c r="BH74" s="201"/>
      <c r="BI74" s="206"/>
      <c r="BJ74" s="237"/>
      <c r="BK74" s="206"/>
      <c r="BL74" s="237"/>
      <c r="BM74" s="206"/>
      <c r="BN74" s="237"/>
      <c r="BO74" s="206"/>
      <c r="BP74" s="237"/>
      <c r="BQ74" s="206"/>
      <c r="BR74" s="237"/>
      <c r="BS74" s="206"/>
      <c r="BT74" s="206"/>
    </row>
    <row r="75" spans="1:72" ht="39.950000000000003" customHeight="1">
      <c r="A75" s="268"/>
      <c r="B75" s="66"/>
      <c r="C75" s="225"/>
      <c r="D75" s="226"/>
      <c r="E75" s="207"/>
      <c r="F75" s="46"/>
      <c r="G75" s="41"/>
      <c r="H75" s="41"/>
      <c r="I75" s="41"/>
      <c r="J75" s="41"/>
      <c r="K75" s="41"/>
      <c r="L75" s="46"/>
      <c r="M75" s="203"/>
      <c r="N75" s="203"/>
      <c r="O75" s="84"/>
      <c r="P75" s="208"/>
      <c r="Q75" s="84"/>
      <c r="R75" s="84"/>
      <c r="S75" s="168" t="str">
        <f t="shared" si="0"/>
        <v/>
      </c>
      <c r="T75" s="204"/>
      <c r="U75" s="41"/>
      <c r="V75" s="41"/>
      <c r="W75" s="190" t="str">
        <f t="shared" ca="1" si="1"/>
        <v/>
      </c>
      <c r="X75" s="169" t="str">
        <f t="shared" si="12"/>
        <v/>
      </c>
      <c r="Y75" s="170" t="str">
        <f t="shared" ca="1" si="3"/>
        <v/>
      </c>
      <c r="Z75" s="170" t="str">
        <f t="shared" ref="Z75:Z106" ca="1" si="18">IF( ISBLANK($D75), "0", SUMPRODUCT( (OFFSET(제안사_투자현황,0,1,ROWS(제안사_투자현황),1)=$D75)*1, OFFSET(제안사_투자현황,0,9,ROWS(제안사_투자현황),1)) )</f>
        <v>0</v>
      </c>
      <c r="AA75" s="170" t="str">
        <f t="shared" ref="AA75:AA106" ca="1" si="19">IF( ISBLANK($D75), "", SUMPRODUCT( (OFFSET(제안사_투자현황,0,1,ROWS(제안사_투자현황),1)=$D75)*1, OFFSET(제안사_투자현황,0,14,ROWS(제안사_투자현황),1)) )</f>
        <v/>
      </c>
      <c r="AB75" s="170" t="str">
        <f t="shared" ref="AB75:AB106" ca="1" si="20">IF( ISBLANK($D75), "", SUMPRODUCT( (OFFSET(제안사_투자현황,0,1,ROWS(제안사_투자현황),1)=$D75)*1, OFFSET(제안사_투자현황,0,19,ROWS(제안사_투자현황),1)) )</f>
        <v/>
      </c>
      <c r="AC75" s="170" t="str">
        <f t="shared" ref="AC75:AC106" ca="1" si="21">IF( ISBLANK($D75), "", SUMPRODUCT( (OFFSET(제안사_투자현황,0,1,ROWS(제안사_투자현황),1)=$D75)*1, OFFSET(제안사_투자현황,0,20,ROWS(제안사_투자현황),1)) )</f>
        <v/>
      </c>
      <c r="AD75" s="170" t="str">
        <f t="shared" ca="1" si="8"/>
        <v/>
      </c>
      <c r="AE75" s="170" t="str">
        <f t="shared" ca="1" si="9"/>
        <v/>
      </c>
      <c r="AF75" s="205"/>
      <c r="AG75" s="205"/>
      <c r="AH75" s="205"/>
      <c r="AI75" s="205"/>
      <c r="AJ75" s="134" t="str">
        <f t="shared" ca="1" si="10"/>
        <v/>
      </c>
      <c r="AK75" s="196"/>
      <c r="AL75" s="267"/>
      <c r="AM75" s="84"/>
      <c r="AN75" s="84"/>
      <c r="AO75" s="210"/>
      <c r="AP75" s="209"/>
      <c r="AQ75" s="208"/>
      <c r="AR75" s="208"/>
      <c r="AS75" s="210"/>
      <c r="AT75" s="209"/>
      <c r="AU75" s="208"/>
      <c r="AV75" s="208"/>
      <c r="AW75" s="210"/>
      <c r="AX75" s="390">
        <f>SUMIF('4.2.펀드 인력변경 이력'!A:A,D75,'4.2.펀드 인력변경 이력'!F:F)</f>
        <v>0</v>
      </c>
      <c r="AY75" s="390">
        <f>SUMIF('4.2.펀드 인력변경 이력'!A:A,D75,'4.2.펀드 인력변경 이력'!G:G)</f>
        <v>0</v>
      </c>
      <c r="AZ75" s="305" t="str">
        <f t="shared" ref="AZ75:AZ106" si="22">IF(D75="","",IF(AY75=0,3,IF(AX75/AY75&gt;3,3,AX75/AY75)))</f>
        <v/>
      </c>
      <c r="BA75" s="46"/>
      <c r="BB75" s="201"/>
      <c r="BC75" s="206"/>
      <c r="BD75" s="206"/>
      <c r="BE75" s="201"/>
      <c r="BF75" s="206"/>
      <c r="BG75" s="206"/>
      <c r="BH75" s="201"/>
      <c r="BI75" s="206"/>
      <c r="BJ75" s="237"/>
      <c r="BK75" s="206"/>
      <c r="BL75" s="237"/>
      <c r="BM75" s="206"/>
      <c r="BN75" s="237"/>
      <c r="BO75" s="206"/>
      <c r="BP75" s="237"/>
      <c r="BQ75" s="206"/>
      <c r="BR75" s="237"/>
      <c r="BS75" s="206"/>
      <c r="BT75" s="206"/>
    </row>
    <row r="76" spans="1:72" ht="39.950000000000003" customHeight="1">
      <c r="A76" s="268"/>
      <c r="B76" s="66"/>
      <c r="C76" s="225"/>
      <c r="D76" s="226"/>
      <c r="E76" s="207"/>
      <c r="F76" s="46"/>
      <c r="G76" s="41"/>
      <c r="H76" s="41"/>
      <c r="I76" s="41"/>
      <c r="J76" s="41"/>
      <c r="K76" s="41"/>
      <c r="L76" s="46"/>
      <c r="M76" s="203"/>
      <c r="N76" s="203"/>
      <c r="O76" s="84"/>
      <c r="P76" s="208"/>
      <c r="Q76" s="84"/>
      <c r="R76" s="84"/>
      <c r="S76" s="168" t="str">
        <f t="shared" si="0"/>
        <v/>
      </c>
      <c r="T76" s="204"/>
      <c r="U76" s="41"/>
      <c r="V76" s="41"/>
      <c r="W76" s="190" t="str">
        <f t="shared" ca="1" si="1"/>
        <v/>
      </c>
      <c r="X76" s="169" t="str">
        <f t="shared" ref="X76:X139" si="23">IF( ISBLANK($D76), "", IF(ISNUMBER(N76), (AC76+AD76+AE76+AH76-AI76)/N76, "N/A")  )</f>
        <v/>
      </c>
      <c r="Y76" s="170" t="str">
        <f t="shared" ca="1" si="3"/>
        <v/>
      </c>
      <c r="Z76" s="170" t="str">
        <f t="shared" ca="1" si="18"/>
        <v>0</v>
      </c>
      <c r="AA76" s="170" t="str">
        <f t="shared" ca="1" si="19"/>
        <v/>
      </c>
      <c r="AB76" s="170" t="str">
        <f t="shared" ca="1" si="20"/>
        <v/>
      </c>
      <c r="AC76" s="170" t="str">
        <f t="shared" ca="1" si="21"/>
        <v/>
      </c>
      <c r="AD76" s="170" t="str">
        <f t="shared" ca="1" si="8"/>
        <v/>
      </c>
      <c r="AE76" s="170" t="str">
        <f t="shared" ca="1" si="9"/>
        <v/>
      </c>
      <c r="AF76" s="205"/>
      <c r="AG76" s="205"/>
      <c r="AH76" s="205"/>
      <c r="AI76" s="205"/>
      <c r="AJ76" s="134" t="str">
        <f t="shared" ca="1" si="10"/>
        <v/>
      </c>
      <c r="AK76" s="196"/>
      <c r="AL76" s="267"/>
      <c r="AM76" s="84"/>
      <c r="AN76" s="84"/>
      <c r="AO76" s="210"/>
      <c r="AP76" s="209"/>
      <c r="AQ76" s="208"/>
      <c r="AR76" s="208"/>
      <c r="AS76" s="210"/>
      <c r="AT76" s="209"/>
      <c r="AU76" s="208"/>
      <c r="AV76" s="208"/>
      <c r="AW76" s="210"/>
      <c r="AX76" s="390">
        <f>SUMIF('4.2.펀드 인력변경 이력'!A:A,D76,'4.2.펀드 인력변경 이력'!F:F)</f>
        <v>0</v>
      </c>
      <c r="AY76" s="390">
        <f>SUMIF('4.2.펀드 인력변경 이력'!A:A,D76,'4.2.펀드 인력변경 이력'!G:G)</f>
        <v>0</v>
      </c>
      <c r="AZ76" s="305" t="str">
        <f t="shared" si="22"/>
        <v/>
      </c>
      <c r="BA76" s="46"/>
      <c r="BB76" s="201"/>
      <c r="BC76" s="206"/>
      <c r="BD76" s="206"/>
      <c r="BE76" s="201"/>
      <c r="BF76" s="206"/>
      <c r="BG76" s="206"/>
      <c r="BH76" s="201"/>
      <c r="BI76" s="206"/>
      <c r="BJ76" s="237"/>
      <c r="BK76" s="206"/>
      <c r="BL76" s="237"/>
      <c r="BM76" s="206"/>
      <c r="BN76" s="237"/>
      <c r="BO76" s="206"/>
      <c r="BP76" s="237"/>
      <c r="BQ76" s="206"/>
      <c r="BR76" s="237"/>
      <c r="BS76" s="206"/>
      <c r="BT76" s="206"/>
    </row>
    <row r="77" spans="1:72" ht="39.950000000000003" customHeight="1">
      <c r="A77" s="268"/>
      <c r="B77" s="66"/>
      <c r="C77" s="225"/>
      <c r="D77" s="226"/>
      <c r="E77" s="207"/>
      <c r="F77" s="46"/>
      <c r="G77" s="41"/>
      <c r="H77" s="41"/>
      <c r="I77" s="41"/>
      <c r="J77" s="41"/>
      <c r="K77" s="41"/>
      <c r="L77" s="46"/>
      <c r="M77" s="203"/>
      <c r="N77" s="203"/>
      <c r="O77" s="84"/>
      <c r="P77" s="208"/>
      <c r="Q77" s="84"/>
      <c r="R77" s="84"/>
      <c r="S77" s="168" t="str">
        <f t="shared" si="0"/>
        <v/>
      </c>
      <c r="T77" s="204"/>
      <c r="U77" s="41"/>
      <c r="V77" s="41"/>
      <c r="W77" s="190" t="str">
        <f t="shared" ref="W77:W140" ca="1" si="24">IF(ISBLANK($D77), "",    IF(   ISERROR(  XIRR( OFFSET(펀드_거래,MATCH($D77,OFFSET(펀드_거래,0,0,ROWS(펀드_거래),1),0)-1,2,COUNTIF(펀드_거래,$D77),1), OFFSET(펀드_거래,MATCH($D77,OFFSET(펀드_거래,0,0,ROWS(펀드_거래),1),0)-1,3,COUNTIF(펀드_거래,$D77),1) )  ),   "N/A",   XIRR( OFFSET(펀드_거래,MATCH($D77,OFFSET(펀드_거래,0,0,ROWS(펀드_거래),1),0)-1,2,COUNTIF(펀드_거래,$D77),1), OFFSET(펀드_거래,MATCH($D77,OFFSET(펀드_거래,0,0,ROWS(펀드_거래),1),0)-1,3,COUNTIF(펀드_거래,$D77),1), IF(SUM(OFFSET(펀드_거래,MATCH($D77,OFFSET(펀드_거래,0,0,ROWS(펀드_거래),1),0)-1,2,COUNTIF(펀드_거래,$D77),1))&gt;0, 1%, -1%) )   )   )</f>
        <v/>
      </c>
      <c r="X77" s="169" t="str">
        <f t="shared" si="23"/>
        <v/>
      </c>
      <c r="Y77" s="170" t="str">
        <f t="shared" ref="Y77:Y140" ca="1" si="25">IF( ISBLANK($D77), "", SUMPRODUCT( (OFFSET(제안사_투자현황,0,1,ROWS(제안사_투자현황),1)=$D77)*1, ISTEXT(OFFSET(제안사_투자현황,0,3,ROWS(제안사_투자현황),1))*1 ) )</f>
        <v/>
      </c>
      <c r="Z77" s="170" t="str">
        <f t="shared" ca="1" si="18"/>
        <v>0</v>
      </c>
      <c r="AA77" s="170" t="str">
        <f t="shared" ca="1" si="19"/>
        <v/>
      </c>
      <c r="AB77" s="170" t="str">
        <f t="shared" ca="1" si="20"/>
        <v/>
      </c>
      <c r="AC77" s="170" t="str">
        <f t="shared" ca="1" si="21"/>
        <v/>
      </c>
      <c r="AD77" s="170" t="str">
        <f t="shared" ref="AD77:AD140" ca="1" si="26">IF(   ISBLANK($D77),  "",   SUMPRODUCT( (OFFSET(펀드_거래,0,0,ROWS(펀드_거래),1)=$D77)*1, (OFFSET(펀드_거래,0,1,ROWS(펀드_거래),1)="현금분배")*1, OFFSET(펀드_거래,0,2,ROWS(펀드_거래),1)/1000000 )  +  SUMPRODUCT( (OFFSET(펀드_거래,0,0,ROWS(펀드_거래),1)=$D77)*1, (OFFSET(펀드_거래,0,1,ROWS(펀드_거래),1)="현물분배")*1, OFFSET(펀드_거래,0,2,ROWS(펀드_거래),1)/1000000 )  )</f>
        <v/>
      </c>
      <c r="AE77" s="170" t="str">
        <f t="shared" ref="AE77:AE140" ca="1" si="27">IF( ISBLANK($D77), "", SUMPRODUCT( (OFFSET(펀드_거래,0,0,ROWS(펀드_거래),1)=$D77)*1, (OFFSET(펀드_거래,0,1,ROWS(펀드_거래),1)="성과보수")*1, OFFSET(펀드_거래,0,2,ROWS(펀드_거래),1)/1000000) )</f>
        <v/>
      </c>
      <c r="AF77" s="205"/>
      <c r="AG77" s="205"/>
      <c r="AH77" s="205"/>
      <c r="AI77" s="205"/>
      <c r="AJ77" s="134" t="str">
        <f t="shared" ca="1" si="10"/>
        <v/>
      </c>
      <c r="AK77" s="196"/>
      <c r="AL77" s="267"/>
      <c r="AM77" s="84"/>
      <c r="AN77" s="84"/>
      <c r="AO77" s="210"/>
      <c r="AP77" s="209"/>
      <c r="AQ77" s="208"/>
      <c r="AR77" s="208"/>
      <c r="AS77" s="210"/>
      <c r="AT77" s="209"/>
      <c r="AU77" s="208"/>
      <c r="AV77" s="208"/>
      <c r="AW77" s="210"/>
      <c r="AX77" s="390">
        <f>SUMIF('4.2.펀드 인력변경 이력'!A:A,D77,'4.2.펀드 인력변경 이력'!F:F)</f>
        <v>0</v>
      </c>
      <c r="AY77" s="390">
        <f>SUMIF('4.2.펀드 인력변경 이력'!A:A,D77,'4.2.펀드 인력변경 이력'!G:G)</f>
        <v>0</v>
      </c>
      <c r="AZ77" s="305" t="str">
        <f t="shared" si="22"/>
        <v/>
      </c>
      <c r="BA77" s="46"/>
      <c r="BB77" s="201"/>
      <c r="BC77" s="206"/>
      <c r="BD77" s="206"/>
      <c r="BE77" s="201"/>
      <c r="BF77" s="206"/>
      <c r="BG77" s="206"/>
      <c r="BH77" s="201"/>
      <c r="BI77" s="206"/>
      <c r="BJ77" s="237"/>
      <c r="BK77" s="206"/>
      <c r="BL77" s="237"/>
      <c r="BM77" s="206"/>
      <c r="BN77" s="237"/>
      <c r="BO77" s="206"/>
      <c r="BP77" s="237"/>
      <c r="BQ77" s="206"/>
      <c r="BR77" s="237"/>
      <c r="BS77" s="206"/>
      <c r="BT77" s="206"/>
    </row>
    <row r="78" spans="1:72" ht="39.950000000000003" customHeight="1">
      <c r="A78" s="268"/>
      <c r="B78" s="66"/>
      <c r="C78" s="225"/>
      <c r="D78" s="226"/>
      <c r="E78" s="207"/>
      <c r="F78" s="46"/>
      <c r="G78" s="41"/>
      <c r="H78" s="41"/>
      <c r="I78" s="41"/>
      <c r="J78" s="41"/>
      <c r="K78" s="41"/>
      <c r="L78" s="46"/>
      <c r="M78" s="203"/>
      <c r="N78" s="203"/>
      <c r="O78" s="84"/>
      <c r="P78" s="208"/>
      <c r="Q78" s="84"/>
      <c r="R78" s="84"/>
      <c r="S78" s="168" t="str">
        <f t="shared" si="0"/>
        <v/>
      </c>
      <c r="T78" s="204"/>
      <c r="U78" s="41"/>
      <c r="V78" s="41"/>
      <c r="W78" s="190" t="str">
        <f t="shared" ca="1" si="24"/>
        <v/>
      </c>
      <c r="X78" s="169" t="str">
        <f t="shared" si="23"/>
        <v/>
      </c>
      <c r="Y78" s="170" t="str">
        <f t="shared" ca="1" si="25"/>
        <v/>
      </c>
      <c r="Z78" s="170" t="str">
        <f t="shared" ca="1" si="18"/>
        <v>0</v>
      </c>
      <c r="AA78" s="170" t="str">
        <f t="shared" ca="1" si="19"/>
        <v/>
      </c>
      <c r="AB78" s="170" t="str">
        <f t="shared" ca="1" si="20"/>
        <v/>
      </c>
      <c r="AC78" s="170" t="str">
        <f t="shared" ca="1" si="21"/>
        <v/>
      </c>
      <c r="AD78" s="170" t="str">
        <f t="shared" ca="1" si="26"/>
        <v/>
      </c>
      <c r="AE78" s="170" t="str">
        <f t="shared" ca="1" si="27"/>
        <v/>
      </c>
      <c r="AF78" s="205"/>
      <c r="AG78" s="205"/>
      <c r="AH78" s="205"/>
      <c r="AI78" s="205"/>
      <c r="AJ78" s="134" t="str">
        <f t="shared" ca="1" si="10"/>
        <v/>
      </c>
      <c r="AK78" s="196"/>
      <c r="AL78" s="267"/>
      <c r="AM78" s="84"/>
      <c r="AN78" s="84"/>
      <c r="AO78" s="210"/>
      <c r="AP78" s="209"/>
      <c r="AQ78" s="208"/>
      <c r="AR78" s="208"/>
      <c r="AS78" s="210"/>
      <c r="AT78" s="209"/>
      <c r="AU78" s="208"/>
      <c r="AV78" s="208"/>
      <c r="AW78" s="210"/>
      <c r="AX78" s="390">
        <f>SUMIF('4.2.펀드 인력변경 이력'!A:A,D78,'4.2.펀드 인력변경 이력'!F:F)</f>
        <v>0</v>
      </c>
      <c r="AY78" s="390">
        <f>SUMIF('4.2.펀드 인력변경 이력'!A:A,D78,'4.2.펀드 인력변경 이력'!G:G)</f>
        <v>0</v>
      </c>
      <c r="AZ78" s="305" t="str">
        <f t="shared" si="22"/>
        <v/>
      </c>
      <c r="BA78" s="46"/>
      <c r="BB78" s="201"/>
      <c r="BC78" s="206"/>
      <c r="BD78" s="206"/>
      <c r="BE78" s="201"/>
      <c r="BF78" s="206"/>
      <c r="BG78" s="206"/>
      <c r="BH78" s="201"/>
      <c r="BI78" s="206"/>
      <c r="BJ78" s="237"/>
      <c r="BK78" s="206"/>
      <c r="BL78" s="237"/>
      <c r="BM78" s="206"/>
      <c r="BN78" s="237"/>
      <c r="BO78" s="206"/>
      <c r="BP78" s="237"/>
      <c r="BQ78" s="206"/>
      <c r="BR78" s="237"/>
      <c r="BS78" s="206"/>
      <c r="BT78" s="206"/>
    </row>
    <row r="79" spans="1:72" ht="39.950000000000003" customHeight="1">
      <c r="A79" s="268"/>
      <c r="B79" s="66"/>
      <c r="C79" s="225"/>
      <c r="D79" s="226"/>
      <c r="E79" s="207"/>
      <c r="F79" s="46"/>
      <c r="G79" s="41"/>
      <c r="H79" s="41"/>
      <c r="I79" s="41"/>
      <c r="J79" s="41"/>
      <c r="K79" s="41"/>
      <c r="L79" s="46"/>
      <c r="M79" s="203"/>
      <c r="N79" s="203"/>
      <c r="O79" s="84"/>
      <c r="P79" s="208"/>
      <c r="Q79" s="84"/>
      <c r="R79" s="84"/>
      <c r="S79" s="168" t="str">
        <f t="shared" si="0"/>
        <v/>
      </c>
      <c r="T79" s="204"/>
      <c r="U79" s="41"/>
      <c r="V79" s="41"/>
      <c r="W79" s="190" t="str">
        <f t="shared" ca="1" si="24"/>
        <v/>
      </c>
      <c r="X79" s="169" t="str">
        <f t="shared" si="23"/>
        <v/>
      </c>
      <c r="Y79" s="170" t="str">
        <f t="shared" ca="1" si="25"/>
        <v/>
      </c>
      <c r="Z79" s="170" t="str">
        <f t="shared" ca="1" si="18"/>
        <v>0</v>
      </c>
      <c r="AA79" s="170" t="str">
        <f t="shared" ca="1" si="19"/>
        <v/>
      </c>
      <c r="AB79" s="170" t="str">
        <f t="shared" ca="1" si="20"/>
        <v/>
      </c>
      <c r="AC79" s="170" t="str">
        <f t="shared" ca="1" si="21"/>
        <v/>
      </c>
      <c r="AD79" s="170" t="str">
        <f t="shared" ca="1" si="26"/>
        <v/>
      </c>
      <c r="AE79" s="170" t="str">
        <f t="shared" ca="1" si="27"/>
        <v/>
      </c>
      <c r="AF79" s="205"/>
      <c r="AG79" s="205"/>
      <c r="AH79" s="205"/>
      <c r="AI79" s="205"/>
      <c r="AJ79" s="134" t="str">
        <f t="shared" ca="1" si="10"/>
        <v/>
      </c>
      <c r="AK79" s="196"/>
      <c r="AL79" s="267"/>
      <c r="AM79" s="84"/>
      <c r="AN79" s="84"/>
      <c r="AO79" s="210"/>
      <c r="AP79" s="209"/>
      <c r="AQ79" s="208"/>
      <c r="AR79" s="208"/>
      <c r="AS79" s="210"/>
      <c r="AT79" s="209"/>
      <c r="AU79" s="208"/>
      <c r="AV79" s="208"/>
      <c r="AW79" s="210"/>
      <c r="AX79" s="390">
        <f>SUMIF('4.2.펀드 인력변경 이력'!A:A,D79,'4.2.펀드 인력변경 이력'!F:F)</f>
        <v>0</v>
      </c>
      <c r="AY79" s="390">
        <f>SUMIF('4.2.펀드 인력변경 이력'!A:A,D79,'4.2.펀드 인력변경 이력'!G:G)</f>
        <v>0</v>
      </c>
      <c r="AZ79" s="305" t="str">
        <f t="shared" si="22"/>
        <v/>
      </c>
      <c r="BA79" s="46"/>
      <c r="BB79" s="201"/>
      <c r="BC79" s="206"/>
      <c r="BD79" s="206"/>
      <c r="BE79" s="201"/>
      <c r="BF79" s="206"/>
      <c r="BG79" s="206"/>
      <c r="BH79" s="201"/>
      <c r="BI79" s="206"/>
      <c r="BJ79" s="237"/>
      <c r="BK79" s="206"/>
      <c r="BL79" s="237"/>
      <c r="BM79" s="206"/>
      <c r="BN79" s="237"/>
      <c r="BO79" s="206"/>
      <c r="BP79" s="237"/>
      <c r="BQ79" s="206"/>
      <c r="BR79" s="237"/>
      <c r="BS79" s="206"/>
      <c r="BT79" s="206"/>
    </row>
    <row r="80" spans="1:72" ht="39.950000000000003" customHeight="1">
      <c r="A80" s="268"/>
      <c r="B80" s="66"/>
      <c r="C80" s="225"/>
      <c r="D80" s="226"/>
      <c r="E80" s="207"/>
      <c r="F80" s="46"/>
      <c r="G80" s="41"/>
      <c r="H80" s="41"/>
      <c r="I80" s="41"/>
      <c r="J80" s="41"/>
      <c r="K80" s="41"/>
      <c r="L80" s="46"/>
      <c r="M80" s="203"/>
      <c r="N80" s="203"/>
      <c r="O80" s="84"/>
      <c r="P80" s="208"/>
      <c r="Q80" s="84"/>
      <c r="R80" s="84"/>
      <c r="S80" s="168" t="str">
        <f t="shared" si="0"/>
        <v/>
      </c>
      <c r="T80" s="204"/>
      <c r="U80" s="41"/>
      <c r="V80" s="41"/>
      <c r="W80" s="190" t="str">
        <f t="shared" ca="1" si="24"/>
        <v/>
      </c>
      <c r="X80" s="169" t="str">
        <f t="shared" si="23"/>
        <v/>
      </c>
      <c r="Y80" s="170" t="str">
        <f t="shared" ca="1" si="25"/>
        <v/>
      </c>
      <c r="Z80" s="170" t="str">
        <f t="shared" ca="1" si="18"/>
        <v>0</v>
      </c>
      <c r="AA80" s="170" t="str">
        <f t="shared" ca="1" si="19"/>
        <v/>
      </c>
      <c r="AB80" s="170" t="str">
        <f t="shared" ca="1" si="20"/>
        <v/>
      </c>
      <c r="AC80" s="170" t="str">
        <f t="shared" ca="1" si="21"/>
        <v/>
      </c>
      <c r="AD80" s="170" t="str">
        <f t="shared" ca="1" si="26"/>
        <v/>
      </c>
      <c r="AE80" s="170" t="str">
        <f t="shared" ca="1" si="27"/>
        <v/>
      </c>
      <c r="AF80" s="205"/>
      <c r="AG80" s="205"/>
      <c r="AH80" s="205"/>
      <c r="AI80" s="205"/>
      <c r="AJ80" s="134" t="str">
        <f t="shared" ca="1" si="10"/>
        <v/>
      </c>
      <c r="AK80" s="196"/>
      <c r="AL80" s="267"/>
      <c r="AM80" s="84"/>
      <c r="AN80" s="84"/>
      <c r="AO80" s="210"/>
      <c r="AP80" s="209"/>
      <c r="AQ80" s="208"/>
      <c r="AR80" s="208"/>
      <c r="AS80" s="210"/>
      <c r="AT80" s="209"/>
      <c r="AU80" s="208"/>
      <c r="AV80" s="208"/>
      <c r="AW80" s="210"/>
      <c r="AX80" s="390">
        <f>SUMIF('4.2.펀드 인력변경 이력'!A:A,D80,'4.2.펀드 인력변경 이력'!F:F)</f>
        <v>0</v>
      </c>
      <c r="AY80" s="390">
        <f>SUMIF('4.2.펀드 인력변경 이력'!A:A,D80,'4.2.펀드 인력변경 이력'!G:G)</f>
        <v>0</v>
      </c>
      <c r="AZ80" s="305" t="str">
        <f t="shared" si="22"/>
        <v/>
      </c>
      <c r="BA80" s="46"/>
      <c r="BB80" s="201"/>
      <c r="BC80" s="206"/>
      <c r="BD80" s="206"/>
      <c r="BE80" s="201"/>
      <c r="BF80" s="206"/>
      <c r="BG80" s="206"/>
      <c r="BH80" s="201"/>
      <c r="BI80" s="206"/>
      <c r="BJ80" s="237"/>
      <c r="BK80" s="206"/>
      <c r="BL80" s="237"/>
      <c r="BM80" s="206"/>
      <c r="BN80" s="237"/>
      <c r="BO80" s="206"/>
      <c r="BP80" s="237"/>
      <c r="BQ80" s="206"/>
      <c r="BR80" s="237"/>
      <c r="BS80" s="206"/>
      <c r="BT80" s="206"/>
    </row>
    <row r="81" spans="1:72" ht="39.950000000000003" customHeight="1">
      <c r="A81" s="268"/>
      <c r="B81" s="66"/>
      <c r="C81" s="225"/>
      <c r="D81" s="226"/>
      <c r="E81" s="207"/>
      <c r="F81" s="46"/>
      <c r="G81" s="41"/>
      <c r="H81" s="41"/>
      <c r="I81" s="41"/>
      <c r="J81" s="41"/>
      <c r="K81" s="41"/>
      <c r="L81" s="46"/>
      <c r="M81" s="203"/>
      <c r="N81" s="203"/>
      <c r="O81" s="84"/>
      <c r="P81" s="208"/>
      <c r="Q81" s="84"/>
      <c r="R81" s="84"/>
      <c r="S81" s="168" t="str">
        <f t="shared" si="0"/>
        <v/>
      </c>
      <c r="T81" s="204"/>
      <c r="U81" s="41"/>
      <c r="V81" s="41"/>
      <c r="W81" s="190" t="str">
        <f t="shared" ca="1" si="24"/>
        <v/>
      </c>
      <c r="X81" s="169" t="str">
        <f t="shared" si="23"/>
        <v/>
      </c>
      <c r="Y81" s="170" t="str">
        <f t="shared" ca="1" si="25"/>
        <v/>
      </c>
      <c r="Z81" s="170" t="str">
        <f t="shared" ca="1" si="18"/>
        <v>0</v>
      </c>
      <c r="AA81" s="170" t="str">
        <f t="shared" ca="1" si="19"/>
        <v/>
      </c>
      <c r="AB81" s="170" t="str">
        <f t="shared" ca="1" si="20"/>
        <v/>
      </c>
      <c r="AC81" s="170" t="str">
        <f t="shared" ca="1" si="21"/>
        <v/>
      </c>
      <c r="AD81" s="170" t="str">
        <f t="shared" ca="1" si="26"/>
        <v/>
      </c>
      <c r="AE81" s="170" t="str">
        <f t="shared" ca="1" si="27"/>
        <v/>
      </c>
      <c r="AF81" s="205"/>
      <c r="AG81" s="205"/>
      <c r="AH81" s="205"/>
      <c r="AI81" s="205"/>
      <c r="AJ81" s="134" t="str">
        <f t="shared" ca="1" si="10"/>
        <v/>
      </c>
      <c r="AK81" s="196"/>
      <c r="AL81" s="267"/>
      <c r="AM81" s="84"/>
      <c r="AN81" s="84"/>
      <c r="AO81" s="210"/>
      <c r="AP81" s="209"/>
      <c r="AQ81" s="208"/>
      <c r="AR81" s="208"/>
      <c r="AS81" s="210"/>
      <c r="AT81" s="209"/>
      <c r="AU81" s="208"/>
      <c r="AV81" s="208"/>
      <c r="AW81" s="210"/>
      <c r="AX81" s="390">
        <f>SUMIF('4.2.펀드 인력변경 이력'!A:A,D81,'4.2.펀드 인력변경 이력'!F:F)</f>
        <v>0</v>
      </c>
      <c r="AY81" s="390">
        <f>SUMIF('4.2.펀드 인력변경 이력'!A:A,D81,'4.2.펀드 인력변경 이력'!G:G)</f>
        <v>0</v>
      </c>
      <c r="AZ81" s="305" t="str">
        <f t="shared" si="22"/>
        <v/>
      </c>
      <c r="BA81" s="46"/>
      <c r="BB81" s="201"/>
      <c r="BC81" s="206"/>
      <c r="BD81" s="206"/>
      <c r="BE81" s="201"/>
      <c r="BF81" s="206"/>
      <c r="BG81" s="206"/>
      <c r="BH81" s="201"/>
      <c r="BI81" s="206"/>
      <c r="BJ81" s="237"/>
      <c r="BK81" s="206"/>
      <c r="BL81" s="237"/>
      <c r="BM81" s="206"/>
      <c r="BN81" s="237"/>
      <c r="BO81" s="206"/>
      <c r="BP81" s="237"/>
      <c r="BQ81" s="206"/>
      <c r="BR81" s="237"/>
      <c r="BS81" s="206"/>
      <c r="BT81" s="206"/>
    </row>
    <row r="82" spans="1:72" ht="39.950000000000003" customHeight="1">
      <c r="A82" s="268"/>
      <c r="B82" s="66"/>
      <c r="C82" s="225"/>
      <c r="D82" s="226"/>
      <c r="E82" s="207"/>
      <c r="F82" s="46"/>
      <c r="G82" s="41"/>
      <c r="H82" s="41"/>
      <c r="I82" s="41"/>
      <c r="J82" s="41"/>
      <c r="K82" s="41"/>
      <c r="L82" s="46"/>
      <c r="M82" s="203"/>
      <c r="N82" s="203"/>
      <c r="O82" s="84"/>
      <c r="P82" s="208"/>
      <c r="Q82" s="84"/>
      <c r="R82" s="84"/>
      <c r="S82" s="168" t="str">
        <f t="shared" si="0"/>
        <v/>
      </c>
      <c r="T82" s="204"/>
      <c r="U82" s="41"/>
      <c r="V82" s="41"/>
      <c r="W82" s="190" t="str">
        <f t="shared" ca="1" si="24"/>
        <v/>
      </c>
      <c r="X82" s="169" t="str">
        <f t="shared" si="23"/>
        <v/>
      </c>
      <c r="Y82" s="170" t="str">
        <f t="shared" ca="1" si="25"/>
        <v/>
      </c>
      <c r="Z82" s="170" t="str">
        <f t="shared" ca="1" si="18"/>
        <v>0</v>
      </c>
      <c r="AA82" s="170" t="str">
        <f t="shared" ca="1" si="19"/>
        <v/>
      </c>
      <c r="AB82" s="170" t="str">
        <f t="shared" ca="1" si="20"/>
        <v/>
      </c>
      <c r="AC82" s="170" t="str">
        <f t="shared" ca="1" si="21"/>
        <v/>
      </c>
      <c r="AD82" s="170" t="str">
        <f t="shared" ca="1" si="26"/>
        <v/>
      </c>
      <c r="AE82" s="170" t="str">
        <f t="shared" ca="1" si="27"/>
        <v/>
      </c>
      <c r="AF82" s="205"/>
      <c r="AG82" s="205"/>
      <c r="AH82" s="205"/>
      <c r="AI82" s="205"/>
      <c r="AJ82" s="134" t="str">
        <f t="shared" ca="1" si="10"/>
        <v/>
      </c>
      <c r="AK82" s="196"/>
      <c r="AL82" s="267"/>
      <c r="AM82" s="84"/>
      <c r="AN82" s="84"/>
      <c r="AO82" s="210"/>
      <c r="AP82" s="209"/>
      <c r="AQ82" s="208"/>
      <c r="AR82" s="208"/>
      <c r="AS82" s="210"/>
      <c r="AT82" s="209"/>
      <c r="AU82" s="208"/>
      <c r="AV82" s="208"/>
      <c r="AW82" s="210"/>
      <c r="AX82" s="390">
        <f>SUMIF('4.2.펀드 인력변경 이력'!A:A,D82,'4.2.펀드 인력변경 이력'!F:F)</f>
        <v>0</v>
      </c>
      <c r="AY82" s="390">
        <f>SUMIF('4.2.펀드 인력변경 이력'!A:A,D82,'4.2.펀드 인력변경 이력'!G:G)</f>
        <v>0</v>
      </c>
      <c r="AZ82" s="305" t="str">
        <f t="shared" si="22"/>
        <v/>
      </c>
      <c r="BA82" s="46"/>
      <c r="BB82" s="201"/>
      <c r="BC82" s="206"/>
      <c r="BD82" s="206"/>
      <c r="BE82" s="201"/>
      <c r="BF82" s="206"/>
      <c r="BG82" s="206"/>
      <c r="BH82" s="201"/>
      <c r="BI82" s="206"/>
      <c r="BJ82" s="237"/>
      <c r="BK82" s="206"/>
      <c r="BL82" s="237"/>
      <c r="BM82" s="206"/>
      <c r="BN82" s="237"/>
      <c r="BO82" s="206"/>
      <c r="BP82" s="237"/>
      <c r="BQ82" s="206"/>
      <c r="BR82" s="237"/>
      <c r="BS82" s="206"/>
      <c r="BT82" s="206"/>
    </row>
    <row r="83" spans="1:72" ht="39.950000000000003" customHeight="1">
      <c r="A83" s="268"/>
      <c r="B83" s="66"/>
      <c r="C83" s="225"/>
      <c r="D83" s="226"/>
      <c r="E83" s="207"/>
      <c r="F83" s="46"/>
      <c r="G83" s="41"/>
      <c r="H83" s="41"/>
      <c r="I83" s="41"/>
      <c r="J83" s="41"/>
      <c r="K83" s="41"/>
      <c r="L83" s="46"/>
      <c r="M83" s="203"/>
      <c r="N83" s="203"/>
      <c r="O83" s="84"/>
      <c r="P83" s="208"/>
      <c r="Q83" s="84"/>
      <c r="R83" s="84"/>
      <c r="S83" s="168" t="str">
        <f t="shared" si="0"/>
        <v/>
      </c>
      <c r="T83" s="204"/>
      <c r="U83" s="41"/>
      <c r="V83" s="41"/>
      <c r="W83" s="190" t="str">
        <f t="shared" ca="1" si="24"/>
        <v/>
      </c>
      <c r="X83" s="169" t="str">
        <f t="shared" si="23"/>
        <v/>
      </c>
      <c r="Y83" s="170" t="str">
        <f t="shared" ca="1" si="25"/>
        <v/>
      </c>
      <c r="Z83" s="170" t="str">
        <f t="shared" ca="1" si="18"/>
        <v>0</v>
      </c>
      <c r="AA83" s="170" t="str">
        <f t="shared" ca="1" si="19"/>
        <v/>
      </c>
      <c r="AB83" s="170" t="str">
        <f t="shared" ca="1" si="20"/>
        <v/>
      </c>
      <c r="AC83" s="170" t="str">
        <f t="shared" ca="1" si="21"/>
        <v/>
      </c>
      <c r="AD83" s="170" t="str">
        <f t="shared" ca="1" si="26"/>
        <v/>
      </c>
      <c r="AE83" s="170" t="str">
        <f t="shared" ca="1" si="27"/>
        <v/>
      </c>
      <c r="AF83" s="205"/>
      <c r="AG83" s="205"/>
      <c r="AH83" s="205"/>
      <c r="AI83" s="205"/>
      <c r="AJ83" s="134" t="str">
        <f t="shared" ca="1" si="10"/>
        <v/>
      </c>
      <c r="AK83" s="196"/>
      <c r="AL83" s="267"/>
      <c r="AM83" s="84"/>
      <c r="AN83" s="84"/>
      <c r="AO83" s="210"/>
      <c r="AP83" s="209"/>
      <c r="AQ83" s="208"/>
      <c r="AR83" s="208"/>
      <c r="AS83" s="210"/>
      <c r="AT83" s="209"/>
      <c r="AU83" s="208"/>
      <c r="AV83" s="208"/>
      <c r="AW83" s="210"/>
      <c r="AX83" s="390">
        <f>SUMIF('4.2.펀드 인력변경 이력'!A:A,D83,'4.2.펀드 인력변경 이력'!F:F)</f>
        <v>0</v>
      </c>
      <c r="AY83" s="390">
        <f>SUMIF('4.2.펀드 인력변경 이력'!A:A,D83,'4.2.펀드 인력변경 이력'!G:G)</f>
        <v>0</v>
      </c>
      <c r="AZ83" s="305" t="str">
        <f t="shared" si="22"/>
        <v/>
      </c>
      <c r="BA83" s="46"/>
      <c r="BB83" s="201"/>
      <c r="BC83" s="206"/>
      <c r="BD83" s="206"/>
      <c r="BE83" s="201"/>
      <c r="BF83" s="206"/>
      <c r="BG83" s="206"/>
      <c r="BH83" s="201"/>
      <c r="BI83" s="206"/>
      <c r="BJ83" s="237"/>
      <c r="BK83" s="206"/>
      <c r="BL83" s="237"/>
      <c r="BM83" s="206"/>
      <c r="BN83" s="237"/>
      <c r="BO83" s="206"/>
      <c r="BP83" s="237"/>
      <c r="BQ83" s="206"/>
      <c r="BR83" s="237"/>
      <c r="BS83" s="206"/>
      <c r="BT83" s="206"/>
    </row>
    <row r="84" spans="1:72" ht="39.950000000000003" customHeight="1">
      <c r="A84" s="268"/>
      <c r="B84" s="66"/>
      <c r="C84" s="225"/>
      <c r="D84" s="226"/>
      <c r="E84" s="207"/>
      <c r="F84" s="46"/>
      <c r="G84" s="41"/>
      <c r="H84" s="41"/>
      <c r="I84" s="41"/>
      <c r="J84" s="41"/>
      <c r="K84" s="41"/>
      <c r="L84" s="46"/>
      <c r="M84" s="203"/>
      <c r="N84" s="203"/>
      <c r="O84" s="84"/>
      <c r="P84" s="208"/>
      <c r="Q84" s="84"/>
      <c r="R84" s="84"/>
      <c r="S84" s="168" t="str">
        <f t="shared" si="0"/>
        <v/>
      </c>
      <c r="T84" s="204"/>
      <c r="U84" s="41"/>
      <c r="V84" s="41"/>
      <c r="W84" s="190" t="str">
        <f t="shared" ca="1" si="24"/>
        <v/>
      </c>
      <c r="X84" s="169" t="str">
        <f t="shared" si="23"/>
        <v/>
      </c>
      <c r="Y84" s="170" t="str">
        <f t="shared" ca="1" si="25"/>
        <v/>
      </c>
      <c r="Z84" s="170" t="str">
        <f t="shared" ca="1" si="18"/>
        <v>0</v>
      </c>
      <c r="AA84" s="170" t="str">
        <f t="shared" ca="1" si="19"/>
        <v/>
      </c>
      <c r="AB84" s="170" t="str">
        <f t="shared" ca="1" si="20"/>
        <v/>
      </c>
      <c r="AC84" s="170" t="str">
        <f t="shared" ca="1" si="21"/>
        <v/>
      </c>
      <c r="AD84" s="170" t="str">
        <f t="shared" ca="1" si="26"/>
        <v/>
      </c>
      <c r="AE84" s="170" t="str">
        <f t="shared" ca="1" si="27"/>
        <v/>
      </c>
      <c r="AF84" s="205"/>
      <c r="AG84" s="205"/>
      <c r="AH84" s="205"/>
      <c r="AI84" s="205"/>
      <c r="AJ84" s="134" t="str">
        <f t="shared" ca="1" si="10"/>
        <v/>
      </c>
      <c r="AK84" s="196"/>
      <c r="AL84" s="267"/>
      <c r="AM84" s="84"/>
      <c r="AN84" s="84"/>
      <c r="AO84" s="210"/>
      <c r="AP84" s="209"/>
      <c r="AQ84" s="208"/>
      <c r="AR84" s="208"/>
      <c r="AS84" s="210"/>
      <c r="AT84" s="209"/>
      <c r="AU84" s="208"/>
      <c r="AV84" s="208"/>
      <c r="AW84" s="210"/>
      <c r="AX84" s="390">
        <f>SUMIF('4.2.펀드 인력변경 이력'!A:A,D84,'4.2.펀드 인력변경 이력'!F:F)</f>
        <v>0</v>
      </c>
      <c r="AY84" s="390">
        <f>SUMIF('4.2.펀드 인력변경 이력'!A:A,D84,'4.2.펀드 인력변경 이력'!G:G)</f>
        <v>0</v>
      </c>
      <c r="AZ84" s="305" t="str">
        <f t="shared" si="22"/>
        <v/>
      </c>
      <c r="BA84" s="46"/>
      <c r="BB84" s="201"/>
      <c r="BC84" s="206"/>
      <c r="BD84" s="206"/>
      <c r="BE84" s="201"/>
      <c r="BF84" s="206"/>
      <c r="BG84" s="206"/>
      <c r="BH84" s="201"/>
      <c r="BI84" s="206"/>
      <c r="BJ84" s="237"/>
      <c r="BK84" s="206"/>
      <c r="BL84" s="237"/>
      <c r="BM84" s="206"/>
      <c r="BN84" s="237"/>
      <c r="BO84" s="206"/>
      <c r="BP84" s="237"/>
      <c r="BQ84" s="206"/>
      <c r="BR84" s="237"/>
      <c r="BS84" s="206"/>
      <c r="BT84" s="206"/>
    </row>
    <row r="85" spans="1:72" ht="39.950000000000003" customHeight="1">
      <c r="A85" s="268"/>
      <c r="B85" s="66"/>
      <c r="C85" s="225"/>
      <c r="D85" s="226"/>
      <c r="E85" s="207"/>
      <c r="F85" s="46"/>
      <c r="G85" s="41"/>
      <c r="H85" s="41"/>
      <c r="I85" s="41"/>
      <c r="J85" s="41"/>
      <c r="K85" s="41"/>
      <c r="L85" s="46"/>
      <c r="M85" s="203"/>
      <c r="N85" s="203"/>
      <c r="O85" s="84"/>
      <c r="P85" s="208"/>
      <c r="Q85" s="84"/>
      <c r="R85" s="84"/>
      <c r="S85" s="168" t="str">
        <f t="shared" si="0"/>
        <v/>
      </c>
      <c r="T85" s="204"/>
      <c r="U85" s="41"/>
      <c r="V85" s="41"/>
      <c r="W85" s="190" t="str">
        <f t="shared" ca="1" si="24"/>
        <v/>
      </c>
      <c r="X85" s="169" t="str">
        <f t="shared" si="23"/>
        <v/>
      </c>
      <c r="Y85" s="170" t="str">
        <f t="shared" ca="1" si="25"/>
        <v/>
      </c>
      <c r="Z85" s="170" t="str">
        <f t="shared" ca="1" si="18"/>
        <v>0</v>
      </c>
      <c r="AA85" s="170" t="str">
        <f t="shared" ca="1" si="19"/>
        <v/>
      </c>
      <c r="AB85" s="170" t="str">
        <f t="shared" ca="1" si="20"/>
        <v/>
      </c>
      <c r="AC85" s="170" t="str">
        <f t="shared" ca="1" si="21"/>
        <v/>
      </c>
      <c r="AD85" s="170" t="str">
        <f t="shared" ca="1" si="26"/>
        <v/>
      </c>
      <c r="AE85" s="170" t="str">
        <f t="shared" ca="1" si="27"/>
        <v/>
      </c>
      <c r="AF85" s="205"/>
      <c r="AG85" s="205"/>
      <c r="AH85" s="205"/>
      <c r="AI85" s="205"/>
      <c r="AJ85" s="134" t="str">
        <f t="shared" ca="1" si="10"/>
        <v/>
      </c>
      <c r="AK85" s="196"/>
      <c r="AL85" s="267"/>
      <c r="AM85" s="84"/>
      <c r="AN85" s="84"/>
      <c r="AO85" s="210"/>
      <c r="AP85" s="209"/>
      <c r="AQ85" s="208"/>
      <c r="AR85" s="208"/>
      <c r="AS85" s="210"/>
      <c r="AT85" s="209"/>
      <c r="AU85" s="208"/>
      <c r="AV85" s="208"/>
      <c r="AW85" s="210"/>
      <c r="AX85" s="390">
        <f>SUMIF('4.2.펀드 인력변경 이력'!A:A,D85,'4.2.펀드 인력변경 이력'!F:F)</f>
        <v>0</v>
      </c>
      <c r="AY85" s="390">
        <f>SUMIF('4.2.펀드 인력변경 이력'!A:A,D85,'4.2.펀드 인력변경 이력'!G:G)</f>
        <v>0</v>
      </c>
      <c r="AZ85" s="305" t="str">
        <f t="shared" si="22"/>
        <v/>
      </c>
      <c r="BA85" s="46"/>
      <c r="BB85" s="201"/>
      <c r="BC85" s="206"/>
      <c r="BD85" s="206"/>
      <c r="BE85" s="201"/>
      <c r="BF85" s="206"/>
      <c r="BG85" s="206"/>
      <c r="BH85" s="201"/>
      <c r="BI85" s="206"/>
      <c r="BJ85" s="237"/>
      <c r="BK85" s="206"/>
      <c r="BL85" s="237"/>
      <c r="BM85" s="206"/>
      <c r="BN85" s="237"/>
      <c r="BO85" s="206"/>
      <c r="BP85" s="237"/>
      <c r="BQ85" s="206"/>
      <c r="BR85" s="237"/>
      <c r="BS85" s="206"/>
      <c r="BT85" s="206"/>
    </row>
    <row r="86" spans="1:72" ht="39.950000000000003" customHeight="1">
      <c r="A86" s="268"/>
      <c r="B86" s="66"/>
      <c r="C86" s="225"/>
      <c r="D86" s="226"/>
      <c r="E86" s="207"/>
      <c r="F86" s="46"/>
      <c r="G86" s="41"/>
      <c r="H86" s="41"/>
      <c r="I86" s="41"/>
      <c r="J86" s="41"/>
      <c r="K86" s="41"/>
      <c r="L86" s="46"/>
      <c r="M86" s="203"/>
      <c r="N86" s="203"/>
      <c r="O86" s="84"/>
      <c r="P86" s="208"/>
      <c r="Q86" s="84"/>
      <c r="R86" s="84"/>
      <c r="S86" s="168" t="str">
        <f t="shared" si="0"/>
        <v/>
      </c>
      <c r="T86" s="204"/>
      <c r="U86" s="41"/>
      <c r="V86" s="41"/>
      <c r="W86" s="190" t="str">
        <f t="shared" ca="1" si="24"/>
        <v/>
      </c>
      <c r="X86" s="169" t="str">
        <f t="shared" si="23"/>
        <v/>
      </c>
      <c r="Y86" s="170" t="str">
        <f t="shared" ca="1" si="25"/>
        <v/>
      </c>
      <c r="Z86" s="170" t="str">
        <f t="shared" ca="1" si="18"/>
        <v>0</v>
      </c>
      <c r="AA86" s="170" t="str">
        <f t="shared" ca="1" si="19"/>
        <v/>
      </c>
      <c r="AB86" s="170" t="str">
        <f t="shared" ca="1" si="20"/>
        <v/>
      </c>
      <c r="AC86" s="170" t="str">
        <f t="shared" ca="1" si="21"/>
        <v/>
      </c>
      <c r="AD86" s="170" t="str">
        <f t="shared" ca="1" si="26"/>
        <v/>
      </c>
      <c r="AE86" s="170" t="str">
        <f t="shared" ca="1" si="27"/>
        <v/>
      </c>
      <c r="AF86" s="205"/>
      <c r="AG86" s="205"/>
      <c r="AH86" s="205"/>
      <c r="AI86" s="205"/>
      <c r="AJ86" s="134" t="str">
        <f t="shared" ca="1" si="10"/>
        <v/>
      </c>
      <c r="AK86" s="196"/>
      <c r="AL86" s="267"/>
      <c r="AM86" s="84"/>
      <c r="AN86" s="84"/>
      <c r="AO86" s="210"/>
      <c r="AP86" s="209"/>
      <c r="AQ86" s="208"/>
      <c r="AR86" s="208"/>
      <c r="AS86" s="210"/>
      <c r="AT86" s="209"/>
      <c r="AU86" s="208"/>
      <c r="AV86" s="208"/>
      <c r="AW86" s="210"/>
      <c r="AX86" s="390">
        <f>SUMIF('4.2.펀드 인력변경 이력'!A:A,D86,'4.2.펀드 인력변경 이력'!F:F)</f>
        <v>0</v>
      </c>
      <c r="AY86" s="390">
        <f>SUMIF('4.2.펀드 인력변경 이력'!A:A,D86,'4.2.펀드 인력변경 이력'!G:G)</f>
        <v>0</v>
      </c>
      <c r="AZ86" s="305" t="str">
        <f t="shared" si="22"/>
        <v/>
      </c>
      <c r="BA86" s="46"/>
      <c r="BB86" s="201"/>
      <c r="BC86" s="206"/>
      <c r="BD86" s="206"/>
      <c r="BE86" s="201"/>
      <c r="BF86" s="206"/>
      <c r="BG86" s="206"/>
      <c r="BH86" s="201"/>
      <c r="BI86" s="206"/>
      <c r="BJ86" s="237"/>
      <c r="BK86" s="206"/>
      <c r="BL86" s="237"/>
      <c r="BM86" s="206"/>
      <c r="BN86" s="237"/>
      <c r="BO86" s="206"/>
      <c r="BP86" s="237"/>
      <c r="BQ86" s="206"/>
      <c r="BR86" s="237"/>
      <c r="BS86" s="206"/>
      <c r="BT86" s="206"/>
    </row>
    <row r="87" spans="1:72" ht="39.950000000000003" customHeight="1">
      <c r="A87" s="268"/>
      <c r="B87" s="66"/>
      <c r="C87" s="225"/>
      <c r="D87" s="226"/>
      <c r="E87" s="207"/>
      <c r="F87" s="46"/>
      <c r="G87" s="41"/>
      <c r="H87" s="41"/>
      <c r="I87" s="41"/>
      <c r="J87" s="41"/>
      <c r="K87" s="41"/>
      <c r="L87" s="46"/>
      <c r="M87" s="203"/>
      <c r="N87" s="203"/>
      <c r="O87" s="84"/>
      <c r="P87" s="208"/>
      <c r="Q87" s="84"/>
      <c r="R87" s="84"/>
      <c r="S87" s="168" t="str">
        <f t="shared" si="0"/>
        <v/>
      </c>
      <c r="T87" s="204"/>
      <c r="U87" s="41"/>
      <c r="V87" s="41"/>
      <c r="W87" s="190" t="str">
        <f t="shared" ca="1" si="24"/>
        <v/>
      </c>
      <c r="X87" s="169" t="str">
        <f t="shared" si="23"/>
        <v/>
      </c>
      <c r="Y87" s="170" t="str">
        <f t="shared" ca="1" si="25"/>
        <v/>
      </c>
      <c r="Z87" s="170" t="str">
        <f t="shared" ca="1" si="18"/>
        <v>0</v>
      </c>
      <c r="AA87" s="170" t="str">
        <f t="shared" ca="1" si="19"/>
        <v/>
      </c>
      <c r="AB87" s="170" t="str">
        <f t="shared" ca="1" si="20"/>
        <v/>
      </c>
      <c r="AC87" s="170" t="str">
        <f t="shared" ca="1" si="21"/>
        <v/>
      </c>
      <c r="AD87" s="170" t="str">
        <f t="shared" ca="1" si="26"/>
        <v/>
      </c>
      <c r="AE87" s="170" t="str">
        <f t="shared" ca="1" si="27"/>
        <v/>
      </c>
      <c r="AF87" s="205"/>
      <c r="AG87" s="205"/>
      <c r="AH87" s="205"/>
      <c r="AI87" s="205"/>
      <c r="AJ87" s="134" t="str">
        <f t="shared" ca="1" si="10"/>
        <v/>
      </c>
      <c r="AK87" s="196"/>
      <c r="AL87" s="267"/>
      <c r="AM87" s="84"/>
      <c r="AN87" s="84"/>
      <c r="AO87" s="210"/>
      <c r="AP87" s="209"/>
      <c r="AQ87" s="208"/>
      <c r="AR87" s="208"/>
      <c r="AS87" s="210"/>
      <c r="AT87" s="209"/>
      <c r="AU87" s="208"/>
      <c r="AV87" s="208"/>
      <c r="AW87" s="210"/>
      <c r="AX87" s="390">
        <f>SUMIF('4.2.펀드 인력변경 이력'!A:A,D87,'4.2.펀드 인력변경 이력'!F:F)</f>
        <v>0</v>
      </c>
      <c r="AY87" s="390">
        <f>SUMIF('4.2.펀드 인력변경 이력'!A:A,D87,'4.2.펀드 인력변경 이력'!G:G)</f>
        <v>0</v>
      </c>
      <c r="AZ87" s="305" t="str">
        <f t="shared" si="22"/>
        <v/>
      </c>
      <c r="BA87" s="46"/>
      <c r="BB87" s="201"/>
      <c r="BC87" s="206"/>
      <c r="BD87" s="206"/>
      <c r="BE87" s="201"/>
      <c r="BF87" s="206"/>
      <c r="BG87" s="206"/>
      <c r="BH87" s="201"/>
      <c r="BI87" s="206"/>
      <c r="BJ87" s="237"/>
      <c r="BK87" s="206"/>
      <c r="BL87" s="237"/>
      <c r="BM87" s="206"/>
      <c r="BN87" s="237"/>
      <c r="BO87" s="206"/>
      <c r="BP87" s="237"/>
      <c r="BQ87" s="206"/>
      <c r="BR87" s="237"/>
      <c r="BS87" s="206"/>
      <c r="BT87" s="206"/>
    </row>
    <row r="88" spans="1:72" ht="39.950000000000003" customHeight="1">
      <c r="A88" s="268"/>
      <c r="B88" s="66"/>
      <c r="C88" s="225"/>
      <c r="D88" s="226"/>
      <c r="E88" s="207"/>
      <c r="F88" s="46"/>
      <c r="G88" s="41"/>
      <c r="H88" s="41"/>
      <c r="I88" s="41"/>
      <c r="J88" s="41"/>
      <c r="K88" s="41"/>
      <c r="L88" s="46"/>
      <c r="M88" s="203"/>
      <c r="N88" s="203"/>
      <c r="O88" s="84"/>
      <c r="P88" s="208"/>
      <c r="Q88" s="84"/>
      <c r="R88" s="84"/>
      <c r="S88" s="168" t="str">
        <f t="shared" si="0"/>
        <v/>
      </c>
      <c r="T88" s="204"/>
      <c r="U88" s="41"/>
      <c r="V88" s="41"/>
      <c r="W88" s="190" t="str">
        <f t="shared" ca="1" si="24"/>
        <v/>
      </c>
      <c r="X88" s="169" t="str">
        <f t="shared" si="23"/>
        <v/>
      </c>
      <c r="Y88" s="170" t="str">
        <f t="shared" ca="1" si="25"/>
        <v/>
      </c>
      <c r="Z88" s="170" t="str">
        <f t="shared" ca="1" si="18"/>
        <v>0</v>
      </c>
      <c r="AA88" s="170" t="str">
        <f t="shared" ca="1" si="19"/>
        <v/>
      </c>
      <c r="AB88" s="170" t="str">
        <f t="shared" ca="1" si="20"/>
        <v/>
      </c>
      <c r="AC88" s="170" t="str">
        <f t="shared" ca="1" si="21"/>
        <v/>
      </c>
      <c r="AD88" s="170" t="str">
        <f t="shared" ca="1" si="26"/>
        <v/>
      </c>
      <c r="AE88" s="170" t="str">
        <f t="shared" ca="1" si="27"/>
        <v/>
      </c>
      <c r="AF88" s="205"/>
      <c r="AG88" s="205"/>
      <c r="AH88" s="205"/>
      <c r="AI88" s="205"/>
      <c r="AJ88" s="134" t="str">
        <f t="shared" ca="1" si="10"/>
        <v/>
      </c>
      <c r="AK88" s="196"/>
      <c r="AL88" s="267"/>
      <c r="AM88" s="84"/>
      <c r="AN88" s="84"/>
      <c r="AO88" s="210"/>
      <c r="AP88" s="209"/>
      <c r="AQ88" s="208"/>
      <c r="AR88" s="208"/>
      <c r="AS88" s="210"/>
      <c r="AT88" s="209"/>
      <c r="AU88" s="208"/>
      <c r="AV88" s="208"/>
      <c r="AW88" s="210"/>
      <c r="AX88" s="390">
        <f>SUMIF('4.2.펀드 인력변경 이력'!A:A,D88,'4.2.펀드 인력변경 이력'!F:F)</f>
        <v>0</v>
      </c>
      <c r="AY88" s="390">
        <f>SUMIF('4.2.펀드 인력변경 이력'!A:A,D88,'4.2.펀드 인력변경 이력'!G:G)</f>
        <v>0</v>
      </c>
      <c r="AZ88" s="305" t="str">
        <f t="shared" si="22"/>
        <v/>
      </c>
      <c r="BA88" s="46"/>
      <c r="BB88" s="201"/>
      <c r="BC88" s="206"/>
      <c r="BD88" s="206"/>
      <c r="BE88" s="201"/>
      <c r="BF88" s="206"/>
      <c r="BG88" s="206"/>
      <c r="BH88" s="201"/>
      <c r="BI88" s="206"/>
      <c r="BJ88" s="237"/>
      <c r="BK88" s="206"/>
      <c r="BL88" s="237"/>
      <c r="BM88" s="206"/>
      <c r="BN88" s="237"/>
      <c r="BO88" s="206"/>
      <c r="BP88" s="237"/>
      <c r="BQ88" s="206"/>
      <c r="BR88" s="237"/>
      <c r="BS88" s="206"/>
      <c r="BT88" s="206"/>
    </row>
    <row r="89" spans="1:72" ht="39.950000000000003" customHeight="1">
      <c r="A89" s="268"/>
      <c r="B89" s="66"/>
      <c r="C89" s="225"/>
      <c r="D89" s="226"/>
      <c r="E89" s="207"/>
      <c r="F89" s="46"/>
      <c r="G89" s="41"/>
      <c r="H89" s="41"/>
      <c r="I89" s="41"/>
      <c r="J89" s="41"/>
      <c r="K89" s="41"/>
      <c r="L89" s="46"/>
      <c r="M89" s="203"/>
      <c r="N89" s="203"/>
      <c r="O89" s="84"/>
      <c r="P89" s="208"/>
      <c r="Q89" s="84"/>
      <c r="R89" s="84"/>
      <c r="S89" s="168" t="str">
        <f t="shared" si="0"/>
        <v/>
      </c>
      <c r="T89" s="204"/>
      <c r="U89" s="41"/>
      <c r="V89" s="41"/>
      <c r="W89" s="190" t="str">
        <f t="shared" ca="1" si="24"/>
        <v/>
      </c>
      <c r="X89" s="169" t="str">
        <f t="shared" si="23"/>
        <v/>
      </c>
      <c r="Y89" s="170" t="str">
        <f t="shared" ca="1" si="25"/>
        <v/>
      </c>
      <c r="Z89" s="170" t="str">
        <f t="shared" ca="1" si="18"/>
        <v>0</v>
      </c>
      <c r="AA89" s="170" t="str">
        <f t="shared" ca="1" si="19"/>
        <v/>
      </c>
      <c r="AB89" s="170" t="str">
        <f t="shared" ca="1" si="20"/>
        <v/>
      </c>
      <c r="AC89" s="170" t="str">
        <f t="shared" ca="1" si="21"/>
        <v/>
      </c>
      <c r="AD89" s="170" t="str">
        <f t="shared" ca="1" si="26"/>
        <v/>
      </c>
      <c r="AE89" s="170" t="str">
        <f t="shared" ca="1" si="27"/>
        <v/>
      </c>
      <c r="AF89" s="205"/>
      <c r="AG89" s="205"/>
      <c r="AH89" s="205"/>
      <c r="AI89" s="205"/>
      <c r="AJ89" s="134" t="str">
        <f t="shared" ca="1" si="10"/>
        <v/>
      </c>
      <c r="AK89" s="196"/>
      <c r="AL89" s="267"/>
      <c r="AM89" s="84"/>
      <c r="AN89" s="84"/>
      <c r="AO89" s="210"/>
      <c r="AP89" s="209"/>
      <c r="AQ89" s="208"/>
      <c r="AR89" s="208"/>
      <c r="AS89" s="210"/>
      <c r="AT89" s="209"/>
      <c r="AU89" s="208"/>
      <c r="AV89" s="208"/>
      <c r="AW89" s="210"/>
      <c r="AX89" s="390">
        <f>SUMIF('4.2.펀드 인력변경 이력'!A:A,D89,'4.2.펀드 인력변경 이력'!F:F)</f>
        <v>0</v>
      </c>
      <c r="AY89" s="390">
        <f>SUMIF('4.2.펀드 인력변경 이력'!A:A,D89,'4.2.펀드 인력변경 이력'!G:G)</f>
        <v>0</v>
      </c>
      <c r="AZ89" s="305" t="str">
        <f t="shared" si="22"/>
        <v/>
      </c>
      <c r="BA89" s="46"/>
      <c r="BB89" s="201"/>
      <c r="BC89" s="206"/>
      <c r="BD89" s="206"/>
      <c r="BE89" s="201"/>
      <c r="BF89" s="206"/>
      <c r="BG89" s="206"/>
      <c r="BH89" s="201"/>
      <c r="BI89" s="206"/>
      <c r="BJ89" s="237"/>
      <c r="BK89" s="206"/>
      <c r="BL89" s="237"/>
      <c r="BM89" s="206"/>
      <c r="BN89" s="237"/>
      <c r="BO89" s="206"/>
      <c r="BP89" s="237"/>
      <c r="BQ89" s="206"/>
      <c r="BR89" s="237"/>
      <c r="BS89" s="206"/>
      <c r="BT89" s="206"/>
    </row>
    <row r="90" spans="1:72" ht="39.950000000000003" customHeight="1">
      <c r="A90" s="268"/>
      <c r="B90" s="66"/>
      <c r="C90" s="225"/>
      <c r="D90" s="226"/>
      <c r="E90" s="207"/>
      <c r="F90" s="46"/>
      <c r="G90" s="41"/>
      <c r="H90" s="41"/>
      <c r="I90" s="41"/>
      <c r="J90" s="41"/>
      <c r="K90" s="41"/>
      <c r="L90" s="46"/>
      <c r="M90" s="203"/>
      <c r="N90" s="203"/>
      <c r="O90" s="84"/>
      <c r="P90" s="208"/>
      <c r="Q90" s="84"/>
      <c r="R90" s="84"/>
      <c r="S90" s="168" t="str">
        <f t="shared" si="0"/>
        <v/>
      </c>
      <c r="T90" s="204"/>
      <c r="U90" s="41"/>
      <c r="V90" s="41"/>
      <c r="W90" s="190" t="str">
        <f t="shared" ca="1" si="24"/>
        <v/>
      </c>
      <c r="X90" s="169" t="str">
        <f t="shared" si="23"/>
        <v/>
      </c>
      <c r="Y90" s="170" t="str">
        <f t="shared" ca="1" si="25"/>
        <v/>
      </c>
      <c r="Z90" s="170" t="str">
        <f t="shared" ca="1" si="18"/>
        <v>0</v>
      </c>
      <c r="AA90" s="170" t="str">
        <f t="shared" ca="1" si="19"/>
        <v/>
      </c>
      <c r="AB90" s="170" t="str">
        <f t="shared" ca="1" si="20"/>
        <v/>
      </c>
      <c r="AC90" s="170" t="str">
        <f t="shared" ca="1" si="21"/>
        <v/>
      </c>
      <c r="AD90" s="170" t="str">
        <f t="shared" ca="1" si="26"/>
        <v/>
      </c>
      <c r="AE90" s="170" t="str">
        <f t="shared" ca="1" si="27"/>
        <v/>
      </c>
      <c r="AF90" s="205"/>
      <c r="AG90" s="205"/>
      <c r="AH90" s="205"/>
      <c r="AI90" s="205"/>
      <c r="AJ90" s="134" t="str">
        <f t="shared" ca="1" si="10"/>
        <v/>
      </c>
      <c r="AK90" s="196"/>
      <c r="AL90" s="267"/>
      <c r="AM90" s="84"/>
      <c r="AN90" s="84"/>
      <c r="AO90" s="210"/>
      <c r="AP90" s="209"/>
      <c r="AQ90" s="208"/>
      <c r="AR90" s="208"/>
      <c r="AS90" s="210"/>
      <c r="AT90" s="209"/>
      <c r="AU90" s="208"/>
      <c r="AV90" s="208"/>
      <c r="AW90" s="210"/>
      <c r="AX90" s="390">
        <f>SUMIF('4.2.펀드 인력변경 이력'!A:A,D90,'4.2.펀드 인력변경 이력'!F:F)</f>
        <v>0</v>
      </c>
      <c r="AY90" s="390">
        <f>SUMIF('4.2.펀드 인력변경 이력'!A:A,D90,'4.2.펀드 인력변경 이력'!G:G)</f>
        <v>0</v>
      </c>
      <c r="AZ90" s="305" t="str">
        <f t="shared" si="22"/>
        <v/>
      </c>
      <c r="BA90" s="46"/>
      <c r="BB90" s="201"/>
      <c r="BC90" s="206"/>
      <c r="BD90" s="206"/>
      <c r="BE90" s="201"/>
      <c r="BF90" s="206"/>
      <c r="BG90" s="206"/>
      <c r="BH90" s="201"/>
      <c r="BI90" s="206"/>
      <c r="BJ90" s="237"/>
      <c r="BK90" s="206"/>
      <c r="BL90" s="237"/>
      <c r="BM90" s="206"/>
      <c r="BN90" s="237"/>
      <c r="BO90" s="206"/>
      <c r="BP90" s="237"/>
      <c r="BQ90" s="206"/>
      <c r="BR90" s="237"/>
      <c r="BS90" s="206"/>
      <c r="BT90" s="206"/>
    </row>
    <row r="91" spans="1:72" ht="39.950000000000003" customHeight="1">
      <c r="A91" s="268"/>
      <c r="B91" s="66"/>
      <c r="C91" s="225"/>
      <c r="D91" s="226"/>
      <c r="E91" s="207"/>
      <c r="F91" s="46"/>
      <c r="G91" s="41"/>
      <c r="H91" s="41"/>
      <c r="I91" s="41"/>
      <c r="J91" s="41"/>
      <c r="K91" s="41"/>
      <c r="L91" s="46"/>
      <c r="M91" s="203"/>
      <c r="N91" s="203"/>
      <c r="O91" s="84"/>
      <c r="P91" s="208"/>
      <c r="Q91" s="84"/>
      <c r="R91" s="84"/>
      <c r="S91" s="168" t="str">
        <f t="shared" si="0"/>
        <v/>
      </c>
      <c r="T91" s="204"/>
      <c r="U91" s="41"/>
      <c r="V91" s="41"/>
      <c r="W91" s="190" t="str">
        <f t="shared" ca="1" si="24"/>
        <v/>
      </c>
      <c r="X91" s="169" t="str">
        <f t="shared" si="23"/>
        <v/>
      </c>
      <c r="Y91" s="170" t="str">
        <f t="shared" ca="1" si="25"/>
        <v/>
      </c>
      <c r="Z91" s="170" t="str">
        <f t="shared" ca="1" si="18"/>
        <v>0</v>
      </c>
      <c r="AA91" s="170" t="str">
        <f t="shared" ca="1" si="19"/>
        <v/>
      </c>
      <c r="AB91" s="170" t="str">
        <f t="shared" ca="1" si="20"/>
        <v/>
      </c>
      <c r="AC91" s="170" t="str">
        <f t="shared" ca="1" si="21"/>
        <v/>
      </c>
      <c r="AD91" s="170" t="str">
        <f t="shared" ca="1" si="26"/>
        <v/>
      </c>
      <c r="AE91" s="170" t="str">
        <f t="shared" ca="1" si="27"/>
        <v/>
      </c>
      <c r="AF91" s="205"/>
      <c r="AG91" s="205"/>
      <c r="AH91" s="205"/>
      <c r="AI91" s="205"/>
      <c r="AJ91" s="134" t="str">
        <f t="shared" ca="1" si="10"/>
        <v/>
      </c>
      <c r="AK91" s="196"/>
      <c r="AL91" s="267"/>
      <c r="AM91" s="84"/>
      <c r="AN91" s="84"/>
      <c r="AO91" s="210"/>
      <c r="AP91" s="209"/>
      <c r="AQ91" s="208"/>
      <c r="AR91" s="208"/>
      <c r="AS91" s="210"/>
      <c r="AT91" s="209"/>
      <c r="AU91" s="208"/>
      <c r="AV91" s="208"/>
      <c r="AW91" s="210"/>
      <c r="AX91" s="390">
        <f>SUMIF('4.2.펀드 인력변경 이력'!A:A,D91,'4.2.펀드 인력변경 이력'!F:F)</f>
        <v>0</v>
      </c>
      <c r="AY91" s="390">
        <f>SUMIF('4.2.펀드 인력변경 이력'!A:A,D91,'4.2.펀드 인력변경 이력'!G:G)</f>
        <v>0</v>
      </c>
      <c r="AZ91" s="305" t="str">
        <f t="shared" si="22"/>
        <v/>
      </c>
      <c r="BA91" s="46"/>
      <c r="BB91" s="201"/>
      <c r="BC91" s="206"/>
      <c r="BD91" s="206"/>
      <c r="BE91" s="201"/>
      <c r="BF91" s="206"/>
      <c r="BG91" s="206"/>
      <c r="BH91" s="201"/>
      <c r="BI91" s="206"/>
      <c r="BJ91" s="237"/>
      <c r="BK91" s="206"/>
      <c r="BL91" s="237"/>
      <c r="BM91" s="206"/>
      <c r="BN91" s="237"/>
      <c r="BO91" s="206"/>
      <c r="BP91" s="237"/>
      <c r="BQ91" s="206"/>
      <c r="BR91" s="237"/>
      <c r="BS91" s="206"/>
      <c r="BT91" s="206"/>
    </row>
    <row r="92" spans="1:72" ht="39.950000000000003" customHeight="1">
      <c r="A92" s="268"/>
      <c r="B92" s="66"/>
      <c r="C92" s="225"/>
      <c r="D92" s="226"/>
      <c r="E92" s="207"/>
      <c r="F92" s="46"/>
      <c r="G92" s="41"/>
      <c r="H92" s="41"/>
      <c r="I92" s="41"/>
      <c r="J92" s="41"/>
      <c r="K92" s="41"/>
      <c r="L92" s="46"/>
      <c r="M92" s="203"/>
      <c r="N92" s="203"/>
      <c r="O92" s="84"/>
      <c r="P92" s="208"/>
      <c r="Q92" s="84"/>
      <c r="R92" s="84"/>
      <c r="S92" s="168" t="str">
        <f t="shared" si="0"/>
        <v/>
      </c>
      <c r="T92" s="204"/>
      <c r="U92" s="41"/>
      <c r="V92" s="41"/>
      <c r="W92" s="190" t="str">
        <f t="shared" ca="1" si="24"/>
        <v/>
      </c>
      <c r="X92" s="169" t="str">
        <f t="shared" si="23"/>
        <v/>
      </c>
      <c r="Y92" s="170" t="str">
        <f t="shared" ca="1" si="25"/>
        <v/>
      </c>
      <c r="Z92" s="170" t="str">
        <f t="shared" ca="1" si="18"/>
        <v>0</v>
      </c>
      <c r="AA92" s="170" t="str">
        <f t="shared" ca="1" si="19"/>
        <v/>
      </c>
      <c r="AB92" s="170" t="str">
        <f t="shared" ca="1" si="20"/>
        <v/>
      </c>
      <c r="AC92" s="170" t="str">
        <f t="shared" ca="1" si="21"/>
        <v/>
      </c>
      <c r="AD92" s="170" t="str">
        <f t="shared" ca="1" si="26"/>
        <v/>
      </c>
      <c r="AE92" s="170" t="str">
        <f t="shared" ca="1" si="27"/>
        <v/>
      </c>
      <c r="AF92" s="205"/>
      <c r="AG92" s="205"/>
      <c r="AH92" s="205"/>
      <c r="AI92" s="205"/>
      <c r="AJ92" s="134" t="str">
        <f t="shared" ca="1" si="10"/>
        <v/>
      </c>
      <c r="AK92" s="196"/>
      <c r="AL92" s="267"/>
      <c r="AM92" s="84"/>
      <c r="AN92" s="84"/>
      <c r="AO92" s="210"/>
      <c r="AP92" s="209"/>
      <c r="AQ92" s="208"/>
      <c r="AR92" s="208"/>
      <c r="AS92" s="210"/>
      <c r="AT92" s="209"/>
      <c r="AU92" s="208"/>
      <c r="AV92" s="208"/>
      <c r="AW92" s="210"/>
      <c r="AX92" s="390">
        <f>SUMIF('4.2.펀드 인력변경 이력'!A:A,D92,'4.2.펀드 인력변경 이력'!F:F)</f>
        <v>0</v>
      </c>
      <c r="AY92" s="390">
        <f>SUMIF('4.2.펀드 인력변경 이력'!A:A,D92,'4.2.펀드 인력변경 이력'!G:G)</f>
        <v>0</v>
      </c>
      <c r="AZ92" s="305" t="str">
        <f t="shared" si="22"/>
        <v/>
      </c>
      <c r="BA92" s="46"/>
      <c r="BB92" s="201"/>
      <c r="BC92" s="206"/>
      <c r="BD92" s="206"/>
      <c r="BE92" s="201"/>
      <c r="BF92" s="206"/>
      <c r="BG92" s="206"/>
      <c r="BH92" s="201"/>
      <c r="BI92" s="206"/>
      <c r="BJ92" s="237"/>
      <c r="BK92" s="206"/>
      <c r="BL92" s="237"/>
      <c r="BM92" s="206"/>
      <c r="BN92" s="237"/>
      <c r="BO92" s="206"/>
      <c r="BP92" s="237"/>
      <c r="BQ92" s="206"/>
      <c r="BR92" s="237"/>
      <c r="BS92" s="206"/>
      <c r="BT92" s="206"/>
    </row>
    <row r="93" spans="1:72" ht="39.950000000000003" customHeight="1">
      <c r="A93" s="268"/>
      <c r="B93" s="66"/>
      <c r="C93" s="225"/>
      <c r="D93" s="226"/>
      <c r="E93" s="207"/>
      <c r="F93" s="46"/>
      <c r="G93" s="41"/>
      <c r="H93" s="41"/>
      <c r="I93" s="41"/>
      <c r="J93" s="41"/>
      <c r="K93" s="41"/>
      <c r="L93" s="46"/>
      <c r="M93" s="203"/>
      <c r="N93" s="203"/>
      <c r="O93" s="84"/>
      <c r="P93" s="208"/>
      <c r="Q93" s="84"/>
      <c r="R93" s="84"/>
      <c r="S93" s="168" t="str">
        <f t="shared" si="0"/>
        <v/>
      </c>
      <c r="T93" s="204"/>
      <c r="U93" s="41"/>
      <c r="V93" s="41"/>
      <c r="W93" s="190" t="str">
        <f t="shared" ca="1" si="24"/>
        <v/>
      </c>
      <c r="X93" s="169" t="str">
        <f t="shared" si="23"/>
        <v/>
      </c>
      <c r="Y93" s="170" t="str">
        <f t="shared" ca="1" si="25"/>
        <v/>
      </c>
      <c r="Z93" s="170" t="str">
        <f t="shared" ca="1" si="18"/>
        <v>0</v>
      </c>
      <c r="AA93" s="170" t="str">
        <f t="shared" ca="1" si="19"/>
        <v/>
      </c>
      <c r="AB93" s="170" t="str">
        <f t="shared" ca="1" si="20"/>
        <v/>
      </c>
      <c r="AC93" s="170" t="str">
        <f t="shared" ca="1" si="21"/>
        <v/>
      </c>
      <c r="AD93" s="170" t="str">
        <f t="shared" ca="1" si="26"/>
        <v/>
      </c>
      <c r="AE93" s="170" t="str">
        <f t="shared" ca="1" si="27"/>
        <v/>
      </c>
      <c r="AF93" s="205"/>
      <c r="AG93" s="205"/>
      <c r="AH93" s="205"/>
      <c r="AI93" s="205"/>
      <c r="AJ93" s="134" t="str">
        <f t="shared" ca="1" si="10"/>
        <v/>
      </c>
      <c r="AK93" s="196"/>
      <c r="AL93" s="267"/>
      <c r="AM93" s="84"/>
      <c r="AN93" s="84"/>
      <c r="AO93" s="210"/>
      <c r="AP93" s="209"/>
      <c r="AQ93" s="208"/>
      <c r="AR93" s="208"/>
      <c r="AS93" s="210"/>
      <c r="AT93" s="209"/>
      <c r="AU93" s="208"/>
      <c r="AV93" s="208"/>
      <c r="AW93" s="210"/>
      <c r="AX93" s="390">
        <f>SUMIF('4.2.펀드 인력변경 이력'!A:A,D93,'4.2.펀드 인력변경 이력'!F:F)</f>
        <v>0</v>
      </c>
      <c r="AY93" s="390">
        <f>SUMIF('4.2.펀드 인력변경 이력'!A:A,D93,'4.2.펀드 인력변경 이력'!G:G)</f>
        <v>0</v>
      </c>
      <c r="AZ93" s="305" t="str">
        <f t="shared" si="22"/>
        <v/>
      </c>
      <c r="BA93" s="46"/>
      <c r="BB93" s="201"/>
      <c r="BC93" s="206"/>
      <c r="BD93" s="206"/>
      <c r="BE93" s="201"/>
      <c r="BF93" s="206"/>
      <c r="BG93" s="206"/>
      <c r="BH93" s="201"/>
      <c r="BI93" s="206"/>
      <c r="BJ93" s="237"/>
      <c r="BK93" s="206"/>
      <c r="BL93" s="237"/>
      <c r="BM93" s="206"/>
      <c r="BN93" s="237"/>
      <c r="BO93" s="206"/>
      <c r="BP93" s="237"/>
      <c r="BQ93" s="206"/>
      <c r="BR93" s="237"/>
      <c r="BS93" s="206"/>
      <c r="BT93" s="206"/>
    </row>
    <row r="94" spans="1:72" ht="39.950000000000003" customHeight="1">
      <c r="A94" s="268"/>
      <c r="B94" s="66"/>
      <c r="C94" s="225"/>
      <c r="D94" s="226"/>
      <c r="E94" s="207"/>
      <c r="F94" s="46"/>
      <c r="G94" s="41"/>
      <c r="H94" s="41"/>
      <c r="I94" s="41"/>
      <c r="J94" s="41"/>
      <c r="K94" s="41"/>
      <c r="L94" s="46"/>
      <c r="M94" s="203"/>
      <c r="N94" s="203"/>
      <c r="O94" s="84"/>
      <c r="P94" s="208"/>
      <c r="Q94" s="84"/>
      <c r="R94" s="84"/>
      <c r="S94" s="168" t="str">
        <f t="shared" si="0"/>
        <v/>
      </c>
      <c r="T94" s="204"/>
      <c r="U94" s="41"/>
      <c r="V94" s="41"/>
      <c r="W94" s="190" t="str">
        <f t="shared" ca="1" si="24"/>
        <v/>
      </c>
      <c r="X94" s="169" t="str">
        <f t="shared" si="23"/>
        <v/>
      </c>
      <c r="Y94" s="170" t="str">
        <f t="shared" ca="1" si="25"/>
        <v/>
      </c>
      <c r="Z94" s="170" t="str">
        <f t="shared" ca="1" si="18"/>
        <v>0</v>
      </c>
      <c r="AA94" s="170" t="str">
        <f t="shared" ca="1" si="19"/>
        <v/>
      </c>
      <c r="AB94" s="170" t="str">
        <f t="shared" ca="1" si="20"/>
        <v/>
      </c>
      <c r="AC94" s="170" t="str">
        <f t="shared" ca="1" si="21"/>
        <v/>
      </c>
      <c r="AD94" s="170" t="str">
        <f t="shared" ca="1" si="26"/>
        <v/>
      </c>
      <c r="AE94" s="170" t="str">
        <f t="shared" ca="1" si="27"/>
        <v/>
      </c>
      <c r="AF94" s="205"/>
      <c r="AG94" s="205"/>
      <c r="AH94" s="205"/>
      <c r="AI94" s="205"/>
      <c r="AJ94" s="134" t="str">
        <f t="shared" ca="1" si="10"/>
        <v/>
      </c>
      <c r="AK94" s="196"/>
      <c r="AL94" s="267"/>
      <c r="AM94" s="84"/>
      <c r="AN94" s="84"/>
      <c r="AO94" s="210"/>
      <c r="AP94" s="209"/>
      <c r="AQ94" s="208"/>
      <c r="AR94" s="208"/>
      <c r="AS94" s="210"/>
      <c r="AT94" s="209"/>
      <c r="AU94" s="208"/>
      <c r="AV94" s="208"/>
      <c r="AW94" s="210"/>
      <c r="AX94" s="390">
        <f>SUMIF('4.2.펀드 인력변경 이력'!A:A,D94,'4.2.펀드 인력변경 이력'!F:F)</f>
        <v>0</v>
      </c>
      <c r="AY94" s="390">
        <f>SUMIF('4.2.펀드 인력변경 이력'!A:A,D94,'4.2.펀드 인력변경 이력'!G:G)</f>
        <v>0</v>
      </c>
      <c r="AZ94" s="305" t="str">
        <f t="shared" si="22"/>
        <v/>
      </c>
      <c r="BA94" s="46"/>
      <c r="BB94" s="201"/>
      <c r="BC94" s="206"/>
      <c r="BD94" s="206"/>
      <c r="BE94" s="201"/>
      <c r="BF94" s="206"/>
      <c r="BG94" s="206"/>
      <c r="BH94" s="201"/>
      <c r="BI94" s="206"/>
      <c r="BJ94" s="237"/>
      <c r="BK94" s="206"/>
      <c r="BL94" s="237"/>
      <c r="BM94" s="206"/>
      <c r="BN94" s="237"/>
      <c r="BO94" s="206"/>
      <c r="BP94" s="237"/>
      <c r="BQ94" s="206"/>
      <c r="BR94" s="237"/>
      <c r="BS94" s="206"/>
      <c r="BT94" s="206"/>
    </row>
    <row r="95" spans="1:72" ht="39.950000000000003" customHeight="1">
      <c r="A95" s="268"/>
      <c r="B95" s="66"/>
      <c r="C95" s="225"/>
      <c r="D95" s="226"/>
      <c r="E95" s="207"/>
      <c r="F95" s="46"/>
      <c r="G95" s="41"/>
      <c r="H95" s="41"/>
      <c r="I95" s="41"/>
      <c r="J95" s="41"/>
      <c r="K95" s="41"/>
      <c r="L95" s="46"/>
      <c r="M95" s="203"/>
      <c r="N95" s="203"/>
      <c r="O95" s="84"/>
      <c r="P95" s="208"/>
      <c r="Q95" s="84"/>
      <c r="R95" s="84"/>
      <c r="S95" s="168" t="str">
        <f t="shared" si="0"/>
        <v/>
      </c>
      <c r="T95" s="204"/>
      <c r="U95" s="41"/>
      <c r="V95" s="41"/>
      <c r="W95" s="190" t="str">
        <f t="shared" ca="1" si="24"/>
        <v/>
      </c>
      <c r="X95" s="169" t="str">
        <f t="shared" si="23"/>
        <v/>
      </c>
      <c r="Y95" s="170" t="str">
        <f t="shared" ca="1" si="25"/>
        <v/>
      </c>
      <c r="Z95" s="170" t="str">
        <f t="shared" ca="1" si="18"/>
        <v>0</v>
      </c>
      <c r="AA95" s="170" t="str">
        <f t="shared" ca="1" si="19"/>
        <v/>
      </c>
      <c r="AB95" s="170" t="str">
        <f t="shared" ca="1" si="20"/>
        <v/>
      </c>
      <c r="AC95" s="170" t="str">
        <f t="shared" ca="1" si="21"/>
        <v/>
      </c>
      <c r="AD95" s="170" t="str">
        <f t="shared" ca="1" si="26"/>
        <v/>
      </c>
      <c r="AE95" s="170" t="str">
        <f t="shared" ca="1" si="27"/>
        <v/>
      </c>
      <c r="AF95" s="205"/>
      <c r="AG95" s="205"/>
      <c r="AH95" s="205"/>
      <c r="AI95" s="205"/>
      <c r="AJ95" s="134" t="str">
        <f t="shared" ca="1" si="10"/>
        <v/>
      </c>
      <c r="AK95" s="196"/>
      <c r="AL95" s="267"/>
      <c r="AM95" s="84"/>
      <c r="AN95" s="84"/>
      <c r="AO95" s="210"/>
      <c r="AP95" s="209"/>
      <c r="AQ95" s="208"/>
      <c r="AR95" s="208"/>
      <c r="AS95" s="210"/>
      <c r="AT95" s="209"/>
      <c r="AU95" s="208"/>
      <c r="AV95" s="208"/>
      <c r="AW95" s="210"/>
      <c r="AX95" s="390">
        <f>SUMIF('4.2.펀드 인력변경 이력'!A:A,D95,'4.2.펀드 인력변경 이력'!F:F)</f>
        <v>0</v>
      </c>
      <c r="AY95" s="390">
        <f>SUMIF('4.2.펀드 인력변경 이력'!A:A,D95,'4.2.펀드 인력변경 이력'!G:G)</f>
        <v>0</v>
      </c>
      <c r="AZ95" s="305" t="str">
        <f t="shared" si="22"/>
        <v/>
      </c>
      <c r="BA95" s="46"/>
      <c r="BB95" s="201"/>
      <c r="BC95" s="206"/>
      <c r="BD95" s="206"/>
      <c r="BE95" s="201"/>
      <c r="BF95" s="206"/>
      <c r="BG95" s="206"/>
      <c r="BH95" s="201"/>
      <c r="BI95" s="206"/>
      <c r="BJ95" s="237"/>
      <c r="BK95" s="206"/>
      <c r="BL95" s="237"/>
      <c r="BM95" s="206"/>
      <c r="BN95" s="237"/>
      <c r="BO95" s="206"/>
      <c r="BP95" s="237"/>
      <c r="BQ95" s="206"/>
      <c r="BR95" s="237"/>
      <c r="BS95" s="206"/>
      <c r="BT95" s="206"/>
    </row>
    <row r="96" spans="1:72" ht="39.950000000000003" customHeight="1">
      <c r="A96" s="268"/>
      <c r="B96" s="66"/>
      <c r="C96" s="225"/>
      <c r="D96" s="226"/>
      <c r="E96" s="207"/>
      <c r="F96" s="46"/>
      <c r="G96" s="41"/>
      <c r="H96" s="41"/>
      <c r="I96" s="41"/>
      <c r="J96" s="41"/>
      <c r="K96" s="41"/>
      <c r="L96" s="46"/>
      <c r="M96" s="203"/>
      <c r="N96" s="203"/>
      <c r="O96" s="84"/>
      <c r="P96" s="208"/>
      <c r="Q96" s="84"/>
      <c r="R96" s="84"/>
      <c r="S96" s="168" t="str">
        <f t="shared" si="0"/>
        <v/>
      </c>
      <c r="T96" s="204"/>
      <c r="U96" s="41"/>
      <c r="V96" s="41"/>
      <c r="W96" s="190" t="str">
        <f t="shared" ca="1" si="24"/>
        <v/>
      </c>
      <c r="X96" s="169" t="str">
        <f t="shared" si="23"/>
        <v/>
      </c>
      <c r="Y96" s="170" t="str">
        <f t="shared" ca="1" si="25"/>
        <v/>
      </c>
      <c r="Z96" s="170" t="str">
        <f t="shared" ca="1" si="18"/>
        <v>0</v>
      </c>
      <c r="AA96" s="170" t="str">
        <f t="shared" ca="1" si="19"/>
        <v/>
      </c>
      <c r="AB96" s="170" t="str">
        <f t="shared" ca="1" si="20"/>
        <v/>
      </c>
      <c r="AC96" s="170" t="str">
        <f t="shared" ca="1" si="21"/>
        <v/>
      </c>
      <c r="AD96" s="170" t="str">
        <f t="shared" ca="1" si="26"/>
        <v/>
      </c>
      <c r="AE96" s="170" t="str">
        <f t="shared" ca="1" si="27"/>
        <v/>
      </c>
      <c r="AF96" s="205"/>
      <c r="AG96" s="205"/>
      <c r="AH96" s="205"/>
      <c r="AI96" s="205"/>
      <c r="AJ96" s="134" t="str">
        <f t="shared" ca="1" si="10"/>
        <v/>
      </c>
      <c r="AK96" s="196"/>
      <c r="AL96" s="267"/>
      <c r="AM96" s="84"/>
      <c r="AN96" s="84"/>
      <c r="AO96" s="210"/>
      <c r="AP96" s="209"/>
      <c r="AQ96" s="208"/>
      <c r="AR96" s="208"/>
      <c r="AS96" s="210"/>
      <c r="AT96" s="209"/>
      <c r="AU96" s="208"/>
      <c r="AV96" s="208"/>
      <c r="AW96" s="210"/>
      <c r="AX96" s="390">
        <f>SUMIF('4.2.펀드 인력변경 이력'!A:A,D96,'4.2.펀드 인력변경 이력'!F:F)</f>
        <v>0</v>
      </c>
      <c r="AY96" s="390">
        <f>SUMIF('4.2.펀드 인력변경 이력'!A:A,D96,'4.2.펀드 인력변경 이력'!G:G)</f>
        <v>0</v>
      </c>
      <c r="AZ96" s="305" t="str">
        <f t="shared" si="22"/>
        <v/>
      </c>
      <c r="BA96" s="46"/>
      <c r="BB96" s="201"/>
      <c r="BC96" s="206"/>
      <c r="BD96" s="206"/>
      <c r="BE96" s="201"/>
      <c r="BF96" s="206"/>
      <c r="BG96" s="206"/>
      <c r="BH96" s="201"/>
      <c r="BI96" s="206"/>
      <c r="BJ96" s="237"/>
      <c r="BK96" s="206"/>
      <c r="BL96" s="237"/>
      <c r="BM96" s="206"/>
      <c r="BN96" s="237"/>
      <c r="BO96" s="206"/>
      <c r="BP96" s="237"/>
      <c r="BQ96" s="206"/>
      <c r="BR96" s="237"/>
      <c r="BS96" s="206"/>
      <c r="BT96" s="206"/>
    </row>
    <row r="97" spans="1:72" ht="39.950000000000003" customHeight="1">
      <c r="A97" s="268"/>
      <c r="B97" s="66"/>
      <c r="C97" s="225"/>
      <c r="D97" s="226"/>
      <c r="E97" s="207"/>
      <c r="F97" s="46"/>
      <c r="G97" s="41"/>
      <c r="H97" s="41"/>
      <c r="I97" s="41"/>
      <c r="J97" s="41"/>
      <c r="K97" s="41"/>
      <c r="L97" s="46"/>
      <c r="M97" s="203"/>
      <c r="N97" s="203"/>
      <c r="O97" s="84"/>
      <c r="P97" s="208"/>
      <c r="Q97" s="84"/>
      <c r="R97" s="84"/>
      <c r="S97" s="168" t="str">
        <f t="shared" si="0"/>
        <v/>
      </c>
      <c r="T97" s="204"/>
      <c r="U97" s="41"/>
      <c r="V97" s="41"/>
      <c r="W97" s="190" t="str">
        <f t="shared" ca="1" si="24"/>
        <v/>
      </c>
      <c r="X97" s="169" t="str">
        <f t="shared" si="23"/>
        <v/>
      </c>
      <c r="Y97" s="170" t="str">
        <f t="shared" ca="1" si="25"/>
        <v/>
      </c>
      <c r="Z97" s="170" t="str">
        <f t="shared" ca="1" si="18"/>
        <v>0</v>
      </c>
      <c r="AA97" s="170" t="str">
        <f t="shared" ca="1" si="19"/>
        <v/>
      </c>
      <c r="AB97" s="170" t="str">
        <f t="shared" ca="1" si="20"/>
        <v/>
      </c>
      <c r="AC97" s="170" t="str">
        <f t="shared" ca="1" si="21"/>
        <v/>
      </c>
      <c r="AD97" s="170" t="str">
        <f t="shared" ca="1" si="26"/>
        <v/>
      </c>
      <c r="AE97" s="170" t="str">
        <f t="shared" ca="1" si="27"/>
        <v/>
      </c>
      <c r="AF97" s="205"/>
      <c r="AG97" s="205"/>
      <c r="AH97" s="205"/>
      <c r="AI97" s="205"/>
      <c r="AJ97" s="134" t="str">
        <f t="shared" ca="1" si="10"/>
        <v/>
      </c>
      <c r="AK97" s="196"/>
      <c r="AL97" s="267"/>
      <c r="AM97" s="84"/>
      <c r="AN97" s="84"/>
      <c r="AO97" s="210"/>
      <c r="AP97" s="209"/>
      <c r="AQ97" s="208"/>
      <c r="AR97" s="208"/>
      <c r="AS97" s="210"/>
      <c r="AT97" s="209"/>
      <c r="AU97" s="208"/>
      <c r="AV97" s="208"/>
      <c r="AW97" s="210"/>
      <c r="AX97" s="390">
        <f>SUMIF('4.2.펀드 인력변경 이력'!A:A,D97,'4.2.펀드 인력변경 이력'!F:F)</f>
        <v>0</v>
      </c>
      <c r="AY97" s="390">
        <f>SUMIF('4.2.펀드 인력변경 이력'!A:A,D97,'4.2.펀드 인력변경 이력'!G:G)</f>
        <v>0</v>
      </c>
      <c r="AZ97" s="305" t="str">
        <f t="shared" si="22"/>
        <v/>
      </c>
      <c r="BA97" s="46"/>
      <c r="BB97" s="201"/>
      <c r="BC97" s="206"/>
      <c r="BD97" s="206"/>
      <c r="BE97" s="201"/>
      <c r="BF97" s="206"/>
      <c r="BG97" s="206"/>
      <c r="BH97" s="201"/>
      <c r="BI97" s="206"/>
      <c r="BJ97" s="237"/>
      <c r="BK97" s="206"/>
      <c r="BL97" s="237"/>
      <c r="BM97" s="206"/>
      <c r="BN97" s="237"/>
      <c r="BO97" s="206"/>
      <c r="BP97" s="237"/>
      <c r="BQ97" s="206"/>
      <c r="BR97" s="237"/>
      <c r="BS97" s="206"/>
      <c r="BT97" s="206"/>
    </row>
    <row r="98" spans="1:72" ht="39.950000000000003" customHeight="1">
      <c r="A98" s="268"/>
      <c r="B98" s="66"/>
      <c r="C98" s="225"/>
      <c r="D98" s="226"/>
      <c r="E98" s="207"/>
      <c r="F98" s="46"/>
      <c r="G98" s="41"/>
      <c r="H98" s="41"/>
      <c r="I98" s="41"/>
      <c r="J98" s="41"/>
      <c r="K98" s="41"/>
      <c r="L98" s="46"/>
      <c r="M98" s="203"/>
      <c r="N98" s="203"/>
      <c r="O98" s="84"/>
      <c r="P98" s="208"/>
      <c r="Q98" s="84"/>
      <c r="R98" s="84"/>
      <c r="S98" s="168" t="str">
        <f t="shared" si="0"/>
        <v/>
      </c>
      <c r="T98" s="204"/>
      <c r="U98" s="41"/>
      <c r="V98" s="41"/>
      <c r="W98" s="190" t="str">
        <f t="shared" ca="1" si="24"/>
        <v/>
      </c>
      <c r="X98" s="169" t="str">
        <f t="shared" si="23"/>
        <v/>
      </c>
      <c r="Y98" s="170" t="str">
        <f t="shared" ca="1" si="25"/>
        <v/>
      </c>
      <c r="Z98" s="170" t="str">
        <f t="shared" ca="1" si="18"/>
        <v>0</v>
      </c>
      <c r="AA98" s="170" t="str">
        <f t="shared" ca="1" si="19"/>
        <v/>
      </c>
      <c r="AB98" s="170" t="str">
        <f t="shared" ca="1" si="20"/>
        <v/>
      </c>
      <c r="AC98" s="170" t="str">
        <f t="shared" ca="1" si="21"/>
        <v/>
      </c>
      <c r="AD98" s="170" t="str">
        <f t="shared" ca="1" si="26"/>
        <v/>
      </c>
      <c r="AE98" s="170" t="str">
        <f t="shared" ca="1" si="27"/>
        <v/>
      </c>
      <c r="AF98" s="205"/>
      <c r="AG98" s="205"/>
      <c r="AH98" s="205"/>
      <c r="AI98" s="205"/>
      <c r="AJ98" s="134" t="str">
        <f t="shared" ca="1" si="10"/>
        <v/>
      </c>
      <c r="AK98" s="196"/>
      <c r="AL98" s="267"/>
      <c r="AM98" s="84"/>
      <c r="AN98" s="84"/>
      <c r="AO98" s="210"/>
      <c r="AP98" s="209"/>
      <c r="AQ98" s="208"/>
      <c r="AR98" s="208"/>
      <c r="AS98" s="210"/>
      <c r="AT98" s="209"/>
      <c r="AU98" s="208"/>
      <c r="AV98" s="208"/>
      <c r="AW98" s="210"/>
      <c r="AX98" s="390">
        <f>SUMIF('4.2.펀드 인력변경 이력'!A:A,D98,'4.2.펀드 인력변경 이력'!F:F)</f>
        <v>0</v>
      </c>
      <c r="AY98" s="390">
        <f>SUMIF('4.2.펀드 인력변경 이력'!A:A,D98,'4.2.펀드 인력변경 이력'!G:G)</f>
        <v>0</v>
      </c>
      <c r="AZ98" s="305" t="str">
        <f t="shared" si="22"/>
        <v/>
      </c>
      <c r="BA98" s="46"/>
      <c r="BB98" s="201"/>
      <c r="BC98" s="206"/>
      <c r="BD98" s="206"/>
      <c r="BE98" s="201"/>
      <c r="BF98" s="206"/>
      <c r="BG98" s="206"/>
      <c r="BH98" s="201"/>
      <c r="BI98" s="206"/>
      <c r="BJ98" s="237"/>
      <c r="BK98" s="206"/>
      <c r="BL98" s="237"/>
      <c r="BM98" s="206"/>
      <c r="BN98" s="237"/>
      <c r="BO98" s="206"/>
      <c r="BP98" s="237"/>
      <c r="BQ98" s="206"/>
      <c r="BR98" s="237"/>
      <c r="BS98" s="206"/>
      <c r="BT98" s="206"/>
    </row>
    <row r="99" spans="1:72" ht="39.950000000000003" customHeight="1">
      <c r="A99" s="268"/>
      <c r="B99" s="66"/>
      <c r="C99" s="225"/>
      <c r="D99" s="226"/>
      <c r="E99" s="207"/>
      <c r="F99" s="46"/>
      <c r="G99" s="41"/>
      <c r="H99" s="41"/>
      <c r="I99" s="41"/>
      <c r="J99" s="41"/>
      <c r="K99" s="41"/>
      <c r="L99" s="46"/>
      <c r="M99" s="203"/>
      <c r="N99" s="203"/>
      <c r="O99" s="84"/>
      <c r="P99" s="208"/>
      <c r="Q99" s="84"/>
      <c r="R99" s="84"/>
      <c r="S99" s="168" t="str">
        <f t="shared" si="0"/>
        <v/>
      </c>
      <c r="T99" s="204"/>
      <c r="U99" s="41"/>
      <c r="V99" s="41"/>
      <c r="W99" s="190" t="str">
        <f t="shared" ca="1" si="24"/>
        <v/>
      </c>
      <c r="X99" s="169" t="str">
        <f t="shared" si="23"/>
        <v/>
      </c>
      <c r="Y99" s="170" t="str">
        <f t="shared" ca="1" si="25"/>
        <v/>
      </c>
      <c r="Z99" s="170" t="str">
        <f t="shared" ca="1" si="18"/>
        <v>0</v>
      </c>
      <c r="AA99" s="170" t="str">
        <f t="shared" ca="1" si="19"/>
        <v/>
      </c>
      <c r="AB99" s="170" t="str">
        <f t="shared" ca="1" si="20"/>
        <v/>
      </c>
      <c r="AC99" s="170" t="str">
        <f t="shared" ca="1" si="21"/>
        <v/>
      </c>
      <c r="AD99" s="170" t="str">
        <f t="shared" ca="1" si="26"/>
        <v/>
      </c>
      <c r="AE99" s="170" t="str">
        <f t="shared" ca="1" si="27"/>
        <v/>
      </c>
      <c r="AF99" s="205"/>
      <c r="AG99" s="205"/>
      <c r="AH99" s="205"/>
      <c r="AI99" s="205"/>
      <c r="AJ99" s="134" t="str">
        <f t="shared" ca="1" si="10"/>
        <v/>
      </c>
      <c r="AK99" s="196"/>
      <c r="AL99" s="267"/>
      <c r="AM99" s="84"/>
      <c r="AN99" s="84"/>
      <c r="AO99" s="210"/>
      <c r="AP99" s="209"/>
      <c r="AQ99" s="208"/>
      <c r="AR99" s="208"/>
      <c r="AS99" s="210"/>
      <c r="AT99" s="209"/>
      <c r="AU99" s="208"/>
      <c r="AV99" s="208"/>
      <c r="AW99" s="210"/>
      <c r="AX99" s="390">
        <f>SUMIF('4.2.펀드 인력변경 이력'!A:A,D99,'4.2.펀드 인력변경 이력'!F:F)</f>
        <v>0</v>
      </c>
      <c r="AY99" s="390">
        <f>SUMIF('4.2.펀드 인력변경 이력'!A:A,D99,'4.2.펀드 인력변경 이력'!G:G)</f>
        <v>0</v>
      </c>
      <c r="AZ99" s="305" t="str">
        <f t="shared" si="22"/>
        <v/>
      </c>
      <c r="BA99" s="46"/>
      <c r="BB99" s="201"/>
      <c r="BC99" s="206"/>
      <c r="BD99" s="206"/>
      <c r="BE99" s="201"/>
      <c r="BF99" s="206"/>
      <c r="BG99" s="206"/>
      <c r="BH99" s="201"/>
      <c r="BI99" s="206"/>
      <c r="BJ99" s="237"/>
      <c r="BK99" s="206"/>
      <c r="BL99" s="237"/>
      <c r="BM99" s="206"/>
      <c r="BN99" s="237"/>
      <c r="BO99" s="206"/>
      <c r="BP99" s="237"/>
      <c r="BQ99" s="206"/>
      <c r="BR99" s="237"/>
      <c r="BS99" s="206"/>
      <c r="BT99" s="206"/>
    </row>
    <row r="100" spans="1:72" ht="39.950000000000003" customHeight="1">
      <c r="A100" s="268"/>
      <c r="B100" s="66"/>
      <c r="C100" s="225"/>
      <c r="D100" s="226"/>
      <c r="E100" s="207"/>
      <c r="F100" s="46"/>
      <c r="G100" s="41"/>
      <c r="H100" s="41"/>
      <c r="I100" s="41"/>
      <c r="J100" s="41"/>
      <c r="K100" s="41"/>
      <c r="L100" s="46"/>
      <c r="M100" s="203"/>
      <c r="N100" s="203"/>
      <c r="O100" s="84"/>
      <c r="P100" s="208"/>
      <c r="Q100" s="84"/>
      <c r="R100" s="84"/>
      <c r="S100" s="168" t="str">
        <f t="shared" si="0"/>
        <v/>
      </c>
      <c r="T100" s="204"/>
      <c r="U100" s="41"/>
      <c r="V100" s="41"/>
      <c r="W100" s="190" t="str">
        <f t="shared" ca="1" si="24"/>
        <v/>
      </c>
      <c r="X100" s="169" t="str">
        <f t="shared" si="23"/>
        <v/>
      </c>
      <c r="Y100" s="170" t="str">
        <f t="shared" ca="1" si="25"/>
        <v/>
      </c>
      <c r="Z100" s="170" t="str">
        <f t="shared" ca="1" si="18"/>
        <v>0</v>
      </c>
      <c r="AA100" s="170" t="str">
        <f t="shared" ca="1" si="19"/>
        <v/>
      </c>
      <c r="AB100" s="170" t="str">
        <f t="shared" ca="1" si="20"/>
        <v/>
      </c>
      <c r="AC100" s="170" t="str">
        <f t="shared" ca="1" si="21"/>
        <v/>
      </c>
      <c r="AD100" s="170" t="str">
        <f t="shared" ca="1" si="26"/>
        <v/>
      </c>
      <c r="AE100" s="170" t="str">
        <f t="shared" ca="1" si="27"/>
        <v/>
      </c>
      <c r="AF100" s="205"/>
      <c r="AG100" s="205"/>
      <c r="AH100" s="205"/>
      <c r="AI100" s="205"/>
      <c r="AJ100" s="134" t="str">
        <f t="shared" ca="1" si="10"/>
        <v/>
      </c>
      <c r="AK100" s="196"/>
      <c r="AL100" s="267"/>
      <c r="AM100" s="84"/>
      <c r="AN100" s="84"/>
      <c r="AO100" s="210"/>
      <c r="AP100" s="209"/>
      <c r="AQ100" s="208"/>
      <c r="AR100" s="208"/>
      <c r="AS100" s="210"/>
      <c r="AT100" s="209"/>
      <c r="AU100" s="208"/>
      <c r="AV100" s="208"/>
      <c r="AW100" s="210"/>
      <c r="AX100" s="390">
        <f>SUMIF('4.2.펀드 인력변경 이력'!A:A,D100,'4.2.펀드 인력변경 이력'!F:F)</f>
        <v>0</v>
      </c>
      <c r="AY100" s="390">
        <f>SUMIF('4.2.펀드 인력변경 이력'!A:A,D100,'4.2.펀드 인력변경 이력'!G:G)</f>
        <v>0</v>
      </c>
      <c r="AZ100" s="305" t="str">
        <f t="shared" si="22"/>
        <v/>
      </c>
      <c r="BA100" s="46"/>
      <c r="BB100" s="201"/>
      <c r="BC100" s="206"/>
      <c r="BD100" s="206"/>
      <c r="BE100" s="201"/>
      <c r="BF100" s="206"/>
      <c r="BG100" s="206"/>
      <c r="BH100" s="201"/>
      <c r="BI100" s="206"/>
      <c r="BJ100" s="237"/>
      <c r="BK100" s="206"/>
      <c r="BL100" s="237"/>
      <c r="BM100" s="206"/>
      <c r="BN100" s="237"/>
      <c r="BO100" s="206"/>
      <c r="BP100" s="237"/>
      <c r="BQ100" s="206"/>
      <c r="BR100" s="237"/>
      <c r="BS100" s="206"/>
      <c r="BT100" s="206"/>
    </row>
    <row r="101" spans="1:72" ht="39.950000000000003" customHeight="1">
      <c r="A101" s="268"/>
      <c r="B101" s="66"/>
      <c r="C101" s="225"/>
      <c r="D101" s="226"/>
      <c r="E101" s="207"/>
      <c r="F101" s="46"/>
      <c r="G101" s="41"/>
      <c r="H101" s="41"/>
      <c r="I101" s="41"/>
      <c r="J101" s="41"/>
      <c r="K101" s="41"/>
      <c r="L101" s="46"/>
      <c r="M101" s="203"/>
      <c r="N101" s="203"/>
      <c r="O101" s="84"/>
      <c r="P101" s="208"/>
      <c r="Q101" s="84"/>
      <c r="R101" s="84"/>
      <c r="S101" s="168" t="str">
        <f t="shared" si="0"/>
        <v/>
      </c>
      <c r="T101" s="204"/>
      <c r="U101" s="41"/>
      <c r="V101" s="41"/>
      <c r="W101" s="190" t="str">
        <f t="shared" ca="1" si="24"/>
        <v/>
      </c>
      <c r="X101" s="169" t="str">
        <f t="shared" si="23"/>
        <v/>
      </c>
      <c r="Y101" s="170" t="str">
        <f t="shared" ca="1" si="25"/>
        <v/>
      </c>
      <c r="Z101" s="170" t="str">
        <f t="shared" ca="1" si="18"/>
        <v>0</v>
      </c>
      <c r="AA101" s="170" t="str">
        <f t="shared" ca="1" si="19"/>
        <v/>
      </c>
      <c r="AB101" s="170" t="str">
        <f t="shared" ca="1" si="20"/>
        <v/>
      </c>
      <c r="AC101" s="170" t="str">
        <f t="shared" ca="1" si="21"/>
        <v/>
      </c>
      <c r="AD101" s="170" t="str">
        <f t="shared" ca="1" si="26"/>
        <v/>
      </c>
      <c r="AE101" s="170" t="str">
        <f t="shared" ca="1" si="27"/>
        <v/>
      </c>
      <c r="AF101" s="205"/>
      <c r="AG101" s="205"/>
      <c r="AH101" s="205"/>
      <c r="AI101" s="205"/>
      <c r="AJ101" s="134" t="str">
        <f t="shared" ca="1" si="10"/>
        <v/>
      </c>
      <c r="AK101" s="196"/>
      <c r="AL101" s="267"/>
      <c r="AM101" s="84"/>
      <c r="AN101" s="84"/>
      <c r="AO101" s="210"/>
      <c r="AP101" s="209"/>
      <c r="AQ101" s="208"/>
      <c r="AR101" s="208"/>
      <c r="AS101" s="210"/>
      <c r="AT101" s="209"/>
      <c r="AU101" s="208"/>
      <c r="AV101" s="208"/>
      <c r="AW101" s="210"/>
      <c r="AX101" s="390">
        <f>SUMIF('4.2.펀드 인력변경 이력'!A:A,D101,'4.2.펀드 인력변경 이력'!F:F)</f>
        <v>0</v>
      </c>
      <c r="AY101" s="390">
        <f>SUMIF('4.2.펀드 인력변경 이력'!A:A,D101,'4.2.펀드 인력변경 이력'!G:G)</f>
        <v>0</v>
      </c>
      <c r="AZ101" s="305" t="str">
        <f t="shared" si="22"/>
        <v/>
      </c>
      <c r="BA101" s="46"/>
      <c r="BB101" s="201"/>
      <c r="BC101" s="206"/>
      <c r="BD101" s="206"/>
      <c r="BE101" s="201"/>
      <c r="BF101" s="206"/>
      <c r="BG101" s="206"/>
      <c r="BH101" s="201"/>
      <c r="BI101" s="206"/>
      <c r="BJ101" s="237"/>
      <c r="BK101" s="206"/>
      <c r="BL101" s="237"/>
      <c r="BM101" s="206"/>
      <c r="BN101" s="237"/>
      <c r="BO101" s="206"/>
      <c r="BP101" s="237"/>
      <c r="BQ101" s="206"/>
      <c r="BR101" s="237"/>
      <c r="BS101" s="206"/>
      <c r="BT101" s="206"/>
    </row>
    <row r="102" spans="1:72" ht="39.950000000000003" customHeight="1">
      <c r="A102" s="268"/>
      <c r="B102" s="66"/>
      <c r="C102" s="225"/>
      <c r="D102" s="226"/>
      <c r="E102" s="207"/>
      <c r="F102" s="46"/>
      <c r="G102" s="41"/>
      <c r="H102" s="41"/>
      <c r="I102" s="41"/>
      <c r="J102" s="41"/>
      <c r="K102" s="41"/>
      <c r="L102" s="46"/>
      <c r="M102" s="203"/>
      <c r="N102" s="203"/>
      <c r="O102" s="84"/>
      <c r="P102" s="208"/>
      <c r="Q102" s="84"/>
      <c r="R102" s="84"/>
      <c r="S102" s="168" t="str">
        <f t="shared" si="0"/>
        <v/>
      </c>
      <c r="T102" s="204"/>
      <c r="U102" s="41"/>
      <c r="V102" s="41"/>
      <c r="W102" s="190" t="str">
        <f t="shared" ca="1" si="24"/>
        <v/>
      </c>
      <c r="X102" s="169" t="str">
        <f t="shared" si="23"/>
        <v/>
      </c>
      <c r="Y102" s="170" t="str">
        <f t="shared" ca="1" si="25"/>
        <v/>
      </c>
      <c r="Z102" s="170" t="str">
        <f t="shared" ca="1" si="18"/>
        <v>0</v>
      </c>
      <c r="AA102" s="170" t="str">
        <f t="shared" ca="1" si="19"/>
        <v/>
      </c>
      <c r="AB102" s="170" t="str">
        <f t="shared" ca="1" si="20"/>
        <v/>
      </c>
      <c r="AC102" s="170" t="str">
        <f t="shared" ca="1" si="21"/>
        <v/>
      </c>
      <c r="AD102" s="170" t="str">
        <f t="shared" ca="1" si="26"/>
        <v/>
      </c>
      <c r="AE102" s="170" t="str">
        <f t="shared" ca="1" si="27"/>
        <v/>
      </c>
      <c r="AF102" s="205"/>
      <c r="AG102" s="205"/>
      <c r="AH102" s="205"/>
      <c r="AI102" s="205"/>
      <c r="AJ102" s="134" t="str">
        <f t="shared" ca="1" si="10"/>
        <v/>
      </c>
      <c r="AK102" s="196"/>
      <c r="AL102" s="267"/>
      <c r="AM102" s="84"/>
      <c r="AN102" s="84"/>
      <c r="AO102" s="210"/>
      <c r="AP102" s="209"/>
      <c r="AQ102" s="208"/>
      <c r="AR102" s="208"/>
      <c r="AS102" s="210"/>
      <c r="AT102" s="209"/>
      <c r="AU102" s="208"/>
      <c r="AV102" s="208"/>
      <c r="AW102" s="210"/>
      <c r="AX102" s="390">
        <f>SUMIF('4.2.펀드 인력변경 이력'!A:A,D102,'4.2.펀드 인력변경 이력'!F:F)</f>
        <v>0</v>
      </c>
      <c r="AY102" s="390">
        <f>SUMIF('4.2.펀드 인력변경 이력'!A:A,D102,'4.2.펀드 인력변경 이력'!G:G)</f>
        <v>0</v>
      </c>
      <c r="AZ102" s="305" t="str">
        <f t="shared" si="22"/>
        <v/>
      </c>
      <c r="BA102" s="46"/>
      <c r="BB102" s="201"/>
      <c r="BC102" s="206"/>
      <c r="BD102" s="206"/>
      <c r="BE102" s="201"/>
      <c r="BF102" s="206"/>
      <c r="BG102" s="206"/>
      <c r="BH102" s="201"/>
      <c r="BI102" s="206"/>
      <c r="BJ102" s="237"/>
      <c r="BK102" s="206"/>
      <c r="BL102" s="237"/>
      <c r="BM102" s="206"/>
      <c r="BN102" s="237"/>
      <c r="BO102" s="206"/>
      <c r="BP102" s="237"/>
      <c r="BQ102" s="206"/>
      <c r="BR102" s="237"/>
      <c r="BS102" s="206"/>
      <c r="BT102" s="206"/>
    </row>
    <row r="103" spans="1:72" ht="39.950000000000003" customHeight="1">
      <c r="A103" s="268"/>
      <c r="B103" s="66"/>
      <c r="C103" s="225"/>
      <c r="D103" s="226"/>
      <c r="E103" s="207"/>
      <c r="F103" s="46"/>
      <c r="G103" s="41"/>
      <c r="H103" s="41"/>
      <c r="I103" s="41"/>
      <c r="J103" s="41"/>
      <c r="K103" s="41"/>
      <c r="L103" s="46"/>
      <c r="M103" s="203"/>
      <c r="N103" s="203"/>
      <c r="O103" s="84"/>
      <c r="P103" s="208"/>
      <c r="Q103" s="84"/>
      <c r="R103" s="84"/>
      <c r="S103" s="168" t="str">
        <f t="shared" si="0"/>
        <v/>
      </c>
      <c r="T103" s="204"/>
      <c r="U103" s="41"/>
      <c r="V103" s="41"/>
      <c r="W103" s="190" t="str">
        <f t="shared" ca="1" si="24"/>
        <v/>
      </c>
      <c r="X103" s="169" t="str">
        <f t="shared" si="23"/>
        <v/>
      </c>
      <c r="Y103" s="170" t="str">
        <f t="shared" ca="1" si="25"/>
        <v/>
      </c>
      <c r="Z103" s="170" t="str">
        <f t="shared" ca="1" si="18"/>
        <v>0</v>
      </c>
      <c r="AA103" s="170" t="str">
        <f t="shared" ca="1" si="19"/>
        <v/>
      </c>
      <c r="AB103" s="170" t="str">
        <f t="shared" ca="1" si="20"/>
        <v/>
      </c>
      <c r="AC103" s="170" t="str">
        <f t="shared" ca="1" si="21"/>
        <v/>
      </c>
      <c r="AD103" s="170" t="str">
        <f t="shared" ca="1" si="26"/>
        <v/>
      </c>
      <c r="AE103" s="170" t="str">
        <f t="shared" ca="1" si="27"/>
        <v/>
      </c>
      <c r="AF103" s="205"/>
      <c r="AG103" s="205"/>
      <c r="AH103" s="205"/>
      <c r="AI103" s="205"/>
      <c r="AJ103" s="134" t="str">
        <f t="shared" ca="1" si="10"/>
        <v/>
      </c>
      <c r="AK103" s="196"/>
      <c r="AL103" s="267"/>
      <c r="AM103" s="84"/>
      <c r="AN103" s="84"/>
      <c r="AO103" s="210"/>
      <c r="AP103" s="209"/>
      <c r="AQ103" s="208"/>
      <c r="AR103" s="208"/>
      <c r="AS103" s="210"/>
      <c r="AT103" s="209"/>
      <c r="AU103" s="208"/>
      <c r="AV103" s="208"/>
      <c r="AW103" s="210"/>
      <c r="AX103" s="390">
        <f>SUMIF('4.2.펀드 인력변경 이력'!A:A,D103,'4.2.펀드 인력변경 이력'!F:F)</f>
        <v>0</v>
      </c>
      <c r="AY103" s="390">
        <f>SUMIF('4.2.펀드 인력변경 이력'!A:A,D103,'4.2.펀드 인력변경 이력'!G:G)</f>
        <v>0</v>
      </c>
      <c r="AZ103" s="305" t="str">
        <f t="shared" si="22"/>
        <v/>
      </c>
      <c r="BA103" s="46"/>
      <c r="BB103" s="201"/>
      <c r="BC103" s="206"/>
      <c r="BD103" s="206"/>
      <c r="BE103" s="201"/>
      <c r="BF103" s="206"/>
      <c r="BG103" s="206"/>
      <c r="BH103" s="201"/>
      <c r="BI103" s="206"/>
      <c r="BJ103" s="237"/>
      <c r="BK103" s="206"/>
      <c r="BL103" s="237"/>
      <c r="BM103" s="206"/>
      <c r="BN103" s="237"/>
      <c r="BO103" s="206"/>
      <c r="BP103" s="237"/>
      <c r="BQ103" s="206"/>
      <c r="BR103" s="237"/>
      <c r="BS103" s="206"/>
      <c r="BT103" s="206"/>
    </row>
    <row r="104" spans="1:72" ht="39.950000000000003" customHeight="1">
      <c r="A104" s="268"/>
      <c r="B104" s="66"/>
      <c r="C104" s="225"/>
      <c r="D104" s="226"/>
      <c r="E104" s="207"/>
      <c r="F104" s="46"/>
      <c r="G104" s="41"/>
      <c r="H104" s="41"/>
      <c r="I104" s="41"/>
      <c r="J104" s="41"/>
      <c r="K104" s="41"/>
      <c r="L104" s="46"/>
      <c r="M104" s="203"/>
      <c r="N104" s="203"/>
      <c r="O104" s="84"/>
      <c r="P104" s="208"/>
      <c r="Q104" s="84"/>
      <c r="R104" s="84"/>
      <c r="S104" s="168" t="str">
        <f t="shared" si="0"/>
        <v/>
      </c>
      <c r="T104" s="204"/>
      <c r="U104" s="41"/>
      <c r="V104" s="41"/>
      <c r="W104" s="190" t="str">
        <f t="shared" ca="1" si="24"/>
        <v/>
      </c>
      <c r="X104" s="169" t="str">
        <f t="shared" si="23"/>
        <v/>
      </c>
      <c r="Y104" s="170" t="str">
        <f t="shared" ca="1" si="25"/>
        <v/>
      </c>
      <c r="Z104" s="170" t="str">
        <f t="shared" ca="1" si="18"/>
        <v>0</v>
      </c>
      <c r="AA104" s="170" t="str">
        <f t="shared" ca="1" si="19"/>
        <v/>
      </c>
      <c r="AB104" s="170" t="str">
        <f t="shared" ca="1" si="20"/>
        <v/>
      </c>
      <c r="AC104" s="170" t="str">
        <f t="shared" ca="1" si="21"/>
        <v/>
      </c>
      <c r="AD104" s="170" t="str">
        <f t="shared" ca="1" si="26"/>
        <v/>
      </c>
      <c r="AE104" s="170" t="str">
        <f t="shared" ca="1" si="27"/>
        <v/>
      </c>
      <c r="AF104" s="205"/>
      <c r="AG104" s="205"/>
      <c r="AH104" s="205"/>
      <c r="AI104" s="205"/>
      <c r="AJ104" s="134" t="str">
        <f t="shared" ca="1" si="10"/>
        <v/>
      </c>
      <c r="AK104" s="196"/>
      <c r="AL104" s="267"/>
      <c r="AM104" s="84"/>
      <c r="AN104" s="84"/>
      <c r="AO104" s="210"/>
      <c r="AP104" s="209"/>
      <c r="AQ104" s="208"/>
      <c r="AR104" s="208"/>
      <c r="AS104" s="210"/>
      <c r="AT104" s="209"/>
      <c r="AU104" s="208"/>
      <c r="AV104" s="208"/>
      <c r="AW104" s="210"/>
      <c r="AX104" s="390">
        <f>SUMIF('4.2.펀드 인력변경 이력'!A:A,D104,'4.2.펀드 인력변경 이력'!F:F)</f>
        <v>0</v>
      </c>
      <c r="AY104" s="390">
        <f>SUMIF('4.2.펀드 인력변경 이력'!A:A,D104,'4.2.펀드 인력변경 이력'!G:G)</f>
        <v>0</v>
      </c>
      <c r="AZ104" s="305" t="str">
        <f t="shared" si="22"/>
        <v/>
      </c>
      <c r="BA104" s="46"/>
      <c r="BB104" s="201"/>
      <c r="BC104" s="206"/>
      <c r="BD104" s="206"/>
      <c r="BE104" s="201"/>
      <c r="BF104" s="206"/>
      <c r="BG104" s="206"/>
      <c r="BH104" s="201"/>
      <c r="BI104" s="206"/>
      <c r="BJ104" s="237"/>
      <c r="BK104" s="206"/>
      <c r="BL104" s="237"/>
      <c r="BM104" s="206"/>
      <c r="BN104" s="237"/>
      <c r="BO104" s="206"/>
      <c r="BP104" s="237"/>
      <c r="BQ104" s="206"/>
      <c r="BR104" s="237"/>
      <c r="BS104" s="206"/>
      <c r="BT104" s="206"/>
    </row>
    <row r="105" spans="1:72" ht="39.950000000000003" customHeight="1">
      <c r="A105" s="268"/>
      <c r="B105" s="66"/>
      <c r="C105" s="225"/>
      <c r="D105" s="226"/>
      <c r="E105" s="207"/>
      <c r="F105" s="46"/>
      <c r="G105" s="41"/>
      <c r="H105" s="41"/>
      <c r="I105" s="41"/>
      <c r="J105" s="41"/>
      <c r="K105" s="41"/>
      <c r="L105" s="46"/>
      <c r="M105" s="203"/>
      <c r="N105" s="203"/>
      <c r="O105" s="84"/>
      <c r="P105" s="208"/>
      <c r="Q105" s="84"/>
      <c r="R105" s="84"/>
      <c r="S105" s="168" t="str">
        <f t="shared" si="0"/>
        <v/>
      </c>
      <c r="T105" s="204"/>
      <c r="U105" s="41"/>
      <c r="V105" s="41"/>
      <c r="W105" s="190" t="str">
        <f t="shared" ca="1" si="24"/>
        <v/>
      </c>
      <c r="X105" s="169" t="str">
        <f t="shared" si="23"/>
        <v/>
      </c>
      <c r="Y105" s="170" t="str">
        <f t="shared" ca="1" si="25"/>
        <v/>
      </c>
      <c r="Z105" s="170" t="str">
        <f t="shared" ca="1" si="18"/>
        <v>0</v>
      </c>
      <c r="AA105" s="170" t="str">
        <f t="shared" ca="1" si="19"/>
        <v/>
      </c>
      <c r="AB105" s="170" t="str">
        <f t="shared" ca="1" si="20"/>
        <v/>
      </c>
      <c r="AC105" s="170" t="str">
        <f t="shared" ca="1" si="21"/>
        <v/>
      </c>
      <c r="AD105" s="170" t="str">
        <f t="shared" ca="1" si="26"/>
        <v/>
      </c>
      <c r="AE105" s="170" t="str">
        <f t="shared" ca="1" si="27"/>
        <v/>
      </c>
      <c r="AF105" s="205"/>
      <c r="AG105" s="205"/>
      <c r="AH105" s="205"/>
      <c r="AI105" s="205"/>
      <c r="AJ105" s="134" t="str">
        <f t="shared" ca="1" si="10"/>
        <v/>
      </c>
      <c r="AK105" s="196"/>
      <c r="AL105" s="267"/>
      <c r="AM105" s="84"/>
      <c r="AN105" s="84"/>
      <c r="AO105" s="210"/>
      <c r="AP105" s="209"/>
      <c r="AQ105" s="208"/>
      <c r="AR105" s="208"/>
      <c r="AS105" s="210"/>
      <c r="AT105" s="209"/>
      <c r="AU105" s="208"/>
      <c r="AV105" s="208"/>
      <c r="AW105" s="210"/>
      <c r="AX105" s="390">
        <f>SUMIF('4.2.펀드 인력변경 이력'!A:A,D105,'4.2.펀드 인력변경 이력'!F:F)</f>
        <v>0</v>
      </c>
      <c r="AY105" s="390">
        <f>SUMIF('4.2.펀드 인력변경 이력'!A:A,D105,'4.2.펀드 인력변경 이력'!G:G)</f>
        <v>0</v>
      </c>
      <c r="AZ105" s="305" t="str">
        <f t="shared" si="22"/>
        <v/>
      </c>
      <c r="BA105" s="46"/>
      <c r="BB105" s="201"/>
      <c r="BC105" s="206"/>
      <c r="BD105" s="206"/>
      <c r="BE105" s="201"/>
      <c r="BF105" s="206"/>
      <c r="BG105" s="206"/>
      <c r="BH105" s="201"/>
      <c r="BI105" s="206"/>
      <c r="BJ105" s="237"/>
      <c r="BK105" s="206"/>
      <c r="BL105" s="237"/>
      <c r="BM105" s="206"/>
      <c r="BN105" s="237"/>
      <c r="BO105" s="206"/>
      <c r="BP105" s="237"/>
      <c r="BQ105" s="206"/>
      <c r="BR105" s="237"/>
      <c r="BS105" s="206"/>
      <c r="BT105" s="206"/>
    </row>
    <row r="106" spans="1:72" ht="39.950000000000003" customHeight="1">
      <c r="A106" s="268"/>
      <c r="B106" s="66"/>
      <c r="C106" s="225"/>
      <c r="D106" s="226"/>
      <c r="E106" s="207"/>
      <c r="F106" s="46"/>
      <c r="G106" s="41"/>
      <c r="H106" s="41"/>
      <c r="I106" s="41"/>
      <c r="J106" s="41"/>
      <c r="K106" s="41"/>
      <c r="L106" s="46"/>
      <c r="M106" s="203"/>
      <c r="N106" s="203"/>
      <c r="O106" s="84"/>
      <c r="P106" s="208"/>
      <c r="Q106" s="84"/>
      <c r="R106" s="84"/>
      <c r="S106" s="168" t="str">
        <f t="shared" si="0"/>
        <v/>
      </c>
      <c r="T106" s="204"/>
      <c r="U106" s="41"/>
      <c r="V106" s="41"/>
      <c r="W106" s="190" t="str">
        <f t="shared" ca="1" si="24"/>
        <v/>
      </c>
      <c r="X106" s="169" t="str">
        <f t="shared" si="23"/>
        <v/>
      </c>
      <c r="Y106" s="170" t="str">
        <f t="shared" ca="1" si="25"/>
        <v/>
      </c>
      <c r="Z106" s="170" t="str">
        <f t="shared" ca="1" si="18"/>
        <v>0</v>
      </c>
      <c r="AA106" s="170" t="str">
        <f t="shared" ca="1" si="19"/>
        <v/>
      </c>
      <c r="AB106" s="170" t="str">
        <f t="shared" ca="1" si="20"/>
        <v/>
      </c>
      <c r="AC106" s="170" t="str">
        <f t="shared" ca="1" si="21"/>
        <v/>
      </c>
      <c r="AD106" s="170" t="str">
        <f t="shared" ca="1" si="26"/>
        <v/>
      </c>
      <c r="AE106" s="170" t="str">
        <f t="shared" ca="1" si="27"/>
        <v/>
      </c>
      <c r="AF106" s="205"/>
      <c r="AG106" s="205"/>
      <c r="AH106" s="205"/>
      <c r="AI106" s="205"/>
      <c r="AJ106" s="134" t="str">
        <f t="shared" ca="1" si="10"/>
        <v/>
      </c>
      <c r="AK106" s="196"/>
      <c r="AL106" s="267"/>
      <c r="AM106" s="84"/>
      <c r="AN106" s="84"/>
      <c r="AO106" s="210"/>
      <c r="AP106" s="209"/>
      <c r="AQ106" s="208"/>
      <c r="AR106" s="208"/>
      <c r="AS106" s="210"/>
      <c r="AT106" s="209"/>
      <c r="AU106" s="208"/>
      <c r="AV106" s="208"/>
      <c r="AW106" s="210"/>
      <c r="AX106" s="390">
        <f>SUMIF('4.2.펀드 인력변경 이력'!A:A,D106,'4.2.펀드 인력변경 이력'!F:F)</f>
        <v>0</v>
      </c>
      <c r="AY106" s="390">
        <f>SUMIF('4.2.펀드 인력변경 이력'!A:A,D106,'4.2.펀드 인력변경 이력'!G:G)</f>
        <v>0</v>
      </c>
      <c r="AZ106" s="305" t="str">
        <f t="shared" si="22"/>
        <v/>
      </c>
      <c r="BA106" s="46"/>
      <c r="BB106" s="201"/>
      <c r="BC106" s="206"/>
      <c r="BD106" s="206"/>
      <c r="BE106" s="201"/>
      <c r="BF106" s="206"/>
      <c r="BG106" s="206"/>
      <c r="BH106" s="201"/>
      <c r="BI106" s="206"/>
      <c r="BJ106" s="237"/>
      <c r="BK106" s="206"/>
      <c r="BL106" s="237"/>
      <c r="BM106" s="206"/>
      <c r="BN106" s="237"/>
      <c r="BO106" s="206"/>
      <c r="BP106" s="237"/>
      <c r="BQ106" s="206"/>
      <c r="BR106" s="237"/>
      <c r="BS106" s="206"/>
      <c r="BT106" s="206"/>
    </row>
    <row r="107" spans="1:72" ht="39.950000000000003" customHeight="1">
      <c r="A107" s="268"/>
      <c r="B107" s="66"/>
      <c r="C107" s="225"/>
      <c r="D107" s="226"/>
      <c r="E107" s="207"/>
      <c r="F107" s="46"/>
      <c r="G107" s="41"/>
      <c r="H107" s="41"/>
      <c r="I107" s="41"/>
      <c r="J107" s="41"/>
      <c r="K107" s="41"/>
      <c r="L107" s="46"/>
      <c r="M107" s="203"/>
      <c r="N107" s="203"/>
      <c r="O107" s="84"/>
      <c r="P107" s="208"/>
      <c r="Q107" s="84"/>
      <c r="R107" s="84"/>
      <c r="S107" s="168" t="str">
        <f t="shared" si="0"/>
        <v/>
      </c>
      <c r="T107" s="204"/>
      <c r="U107" s="41"/>
      <c r="V107" s="41"/>
      <c r="W107" s="190" t="str">
        <f t="shared" ca="1" si="24"/>
        <v/>
      </c>
      <c r="X107" s="169" t="str">
        <f t="shared" si="23"/>
        <v/>
      </c>
      <c r="Y107" s="170" t="str">
        <f t="shared" ca="1" si="25"/>
        <v/>
      </c>
      <c r="Z107" s="170" t="str">
        <f t="shared" ref="Z107:Z138" ca="1" si="28">IF( ISBLANK($D107), "0", SUMPRODUCT( (OFFSET(제안사_투자현황,0,1,ROWS(제안사_투자현황),1)=$D107)*1, OFFSET(제안사_투자현황,0,9,ROWS(제안사_투자현황),1)) )</f>
        <v>0</v>
      </c>
      <c r="AA107" s="170" t="str">
        <f t="shared" ref="AA107:AA138" ca="1" si="29">IF( ISBLANK($D107), "", SUMPRODUCT( (OFFSET(제안사_투자현황,0,1,ROWS(제안사_투자현황),1)=$D107)*1, OFFSET(제안사_투자현황,0,14,ROWS(제안사_투자현황),1)) )</f>
        <v/>
      </c>
      <c r="AB107" s="170" t="str">
        <f t="shared" ref="AB107:AB138" ca="1" si="30">IF( ISBLANK($D107), "", SUMPRODUCT( (OFFSET(제안사_투자현황,0,1,ROWS(제안사_투자현황),1)=$D107)*1, OFFSET(제안사_투자현황,0,19,ROWS(제안사_투자현황),1)) )</f>
        <v/>
      </c>
      <c r="AC107" s="170" t="str">
        <f t="shared" ref="AC107:AC138" ca="1" si="31">IF( ISBLANK($D107), "", SUMPRODUCT( (OFFSET(제안사_투자현황,0,1,ROWS(제안사_투자현황),1)=$D107)*1, OFFSET(제안사_투자현황,0,20,ROWS(제안사_투자현황),1)) )</f>
        <v/>
      </c>
      <c r="AD107" s="170" t="str">
        <f t="shared" ca="1" si="26"/>
        <v/>
      </c>
      <c r="AE107" s="170" t="str">
        <f t="shared" ca="1" si="27"/>
        <v/>
      </c>
      <c r="AF107" s="205"/>
      <c r="AG107" s="205"/>
      <c r="AH107" s="205"/>
      <c r="AI107" s="205"/>
      <c r="AJ107" s="134" t="str">
        <f t="shared" ca="1" si="10"/>
        <v/>
      </c>
      <c r="AK107" s="196"/>
      <c r="AL107" s="267"/>
      <c r="AM107" s="84"/>
      <c r="AN107" s="84"/>
      <c r="AO107" s="210"/>
      <c r="AP107" s="209"/>
      <c r="AQ107" s="208"/>
      <c r="AR107" s="208"/>
      <c r="AS107" s="210"/>
      <c r="AT107" s="209"/>
      <c r="AU107" s="208"/>
      <c r="AV107" s="208"/>
      <c r="AW107" s="210"/>
      <c r="AX107" s="390">
        <f>SUMIF('4.2.펀드 인력변경 이력'!A:A,D107,'4.2.펀드 인력변경 이력'!F:F)</f>
        <v>0</v>
      </c>
      <c r="AY107" s="390">
        <f>SUMIF('4.2.펀드 인력변경 이력'!A:A,D107,'4.2.펀드 인력변경 이력'!G:G)</f>
        <v>0</v>
      </c>
      <c r="AZ107" s="305" t="str">
        <f t="shared" ref="AZ107:AZ138" si="32">IF(D107="","",IF(AY107=0,3,IF(AX107/AY107&gt;3,3,AX107/AY107)))</f>
        <v/>
      </c>
      <c r="BA107" s="46"/>
      <c r="BB107" s="201"/>
      <c r="BC107" s="206"/>
      <c r="BD107" s="206"/>
      <c r="BE107" s="201"/>
      <c r="BF107" s="206"/>
      <c r="BG107" s="206"/>
      <c r="BH107" s="201"/>
      <c r="BI107" s="206"/>
      <c r="BJ107" s="237"/>
      <c r="BK107" s="206"/>
      <c r="BL107" s="237"/>
      <c r="BM107" s="206"/>
      <c r="BN107" s="237"/>
      <c r="BO107" s="206"/>
      <c r="BP107" s="237"/>
      <c r="BQ107" s="206"/>
      <c r="BR107" s="237"/>
      <c r="BS107" s="206"/>
      <c r="BT107" s="206"/>
    </row>
    <row r="108" spans="1:72" ht="39.950000000000003" customHeight="1">
      <c r="A108" s="268"/>
      <c r="B108" s="66"/>
      <c r="C108" s="225"/>
      <c r="D108" s="226"/>
      <c r="E108" s="207"/>
      <c r="F108" s="46"/>
      <c r="G108" s="41"/>
      <c r="H108" s="41"/>
      <c r="I108" s="41"/>
      <c r="J108" s="41"/>
      <c r="K108" s="41"/>
      <c r="L108" s="46"/>
      <c r="M108" s="203"/>
      <c r="N108" s="203"/>
      <c r="O108" s="84"/>
      <c r="P108" s="208"/>
      <c r="Q108" s="84"/>
      <c r="R108" s="84"/>
      <c r="S108" s="168" t="str">
        <f t="shared" si="0"/>
        <v/>
      </c>
      <c r="T108" s="204"/>
      <c r="U108" s="41"/>
      <c r="V108" s="41"/>
      <c r="W108" s="190" t="str">
        <f t="shared" ca="1" si="24"/>
        <v/>
      </c>
      <c r="X108" s="169" t="str">
        <f t="shared" si="23"/>
        <v/>
      </c>
      <c r="Y108" s="170" t="str">
        <f t="shared" ca="1" si="25"/>
        <v/>
      </c>
      <c r="Z108" s="170" t="str">
        <f t="shared" ca="1" si="28"/>
        <v>0</v>
      </c>
      <c r="AA108" s="170" t="str">
        <f t="shared" ca="1" si="29"/>
        <v/>
      </c>
      <c r="AB108" s="170" t="str">
        <f t="shared" ca="1" si="30"/>
        <v/>
      </c>
      <c r="AC108" s="170" t="str">
        <f t="shared" ca="1" si="31"/>
        <v/>
      </c>
      <c r="AD108" s="170" t="str">
        <f t="shared" ca="1" si="26"/>
        <v/>
      </c>
      <c r="AE108" s="170" t="str">
        <f t="shared" ca="1" si="27"/>
        <v/>
      </c>
      <c r="AF108" s="205"/>
      <c r="AG108" s="205"/>
      <c r="AH108" s="205"/>
      <c r="AI108" s="205"/>
      <c r="AJ108" s="134" t="str">
        <f t="shared" ca="1" si="10"/>
        <v/>
      </c>
      <c r="AK108" s="196"/>
      <c r="AL108" s="267"/>
      <c r="AM108" s="84"/>
      <c r="AN108" s="84"/>
      <c r="AO108" s="210"/>
      <c r="AP108" s="209"/>
      <c r="AQ108" s="208"/>
      <c r="AR108" s="208"/>
      <c r="AS108" s="210"/>
      <c r="AT108" s="209"/>
      <c r="AU108" s="208"/>
      <c r="AV108" s="208"/>
      <c r="AW108" s="210"/>
      <c r="AX108" s="390">
        <f>SUMIF('4.2.펀드 인력변경 이력'!A:A,D108,'4.2.펀드 인력변경 이력'!F:F)</f>
        <v>0</v>
      </c>
      <c r="AY108" s="390">
        <f>SUMIF('4.2.펀드 인력변경 이력'!A:A,D108,'4.2.펀드 인력변경 이력'!G:G)</f>
        <v>0</v>
      </c>
      <c r="AZ108" s="305" t="str">
        <f t="shared" si="32"/>
        <v/>
      </c>
      <c r="BA108" s="46"/>
      <c r="BB108" s="201"/>
      <c r="BC108" s="206"/>
      <c r="BD108" s="206"/>
      <c r="BE108" s="201"/>
      <c r="BF108" s="206"/>
      <c r="BG108" s="206"/>
      <c r="BH108" s="201"/>
      <c r="BI108" s="206"/>
      <c r="BJ108" s="237"/>
      <c r="BK108" s="206"/>
      <c r="BL108" s="237"/>
      <c r="BM108" s="206"/>
      <c r="BN108" s="237"/>
      <c r="BO108" s="206"/>
      <c r="BP108" s="237"/>
      <c r="BQ108" s="206"/>
      <c r="BR108" s="237"/>
      <c r="BS108" s="206"/>
      <c r="BT108" s="206"/>
    </row>
    <row r="109" spans="1:72" ht="39.950000000000003" customHeight="1">
      <c r="A109" s="268"/>
      <c r="B109" s="66"/>
      <c r="C109" s="225"/>
      <c r="D109" s="226"/>
      <c r="E109" s="207"/>
      <c r="F109" s="46"/>
      <c r="G109" s="41"/>
      <c r="H109" s="41"/>
      <c r="I109" s="41"/>
      <c r="J109" s="41"/>
      <c r="K109" s="41"/>
      <c r="L109" s="46"/>
      <c r="M109" s="203"/>
      <c r="N109" s="203"/>
      <c r="O109" s="84"/>
      <c r="P109" s="208"/>
      <c r="Q109" s="84"/>
      <c r="R109" s="84"/>
      <c r="S109" s="168" t="str">
        <f t="shared" si="0"/>
        <v/>
      </c>
      <c r="T109" s="204"/>
      <c r="U109" s="41"/>
      <c r="V109" s="41"/>
      <c r="W109" s="190" t="str">
        <f t="shared" ca="1" si="24"/>
        <v/>
      </c>
      <c r="X109" s="169" t="str">
        <f t="shared" si="23"/>
        <v/>
      </c>
      <c r="Y109" s="170" t="str">
        <f t="shared" ca="1" si="25"/>
        <v/>
      </c>
      <c r="Z109" s="170" t="str">
        <f t="shared" ca="1" si="28"/>
        <v>0</v>
      </c>
      <c r="AA109" s="170" t="str">
        <f t="shared" ca="1" si="29"/>
        <v/>
      </c>
      <c r="AB109" s="170" t="str">
        <f t="shared" ca="1" si="30"/>
        <v/>
      </c>
      <c r="AC109" s="170" t="str">
        <f t="shared" ca="1" si="31"/>
        <v/>
      </c>
      <c r="AD109" s="170" t="str">
        <f t="shared" ca="1" si="26"/>
        <v/>
      </c>
      <c r="AE109" s="170" t="str">
        <f t="shared" ca="1" si="27"/>
        <v/>
      </c>
      <c r="AF109" s="205"/>
      <c r="AG109" s="205"/>
      <c r="AH109" s="205"/>
      <c r="AI109" s="205"/>
      <c r="AJ109" s="134" t="str">
        <f t="shared" ca="1" si="10"/>
        <v/>
      </c>
      <c r="AK109" s="196"/>
      <c r="AL109" s="267"/>
      <c r="AM109" s="84"/>
      <c r="AN109" s="84"/>
      <c r="AO109" s="210"/>
      <c r="AP109" s="209"/>
      <c r="AQ109" s="208"/>
      <c r="AR109" s="208"/>
      <c r="AS109" s="210"/>
      <c r="AT109" s="209"/>
      <c r="AU109" s="208"/>
      <c r="AV109" s="208"/>
      <c r="AW109" s="210"/>
      <c r="AX109" s="390">
        <f>SUMIF('4.2.펀드 인력변경 이력'!A:A,D109,'4.2.펀드 인력변경 이력'!F:F)</f>
        <v>0</v>
      </c>
      <c r="AY109" s="390">
        <f>SUMIF('4.2.펀드 인력변경 이력'!A:A,D109,'4.2.펀드 인력변경 이력'!G:G)</f>
        <v>0</v>
      </c>
      <c r="AZ109" s="305" t="str">
        <f t="shared" si="32"/>
        <v/>
      </c>
      <c r="BA109" s="46"/>
      <c r="BB109" s="201"/>
      <c r="BC109" s="206"/>
      <c r="BD109" s="206"/>
      <c r="BE109" s="201"/>
      <c r="BF109" s="206"/>
      <c r="BG109" s="206"/>
      <c r="BH109" s="201"/>
      <c r="BI109" s="206"/>
      <c r="BJ109" s="237"/>
      <c r="BK109" s="206"/>
      <c r="BL109" s="237"/>
      <c r="BM109" s="206"/>
      <c r="BN109" s="237"/>
      <c r="BO109" s="206"/>
      <c r="BP109" s="237"/>
      <c r="BQ109" s="206"/>
      <c r="BR109" s="237"/>
      <c r="BS109" s="206"/>
      <c r="BT109" s="206"/>
    </row>
    <row r="110" spans="1:72" ht="39.950000000000003" customHeight="1">
      <c r="A110" s="268"/>
      <c r="B110" s="66"/>
      <c r="C110" s="225"/>
      <c r="D110" s="226"/>
      <c r="E110" s="207"/>
      <c r="F110" s="46"/>
      <c r="G110" s="41"/>
      <c r="H110" s="41"/>
      <c r="I110" s="41"/>
      <c r="J110" s="41"/>
      <c r="K110" s="41"/>
      <c r="L110" s="46"/>
      <c r="M110" s="203"/>
      <c r="N110" s="203"/>
      <c r="O110" s="84"/>
      <c r="P110" s="208"/>
      <c r="Q110" s="84"/>
      <c r="R110" s="84"/>
      <c r="S110" s="168" t="str">
        <f t="shared" si="0"/>
        <v/>
      </c>
      <c r="T110" s="204"/>
      <c r="U110" s="41"/>
      <c r="V110" s="41"/>
      <c r="W110" s="190" t="str">
        <f t="shared" ca="1" si="24"/>
        <v/>
      </c>
      <c r="X110" s="169" t="str">
        <f t="shared" si="23"/>
        <v/>
      </c>
      <c r="Y110" s="170" t="str">
        <f t="shared" ca="1" si="25"/>
        <v/>
      </c>
      <c r="Z110" s="170" t="str">
        <f t="shared" ca="1" si="28"/>
        <v>0</v>
      </c>
      <c r="AA110" s="170" t="str">
        <f t="shared" ca="1" si="29"/>
        <v/>
      </c>
      <c r="AB110" s="170" t="str">
        <f t="shared" ca="1" si="30"/>
        <v/>
      </c>
      <c r="AC110" s="170" t="str">
        <f t="shared" ca="1" si="31"/>
        <v/>
      </c>
      <c r="AD110" s="170" t="str">
        <f t="shared" ca="1" si="26"/>
        <v/>
      </c>
      <c r="AE110" s="170" t="str">
        <f t="shared" ca="1" si="27"/>
        <v/>
      </c>
      <c r="AF110" s="205"/>
      <c r="AG110" s="205"/>
      <c r="AH110" s="205"/>
      <c r="AI110" s="205"/>
      <c r="AJ110" s="134" t="str">
        <f t="shared" ca="1" si="10"/>
        <v/>
      </c>
      <c r="AK110" s="196"/>
      <c r="AL110" s="267"/>
      <c r="AM110" s="84"/>
      <c r="AN110" s="84"/>
      <c r="AO110" s="210"/>
      <c r="AP110" s="209"/>
      <c r="AQ110" s="208"/>
      <c r="AR110" s="208"/>
      <c r="AS110" s="210"/>
      <c r="AT110" s="209"/>
      <c r="AU110" s="208"/>
      <c r="AV110" s="208"/>
      <c r="AW110" s="210"/>
      <c r="AX110" s="390">
        <f>SUMIF('4.2.펀드 인력변경 이력'!A:A,D110,'4.2.펀드 인력변경 이력'!F:F)</f>
        <v>0</v>
      </c>
      <c r="AY110" s="390">
        <f>SUMIF('4.2.펀드 인력변경 이력'!A:A,D110,'4.2.펀드 인력변경 이력'!G:G)</f>
        <v>0</v>
      </c>
      <c r="AZ110" s="305" t="str">
        <f t="shared" si="32"/>
        <v/>
      </c>
      <c r="BA110" s="46"/>
      <c r="BB110" s="201"/>
      <c r="BC110" s="206"/>
      <c r="BD110" s="206"/>
      <c r="BE110" s="201"/>
      <c r="BF110" s="206"/>
      <c r="BG110" s="206"/>
      <c r="BH110" s="201"/>
      <c r="BI110" s="206"/>
      <c r="BJ110" s="237"/>
      <c r="BK110" s="206"/>
      <c r="BL110" s="237"/>
      <c r="BM110" s="206"/>
      <c r="BN110" s="237"/>
      <c r="BO110" s="206"/>
      <c r="BP110" s="237"/>
      <c r="BQ110" s="206"/>
      <c r="BR110" s="237"/>
      <c r="BS110" s="206"/>
      <c r="BT110" s="206"/>
    </row>
    <row r="111" spans="1:72" ht="39.950000000000003" customHeight="1">
      <c r="A111" s="268"/>
      <c r="B111" s="66"/>
      <c r="C111" s="225"/>
      <c r="D111" s="226"/>
      <c r="E111" s="207"/>
      <c r="F111" s="46"/>
      <c r="G111" s="41"/>
      <c r="H111" s="41"/>
      <c r="I111" s="41"/>
      <c r="J111" s="41"/>
      <c r="K111" s="41"/>
      <c r="L111" s="46"/>
      <c r="M111" s="203"/>
      <c r="N111" s="203"/>
      <c r="O111" s="84"/>
      <c r="P111" s="208"/>
      <c r="Q111" s="84"/>
      <c r="R111" s="84"/>
      <c r="S111" s="168" t="str">
        <f t="shared" si="0"/>
        <v/>
      </c>
      <c r="T111" s="204"/>
      <c r="U111" s="41"/>
      <c r="V111" s="41"/>
      <c r="W111" s="190" t="str">
        <f t="shared" ca="1" si="24"/>
        <v/>
      </c>
      <c r="X111" s="169" t="str">
        <f t="shared" si="23"/>
        <v/>
      </c>
      <c r="Y111" s="170" t="str">
        <f t="shared" ca="1" si="25"/>
        <v/>
      </c>
      <c r="Z111" s="170" t="str">
        <f t="shared" ca="1" si="28"/>
        <v>0</v>
      </c>
      <c r="AA111" s="170" t="str">
        <f t="shared" ca="1" si="29"/>
        <v/>
      </c>
      <c r="AB111" s="170" t="str">
        <f t="shared" ca="1" si="30"/>
        <v/>
      </c>
      <c r="AC111" s="170" t="str">
        <f t="shared" ca="1" si="31"/>
        <v/>
      </c>
      <c r="AD111" s="170" t="str">
        <f t="shared" ca="1" si="26"/>
        <v/>
      </c>
      <c r="AE111" s="170" t="str">
        <f t="shared" ca="1" si="27"/>
        <v/>
      </c>
      <c r="AF111" s="205"/>
      <c r="AG111" s="205"/>
      <c r="AH111" s="205"/>
      <c r="AI111" s="205"/>
      <c r="AJ111" s="134" t="str">
        <f t="shared" ca="1" si="10"/>
        <v/>
      </c>
      <c r="AK111" s="196"/>
      <c r="AL111" s="267"/>
      <c r="AM111" s="84"/>
      <c r="AN111" s="84"/>
      <c r="AO111" s="210"/>
      <c r="AP111" s="209"/>
      <c r="AQ111" s="208"/>
      <c r="AR111" s="208"/>
      <c r="AS111" s="210"/>
      <c r="AT111" s="209"/>
      <c r="AU111" s="208"/>
      <c r="AV111" s="208"/>
      <c r="AW111" s="210"/>
      <c r="AX111" s="390">
        <f>SUMIF('4.2.펀드 인력변경 이력'!A:A,D111,'4.2.펀드 인력변경 이력'!F:F)</f>
        <v>0</v>
      </c>
      <c r="AY111" s="390">
        <f>SUMIF('4.2.펀드 인력변경 이력'!A:A,D111,'4.2.펀드 인력변경 이력'!G:G)</f>
        <v>0</v>
      </c>
      <c r="AZ111" s="305" t="str">
        <f t="shared" si="32"/>
        <v/>
      </c>
      <c r="BA111" s="46"/>
      <c r="BB111" s="201"/>
      <c r="BC111" s="206"/>
      <c r="BD111" s="206"/>
      <c r="BE111" s="201"/>
      <c r="BF111" s="206"/>
      <c r="BG111" s="206"/>
      <c r="BH111" s="201"/>
      <c r="BI111" s="206"/>
      <c r="BJ111" s="237"/>
      <c r="BK111" s="206"/>
      <c r="BL111" s="237"/>
      <c r="BM111" s="206"/>
      <c r="BN111" s="237"/>
      <c r="BO111" s="206"/>
      <c r="BP111" s="237"/>
      <c r="BQ111" s="206"/>
      <c r="BR111" s="237"/>
      <c r="BS111" s="206"/>
      <c r="BT111" s="206"/>
    </row>
    <row r="112" spans="1:72" ht="39.950000000000003" customHeight="1">
      <c r="A112" s="268"/>
      <c r="B112" s="66"/>
      <c r="C112" s="225"/>
      <c r="D112" s="226"/>
      <c r="E112" s="207"/>
      <c r="F112" s="46"/>
      <c r="G112" s="41"/>
      <c r="H112" s="41"/>
      <c r="I112" s="41"/>
      <c r="J112" s="41"/>
      <c r="K112" s="41"/>
      <c r="L112" s="46"/>
      <c r="M112" s="203"/>
      <c r="N112" s="203"/>
      <c r="O112" s="84"/>
      <c r="P112" s="208"/>
      <c r="Q112" s="84"/>
      <c r="R112" s="84"/>
      <c r="S112" s="168" t="str">
        <f t="shared" si="0"/>
        <v/>
      </c>
      <c r="T112" s="204"/>
      <c r="U112" s="41"/>
      <c r="V112" s="41"/>
      <c r="W112" s="190" t="str">
        <f t="shared" ca="1" si="24"/>
        <v/>
      </c>
      <c r="X112" s="169" t="str">
        <f t="shared" si="23"/>
        <v/>
      </c>
      <c r="Y112" s="170" t="str">
        <f t="shared" ca="1" si="25"/>
        <v/>
      </c>
      <c r="Z112" s="170" t="str">
        <f t="shared" ca="1" si="28"/>
        <v>0</v>
      </c>
      <c r="AA112" s="170" t="str">
        <f t="shared" ca="1" si="29"/>
        <v/>
      </c>
      <c r="AB112" s="170" t="str">
        <f t="shared" ca="1" si="30"/>
        <v/>
      </c>
      <c r="AC112" s="170" t="str">
        <f t="shared" ca="1" si="31"/>
        <v/>
      </c>
      <c r="AD112" s="170" t="str">
        <f t="shared" ca="1" si="26"/>
        <v/>
      </c>
      <c r="AE112" s="170" t="str">
        <f t="shared" ca="1" si="27"/>
        <v/>
      </c>
      <c r="AF112" s="205"/>
      <c r="AG112" s="205"/>
      <c r="AH112" s="205"/>
      <c r="AI112" s="205"/>
      <c r="AJ112" s="134" t="str">
        <f t="shared" ca="1" si="10"/>
        <v/>
      </c>
      <c r="AK112" s="196"/>
      <c r="AL112" s="267"/>
      <c r="AM112" s="84"/>
      <c r="AN112" s="84"/>
      <c r="AO112" s="210"/>
      <c r="AP112" s="209"/>
      <c r="AQ112" s="208"/>
      <c r="AR112" s="208"/>
      <c r="AS112" s="210"/>
      <c r="AT112" s="209"/>
      <c r="AU112" s="208"/>
      <c r="AV112" s="208"/>
      <c r="AW112" s="210"/>
      <c r="AX112" s="390">
        <f>SUMIF('4.2.펀드 인력변경 이력'!A:A,D112,'4.2.펀드 인력변경 이력'!F:F)</f>
        <v>0</v>
      </c>
      <c r="AY112" s="390">
        <f>SUMIF('4.2.펀드 인력변경 이력'!A:A,D112,'4.2.펀드 인력변경 이력'!G:G)</f>
        <v>0</v>
      </c>
      <c r="AZ112" s="305" t="str">
        <f t="shared" si="32"/>
        <v/>
      </c>
      <c r="BA112" s="46"/>
      <c r="BB112" s="201"/>
      <c r="BC112" s="206"/>
      <c r="BD112" s="206"/>
      <c r="BE112" s="201"/>
      <c r="BF112" s="206"/>
      <c r="BG112" s="206"/>
      <c r="BH112" s="201"/>
      <c r="BI112" s="206"/>
      <c r="BJ112" s="237"/>
      <c r="BK112" s="206"/>
      <c r="BL112" s="237"/>
      <c r="BM112" s="206"/>
      <c r="BN112" s="237"/>
      <c r="BO112" s="206"/>
      <c r="BP112" s="237"/>
      <c r="BQ112" s="206"/>
      <c r="BR112" s="237"/>
      <c r="BS112" s="206"/>
      <c r="BT112" s="206"/>
    </row>
    <row r="113" spans="1:72" ht="39.950000000000003" customHeight="1">
      <c r="A113" s="268"/>
      <c r="B113" s="66"/>
      <c r="C113" s="225"/>
      <c r="D113" s="226"/>
      <c r="E113" s="207"/>
      <c r="F113" s="46"/>
      <c r="G113" s="41"/>
      <c r="H113" s="41"/>
      <c r="I113" s="41"/>
      <c r="J113" s="41"/>
      <c r="K113" s="41"/>
      <c r="L113" s="46"/>
      <c r="M113" s="203"/>
      <c r="N113" s="203"/>
      <c r="O113" s="84"/>
      <c r="P113" s="208"/>
      <c r="Q113" s="84"/>
      <c r="R113" s="84"/>
      <c r="S113" s="168" t="str">
        <f t="shared" si="0"/>
        <v/>
      </c>
      <c r="T113" s="204"/>
      <c r="U113" s="41"/>
      <c r="V113" s="41"/>
      <c r="W113" s="190" t="str">
        <f t="shared" ca="1" si="24"/>
        <v/>
      </c>
      <c r="X113" s="169" t="str">
        <f t="shared" si="23"/>
        <v/>
      </c>
      <c r="Y113" s="170" t="str">
        <f t="shared" ca="1" si="25"/>
        <v/>
      </c>
      <c r="Z113" s="170" t="str">
        <f t="shared" ca="1" si="28"/>
        <v>0</v>
      </c>
      <c r="AA113" s="170" t="str">
        <f t="shared" ca="1" si="29"/>
        <v/>
      </c>
      <c r="AB113" s="170" t="str">
        <f t="shared" ca="1" si="30"/>
        <v/>
      </c>
      <c r="AC113" s="170" t="str">
        <f t="shared" ca="1" si="31"/>
        <v/>
      </c>
      <c r="AD113" s="170" t="str">
        <f t="shared" ca="1" si="26"/>
        <v/>
      </c>
      <c r="AE113" s="170" t="str">
        <f t="shared" ca="1" si="27"/>
        <v/>
      </c>
      <c r="AF113" s="205"/>
      <c r="AG113" s="205"/>
      <c r="AH113" s="205"/>
      <c r="AI113" s="205"/>
      <c r="AJ113" s="134" t="str">
        <f t="shared" ca="1" si="10"/>
        <v/>
      </c>
      <c r="AK113" s="196"/>
      <c r="AL113" s="267"/>
      <c r="AM113" s="84"/>
      <c r="AN113" s="84"/>
      <c r="AO113" s="210"/>
      <c r="AP113" s="209"/>
      <c r="AQ113" s="208"/>
      <c r="AR113" s="208"/>
      <c r="AS113" s="210"/>
      <c r="AT113" s="209"/>
      <c r="AU113" s="208"/>
      <c r="AV113" s="208"/>
      <c r="AW113" s="210"/>
      <c r="AX113" s="390">
        <f>SUMIF('4.2.펀드 인력변경 이력'!A:A,D113,'4.2.펀드 인력변경 이력'!F:F)</f>
        <v>0</v>
      </c>
      <c r="AY113" s="390">
        <f>SUMIF('4.2.펀드 인력변경 이력'!A:A,D113,'4.2.펀드 인력변경 이력'!G:G)</f>
        <v>0</v>
      </c>
      <c r="AZ113" s="305" t="str">
        <f t="shared" si="32"/>
        <v/>
      </c>
      <c r="BA113" s="46"/>
      <c r="BB113" s="201"/>
      <c r="BC113" s="206"/>
      <c r="BD113" s="206"/>
      <c r="BE113" s="201"/>
      <c r="BF113" s="206"/>
      <c r="BG113" s="206"/>
      <c r="BH113" s="201"/>
      <c r="BI113" s="206"/>
      <c r="BJ113" s="237"/>
      <c r="BK113" s="206"/>
      <c r="BL113" s="237"/>
      <c r="BM113" s="206"/>
      <c r="BN113" s="237"/>
      <c r="BO113" s="206"/>
      <c r="BP113" s="237"/>
      <c r="BQ113" s="206"/>
      <c r="BR113" s="237"/>
      <c r="BS113" s="206"/>
      <c r="BT113" s="206"/>
    </row>
    <row r="114" spans="1:72" ht="39.950000000000003" customHeight="1">
      <c r="A114" s="268"/>
      <c r="B114" s="66"/>
      <c r="C114" s="225"/>
      <c r="D114" s="226"/>
      <c r="E114" s="207"/>
      <c r="F114" s="46"/>
      <c r="G114" s="41"/>
      <c r="H114" s="41"/>
      <c r="I114" s="41"/>
      <c r="J114" s="41"/>
      <c r="K114" s="41"/>
      <c r="L114" s="46"/>
      <c r="M114" s="203"/>
      <c r="N114" s="203"/>
      <c r="O114" s="84"/>
      <c r="P114" s="208"/>
      <c r="Q114" s="84"/>
      <c r="R114" s="84"/>
      <c r="S114" s="168" t="str">
        <f t="shared" si="0"/>
        <v/>
      </c>
      <c r="T114" s="204"/>
      <c r="U114" s="41"/>
      <c r="V114" s="41"/>
      <c r="W114" s="190" t="str">
        <f t="shared" ca="1" si="24"/>
        <v/>
      </c>
      <c r="X114" s="169" t="str">
        <f t="shared" si="23"/>
        <v/>
      </c>
      <c r="Y114" s="170" t="str">
        <f t="shared" ca="1" si="25"/>
        <v/>
      </c>
      <c r="Z114" s="170" t="str">
        <f t="shared" ca="1" si="28"/>
        <v>0</v>
      </c>
      <c r="AA114" s="170" t="str">
        <f t="shared" ca="1" si="29"/>
        <v/>
      </c>
      <c r="AB114" s="170" t="str">
        <f t="shared" ca="1" si="30"/>
        <v/>
      </c>
      <c r="AC114" s="170" t="str">
        <f t="shared" ca="1" si="31"/>
        <v/>
      </c>
      <c r="AD114" s="170" t="str">
        <f t="shared" ca="1" si="26"/>
        <v/>
      </c>
      <c r="AE114" s="170" t="str">
        <f t="shared" ca="1" si="27"/>
        <v/>
      </c>
      <c r="AF114" s="205"/>
      <c r="AG114" s="205"/>
      <c r="AH114" s="205"/>
      <c r="AI114" s="205"/>
      <c r="AJ114" s="134" t="str">
        <f t="shared" ca="1" si="10"/>
        <v/>
      </c>
      <c r="AK114" s="196"/>
      <c r="AL114" s="267"/>
      <c r="AM114" s="84"/>
      <c r="AN114" s="84"/>
      <c r="AO114" s="210"/>
      <c r="AP114" s="209"/>
      <c r="AQ114" s="208"/>
      <c r="AR114" s="208"/>
      <c r="AS114" s="210"/>
      <c r="AT114" s="209"/>
      <c r="AU114" s="208"/>
      <c r="AV114" s="208"/>
      <c r="AW114" s="210"/>
      <c r="AX114" s="390">
        <f>SUMIF('4.2.펀드 인력변경 이력'!A:A,D114,'4.2.펀드 인력변경 이력'!F:F)</f>
        <v>0</v>
      </c>
      <c r="AY114" s="390">
        <f>SUMIF('4.2.펀드 인력변경 이력'!A:A,D114,'4.2.펀드 인력변경 이력'!G:G)</f>
        <v>0</v>
      </c>
      <c r="AZ114" s="305" t="str">
        <f t="shared" si="32"/>
        <v/>
      </c>
      <c r="BA114" s="46"/>
      <c r="BB114" s="201"/>
      <c r="BC114" s="206"/>
      <c r="BD114" s="206"/>
      <c r="BE114" s="201"/>
      <c r="BF114" s="206"/>
      <c r="BG114" s="206"/>
      <c r="BH114" s="201"/>
      <c r="BI114" s="206"/>
      <c r="BJ114" s="237"/>
      <c r="BK114" s="206"/>
      <c r="BL114" s="237"/>
      <c r="BM114" s="206"/>
      <c r="BN114" s="237"/>
      <c r="BO114" s="206"/>
      <c r="BP114" s="237"/>
      <c r="BQ114" s="206"/>
      <c r="BR114" s="237"/>
      <c r="BS114" s="206"/>
      <c r="BT114" s="206"/>
    </row>
    <row r="115" spans="1:72" ht="39.950000000000003" customHeight="1">
      <c r="A115" s="268"/>
      <c r="B115" s="66"/>
      <c r="C115" s="225"/>
      <c r="D115" s="226"/>
      <c r="E115" s="207"/>
      <c r="F115" s="46"/>
      <c r="G115" s="41"/>
      <c r="H115" s="41"/>
      <c r="I115" s="41"/>
      <c r="J115" s="41"/>
      <c r="K115" s="41"/>
      <c r="L115" s="46"/>
      <c r="M115" s="203"/>
      <c r="N115" s="203"/>
      <c r="O115" s="84"/>
      <c r="P115" s="208"/>
      <c r="Q115" s="84"/>
      <c r="R115" s="84"/>
      <c r="S115" s="168" t="str">
        <f t="shared" si="0"/>
        <v/>
      </c>
      <c r="T115" s="204"/>
      <c r="U115" s="41"/>
      <c r="V115" s="41"/>
      <c r="W115" s="190" t="str">
        <f t="shared" ca="1" si="24"/>
        <v/>
      </c>
      <c r="X115" s="169" t="str">
        <f t="shared" si="23"/>
        <v/>
      </c>
      <c r="Y115" s="170" t="str">
        <f t="shared" ca="1" si="25"/>
        <v/>
      </c>
      <c r="Z115" s="170" t="str">
        <f t="shared" ca="1" si="28"/>
        <v>0</v>
      </c>
      <c r="AA115" s="170" t="str">
        <f t="shared" ca="1" si="29"/>
        <v/>
      </c>
      <c r="AB115" s="170" t="str">
        <f t="shared" ca="1" si="30"/>
        <v/>
      </c>
      <c r="AC115" s="170" t="str">
        <f t="shared" ca="1" si="31"/>
        <v/>
      </c>
      <c r="AD115" s="170" t="str">
        <f t="shared" ca="1" si="26"/>
        <v/>
      </c>
      <c r="AE115" s="170" t="str">
        <f t="shared" ca="1" si="27"/>
        <v/>
      </c>
      <c r="AF115" s="205"/>
      <c r="AG115" s="205"/>
      <c r="AH115" s="205"/>
      <c r="AI115" s="205"/>
      <c r="AJ115" s="134" t="str">
        <f t="shared" ca="1" si="10"/>
        <v/>
      </c>
      <c r="AK115" s="196"/>
      <c r="AL115" s="267"/>
      <c r="AM115" s="84"/>
      <c r="AN115" s="84"/>
      <c r="AO115" s="210"/>
      <c r="AP115" s="209"/>
      <c r="AQ115" s="208"/>
      <c r="AR115" s="208"/>
      <c r="AS115" s="210"/>
      <c r="AT115" s="209"/>
      <c r="AU115" s="208"/>
      <c r="AV115" s="208"/>
      <c r="AW115" s="210"/>
      <c r="AX115" s="390">
        <f>SUMIF('4.2.펀드 인력변경 이력'!A:A,D115,'4.2.펀드 인력변경 이력'!F:F)</f>
        <v>0</v>
      </c>
      <c r="AY115" s="390">
        <f>SUMIF('4.2.펀드 인력변경 이력'!A:A,D115,'4.2.펀드 인력변경 이력'!G:G)</f>
        <v>0</v>
      </c>
      <c r="AZ115" s="305" t="str">
        <f t="shared" si="32"/>
        <v/>
      </c>
      <c r="BA115" s="46"/>
      <c r="BB115" s="201"/>
      <c r="BC115" s="206"/>
      <c r="BD115" s="206"/>
      <c r="BE115" s="201"/>
      <c r="BF115" s="206"/>
      <c r="BG115" s="206"/>
      <c r="BH115" s="201"/>
      <c r="BI115" s="206"/>
      <c r="BJ115" s="237"/>
      <c r="BK115" s="206"/>
      <c r="BL115" s="237"/>
      <c r="BM115" s="206"/>
      <c r="BN115" s="237"/>
      <c r="BO115" s="206"/>
      <c r="BP115" s="237"/>
      <c r="BQ115" s="206"/>
      <c r="BR115" s="237"/>
      <c r="BS115" s="206"/>
      <c r="BT115" s="206"/>
    </row>
    <row r="116" spans="1:72" ht="39.950000000000003" customHeight="1">
      <c r="A116" s="268"/>
      <c r="B116" s="66"/>
      <c r="C116" s="225"/>
      <c r="D116" s="226"/>
      <c r="E116" s="207"/>
      <c r="F116" s="46"/>
      <c r="G116" s="41"/>
      <c r="H116" s="41"/>
      <c r="I116" s="41"/>
      <c r="J116" s="41"/>
      <c r="K116" s="41"/>
      <c r="L116" s="46"/>
      <c r="M116" s="203"/>
      <c r="N116" s="203"/>
      <c r="O116" s="84"/>
      <c r="P116" s="208"/>
      <c r="Q116" s="84"/>
      <c r="R116" s="84"/>
      <c r="S116" s="168" t="str">
        <f t="shared" si="0"/>
        <v/>
      </c>
      <c r="T116" s="204"/>
      <c r="U116" s="41"/>
      <c r="V116" s="41"/>
      <c r="W116" s="190" t="str">
        <f t="shared" ca="1" si="24"/>
        <v/>
      </c>
      <c r="X116" s="169" t="str">
        <f t="shared" si="23"/>
        <v/>
      </c>
      <c r="Y116" s="170" t="str">
        <f t="shared" ca="1" si="25"/>
        <v/>
      </c>
      <c r="Z116" s="170" t="str">
        <f t="shared" ca="1" si="28"/>
        <v>0</v>
      </c>
      <c r="AA116" s="170" t="str">
        <f t="shared" ca="1" si="29"/>
        <v/>
      </c>
      <c r="AB116" s="170" t="str">
        <f t="shared" ca="1" si="30"/>
        <v/>
      </c>
      <c r="AC116" s="170" t="str">
        <f t="shared" ca="1" si="31"/>
        <v/>
      </c>
      <c r="AD116" s="170" t="str">
        <f t="shared" ca="1" si="26"/>
        <v/>
      </c>
      <c r="AE116" s="170" t="str">
        <f t="shared" ca="1" si="27"/>
        <v/>
      </c>
      <c r="AF116" s="205"/>
      <c r="AG116" s="205"/>
      <c r="AH116" s="205"/>
      <c r="AI116" s="205"/>
      <c r="AJ116" s="134" t="str">
        <f t="shared" ca="1" si="10"/>
        <v/>
      </c>
      <c r="AK116" s="196"/>
      <c r="AL116" s="267"/>
      <c r="AM116" s="84"/>
      <c r="AN116" s="84"/>
      <c r="AO116" s="210"/>
      <c r="AP116" s="209"/>
      <c r="AQ116" s="208"/>
      <c r="AR116" s="208"/>
      <c r="AS116" s="210"/>
      <c r="AT116" s="209"/>
      <c r="AU116" s="208"/>
      <c r="AV116" s="208"/>
      <c r="AW116" s="210"/>
      <c r="AX116" s="390">
        <f>SUMIF('4.2.펀드 인력변경 이력'!A:A,D116,'4.2.펀드 인력변경 이력'!F:F)</f>
        <v>0</v>
      </c>
      <c r="AY116" s="390">
        <f>SUMIF('4.2.펀드 인력변경 이력'!A:A,D116,'4.2.펀드 인력변경 이력'!G:G)</f>
        <v>0</v>
      </c>
      <c r="AZ116" s="305" t="str">
        <f t="shared" si="32"/>
        <v/>
      </c>
      <c r="BA116" s="46"/>
      <c r="BB116" s="201"/>
      <c r="BC116" s="206"/>
      <c r="BD116" s="206"/>
      <c r="BE116" s="201"/>
      <c r="BF116" s="206"/>
      <c r="BG116" s="206"/>
      <c r="BH116" s="201"/>
      <c r="BI116" s="206"/>
      <c r="BJ116" s="237"/>
      <c r="BK116" s="206"/>
      <c r="BL116" s="237"/>
      <c r="BM116" s="206"/>
      <c r="BN116" s="237"/>
      <c r="BO116" s="206"/>
      <c r="BP116" s="237"/>
      <c r="BQ116" s="206"/>
      <c r="BR116" s="237"/>
      <c r="BS116" s="206"/>
      <c r="BT116" s="206"/>
    </row>
    <row r="117" spans="1:72" ht="39.950000000000003" customHeight="1">
      <c r="A117" s="268"/>
      <c r="B117" s="66"/>
      <c r="C117" s="225"/>
      <c r="D117" s="226"/>
      <c r="E117" s="207"/>
      <c r="F117" s="46"/>
      <c r="G117" s="41"/>
      <c r="H117" s="41"/>
      <c r="I117" s="41"/>
      <c r="J117" s="41"/>
      <c r="K117" s="41"/>
      <c r="L117" s="46"/>
      <c r="M117" s="203"/>
      <c r="N117" s="203"/>
      <c r="O117" s="84"/>
      <c r="P117" s="208"/>
      <c r="Q117" s="84"/>
      <c r="R117" s="84"/>
      <c r="S117" s="168" t="str">
        <f t="shared" si="0"/>
        <v/>
      </c>
      <c r="T117" s="204"/>
      <c r="U117" s="41"/>
      <c r="V117" s="41"/>
      <c r="W117" s="190" t="str">
        <f t="shared" ca="1" si="24"/>
        <v/>
      </c>
      <c r="X117" s="169" t="str">
        <f t="shared" si="23"/>
        <v/>
      </c>
      <c r="Y117" s="170" t="str">
        <f t="shared" ca="1" si="25"/>
        <v/>
      </c>
      <c r="Z117" s="170" t="str">
        <f t="shared" ca="1" si="28"/>
        <v>0</v>
      </c>
      <c r="AA117" s="170" t="str">
        <f t="shared" ca="1" si="29"/>
        <v/>
      </c>
      <c r="AB117" s="170" t="str">
        <f t="shared" ca="1" si="30"/>
        <v/>
      </c>
      <c r="AC117" s="170" t="str">
        <f t="shared" ca="1" si="31"/>
        <v/>
      </c>
      <c r="AD117" s="170" t="str">
        <f t="shared" ca="1" si="26"/>
        <v/>
      </c>
      <c r="AE117" s="170" t="str">
        <f t="shared" ca="1" si="27"/>
        <v/>
      </c>
      <c r="AF117" s="205"/>
      <c r="AG117" s="205"/>
      <c r="AH117" s="205"/>
      <c r="AI117" s="205"/>
      <c r="AJ117" s="134" t="str">
        <f t="shared" ca="1" si="10"/>
        <v/>
      </c>
      <c r="AK117" s="196"/>
      <c r="AL117" s="267"/>
      <c r="AM117" s="84"/>
      <c r="AN117" s="84"/>
      <c r="AO117" s="210"/>
      <c r="AP117" s="209"/>
      <c r="AQ117" s="208"/>
      <c r="AR117" s="208"/>
      <c r="AS117" s="210"/>
      <c r="AT117" s="209"/>
      <c r="AU117" s="208"/>
      <c r="AV117" s="208"/>
      <c r="AW117" s="210"/>
      <c r="AX117" s="390">
        <f>SUMIF('4.2.펀드 인력변경 이력'!A:A,D117,'4.2.펀드 인력변경 이력'!F:F)</f>
        <v>0</v>
      </c>
      <c r="AY117" s="390">
        <f>SUMIF('4.2.펀드 인력변경 이력'!A:A,D117,'4.2.펀드 인력변경 이력'!G:G)</f>
        <v>0</v>
      </c>
      <c r="AZ117" s="305" t="str">
        <f t="shared" si="32"/>
        <v/>
      </c>
      <c r="BA117" s="46"/>
      <c r="BB117" s="201"/>
      <c r="BC117" s="206"/>
      <c r="BD117" s="206"/>
      <c r="BE117" s="201"/>
      <c r="BF117" s="206"/>
      <c r="BG117" s="206"/>
      <c r="BH117" s="201"/>
      <c r="BI117" s="206"/>
      <c r="BJ117" s="237"/>
      <c r="BK117" s="206"/>
      <c r="BL117" s="237"/>
      <c r="BM117" s="206"/>
      <c r="BN117" s="237"/>
      <c r="BO117" s="206"/>
      <c r="BP117" s="237"/>
      <c r="BQ117" s="206"/>
      <c r="BR117" s="237"/>
      <c r="BS117" s="206"/>
      <c r="BT117" s="206"/>
    </row>
    <row r="118" spans="1:72" ht="39.950000000000003" customHeight="1">
      <c r="A118" s="268"/>
      <c r="B118" s="66"/>
      <c r="C118" s="225"/>
      <c r="D118" s="226"/>
      <c r="E118" s="207"/>
      <c r="F118" s="46"/>
      <c r="G118" s="41"/>
      <c r="H118" s="41"/>
      <c r="I118" s="41"/>
      <c r="J118" s="41"/>
      <c r="K118" s="41"/>
      <c r="L118" s="46"/>
      <c r="M118" s="203"/>
      <c r="N118" s="203"/>
      <c r="O118" s="84"/>
      <c r="P118" s="208"/>
      <c r="Q118" s="84"/>
      <c r="R118" s="84"/>
      <c r="S118" s="168" t="str">
        <f t="shared" si="0"/>
        <v/>
      </c>
      <c r="T118" s="204"/>
      <c r="U118" s="41"/>
      <c r="V118" s="41"/>
      <c r="W118" s="190" t="str">
        <f t="shared" ca="1" si="24"/>
        <v/>
      </c>
      <c r="X118" s="169" t="str">
        <f t="shared" si="23"/>
        <v/>
      </c>
      <c r="Y118" s="170" t="str">
        <f t="shared" ca="1" si="25"/>
        <v/>
      </c>
      <c r="Z118" s="170" t="str">
        <f t="shared" ca="1" si="28"/>
        <v>0</v>
      </c>
      <c r="AA118" s="170" t="str">
        <f t="shared" ca="1" si="29"/>
        <v/>
      </c>
      <c r="AB118" s="170" t="str">
        <f t="shared" ca="1" si="30"/>
        <v/>
      </c>
      <c r="AC118" s="170" t="str">
        <f t="shared" ca="1" si="31"/>
        <v/>
      </c>
      <c r="AD118" s="170" t="str">
        <f t="shared" ca="1" si="26"/>
        <v/>
      </c>
      <c r="AE118" s="170" t="str">
        <f t="shared" ca="1" si="27"/>
        <v/>
      </c>
      <c r="AF118" s="205"/>
      <c r="AG118" s="205"/>
      <c r="AH118" s="205"/>
      <c r="AI118" s="205"/>
      <c r="AJ118" s="134" t="str">
        <f t="shared" ca="1" si="10"/>
        <v/>
      </c>
      <c r="AK118" s="196"/>
      <c r="AL118" s="267"/>
      <c r="AM118" s="84"/>
      <c r="AN118" s="84"/>
      <c r="AO118" s="210"/>
      <c r="AP118" s="209"/>
      <c r="AQ118" s="208"/>
      <c r="AR118" s="208"/>
      <c r="AS118" s="210"/>
      <c r="AT118" s="209"/>
      <c r="AU118" s="208"/>
      <c r="AV118" s="208"/>
      <c r="AW118" s="210"/>
      <c r="AX118" s="390">
        <f>SUMIF('4.2.펀드 인력변경 이력'!A:A,D118,'4.2.펀드 인력변경 이력'!F:F)</f>
        <v>0</v>
      </c>
      <c r="AY118" s="390">
        <f>SUMIF('4.2.펀드 인력변경 이력'!A:A,D118,'4.2.펀드 인력변경 이력'!G:G)</f>
        <v>0</v>
      </c>
      <c r="AZ118" s="305" t="str">
        <f t="shared" si="32"/>
        <v/>
      </c>
      <c r="BA118" s="46"/>
      <c r="BB118" s="201"/>
      <c r="BC118" s="206"/>
      <c r="BD118" s="206"/>
      <c r="BE118" s="201"/>
      <c r="BF118" s="206"/>
      <c r="BG118" s="206"/>
      <c r="BH118" s="201"/>
      <c r="BI118" s="206"/>
      <c r="BJ118" s="237"/>
      <c r="BK118" s="206"/>
      <c r="BL118" s="237"/>
      <c r="BM118" s="206"/>
      <c r="BN118" s="237"/>
      <c r="BO118" s="206"/>
      <c r="BP118" s="237"/>
      <c r="BQ118" s="206"/>
      <c r="BR118" s="237"/>
      <c r="BS118" s="206"/>
      <c r="BT118" s="206"/>
    </row>
    <row r="119" spans="1:72" ht="39.950000000000003" customHeight="1">
      <c r="A119" s="268"/>
      <c r="B119" s="66"/>
      <c r="C119" s="225"/>
      <c r="D119" s="226"/>
      <c r="E119" s="207"/>
      <c r="F119" s="46"/>
      <c r="G119" s="41"/>
      <c r="H119" s="41"/>
      <c r="I119" s="41"/>
      <c r="J119" s="41"/>
      <c r="K119" s="41"/>
      <c r="L119" s="46"/>
      <c r="M119" s="203"/>
      <c r="N119" s="203"/>
      <c r="O119" s="84"/>
      <c r="P119" s="208"/>
      <c r="Q119" s="84"/>
      <c r="R119" s="84"/>
      <c r="S119" s="168" t="str">
        <f t="shared" si="0"/>
        <v/>
      </c>
      <c r="T119" s="204"/>
      <c r="U119" s="41"/>
      <c r="V119" s="41"/>
      <c r="W119" s="190" t="str">
        <f t="shared" ca="1" si="24"/>
        <v/>
      </c>
      <c r="X119" s="169" t="str">
        <f t="shared" si="23"/>
        <v/>
      </c>
      <c r="Y119" s="170" t="str">
        <f t="shared" ca="1" si="25"/>
        <v/>
      </c>
      <c r="Z119" s="170" t="str">
        <f t="shared" ca="1" si="28"/>
        <v>0</v>
      </c>
      <c r="AA119" s="170" t="str">
        <f t="shared" ca="1" si="29"/>
        <v/>
      </c>
      <c r="AB119" s="170" t="str">
        <f t="shared" ca="1" si="30"/>
        <v/>
      </c>
      <c r="AC119" s="170" t="str">
        <f t="shared" ca="1" si="31"/>
        <v/>
      </c>
      <c r="AD119" s="170" t="str">
        <f t="shared" ca="1" si="26"/>
        <v/>
      </c>
      <c r="AE119" s="170" t="str">
        <f t="shared" ca="1" si="27"/>
        <v/>
      </c>
      <c r="AF119" s="205"/>
      <c r="AG119" s="205"/>
      <c r="AH119" s="205"/>
      <c r="AI119" s="205"/>
      <c r="AJ119" s="134" t="str">
        <f t="shared" ca="1" si="10"/>
        <v/>
      </c>
      <c r="AK119" s="196"/>
      <c r="AL119" s="267"/>
      <c r="AM119" s="84"/>
      <c r="AN119" s="84"/>
      <c r="AO119" s="210"/>
      <c r="AP119" s="209"/>
      <c r="AQ119" s="208"/>
      <c r="AR119" s="208"/>
      <c r="AS119" s="210"/>
      <c r="AT119" s="209"/>
      <c r="AU119" s="208"/>
      <c r="AV119" s="208"/>
      <c r="AW119" s="210"/>
      <c r="AX119" s="390">
        <f>SUMIF('4.2.펀드 인력변경 이력'!A:A,D119,'4.2.펀드 인력변경 이력'!F:F)</f>
        <v>0</v>
      </c>
      <c r="AY119" s="390">
        <f>SUMIF('4.2.펀드 인력변경 이력'!A:A,D119,'4.2.펀드 인력변경 이력'!G:G)</f>
        <v>0</v>
      </c>
      <c r="AZ119" s="305" t="str">
        <f t="shared" si="32"/>
        <v/>
      </c>
      <c r="BA119" s="46"/>
      <c r="BB119" s="201"/>
      <c r="BC119" s="206"/>
      <c r="BD119" s="206"/>
      <c r="BE119" s="201"/>
      <c r="BF119" s="206"/>
      <c r="BG119" s="206"/>
      <c r="BH119" s="201"/>
      <c r="BI119" s="206"/>
      <c r="BJ119" s="237"/>
      <c r="BK119" s="206"/>
      <c r="BL119" s="237"/>
      <c r="BM119" s="206"/>
      <c r="BN119" s="237"/>
      <c r="BO119" s="206"/>
      <c r="BP119" s="237"/>
      <c r="BQ119" s="206"/>
      <c r="BR119" s="237"/>
      <c r="BS119" s="206"/>
      <c r="BT119" s="206"/>
    </row>
    <row r="120" spans="1:72" ht="39.950000000000003" customHeight="1">
      <c r="A120" s="268"/>
      <c r="B120" s="66"/>
      <c r="C120" s="225"/>
      <c r="D120" s="226"/>
      <c r="E120" s="207"/>
      <c r="F120" s="46"/>
      <c r="G120" s="41"/>
      <c r="H120" s="41"/>
      <c r="I120" s="41"/>
      <c r="J120" s="41"/>
      <c r="K120" s="41"/>
      <c r="L120" s="46"/>
      <c r="M120" s="203"/>
      <c r="N120" s="203"/>
      <c r="O120" s="84"/>
      <c r="P120" s="208"/>
      <c r="Q120" s="84"/>
      <c r="R120" s="84"/>
      <c r="S120" s="168" t="str">
        <f t="shared" si="0"/>
        <v/>
      </c>
      <c r="T120" s="204"/>
      <c r="U120" s="41"/>
      <c r="V120" s="41"/>
      <c r="W120" s="190" t="str">
        <f t="shared" ca="1" si="24"/>
        <v/>
      </c>
      <c r="X120" s="169" t="str">
        <f t="shared" si="23"/>
        <v/>
      </c>
      <c r="Y120" s="170" t="str">
        <f t="shared" ca="1" si="25"/>
        <v/>
      </c>
      <c r="Z120" s="170" t="str">
        <f t="shared" ca="1" si="28"/>
        <v>0</v>
      </c>
      <c r="AA120" s="170" t="str">
        <f t="shared" ca="1" si="29"/>
        <v/>
      </c>
      <c r="AB120" s="170" t="str">
        <f t="shared" ca="1" si="30"/>
        <v/>
      </c>
      <c r="AC120" s="170" t="str">
        <f t="shared" ca="1" si="31"/>
        <v/>
      </c>
      <c r="AD120" s="170" t="str">
        <f t="shared" ca="1" si="26"/>
        <v/>
      </c>
      <c r="AE120" s="170" t="str">
        <f t="shared" ca="1" si="27"/>
        <v/>
      </c>
      <c r="AF120" s="205"/>
      <c r="AG120" s="205"/>
      <c r="AH120" s="205"/>
      <c r="AI120" s="205"/>
      <c r="AJ120" s="134" t="str">
        <f t="shared" ca="1" si="10"/>
        <v/>
      </c>
      <c r="AK120" s="196"/>
      <c r="AL120" s="267"/>
      <c r="AM120" s="84"/>
      <c r="AN120" s="84"/>
      <c r="AO120" s="210"/>
      <c r="AP120" s="209"/>
      <c r="AQ120" s="208"/>
      <c r="AR120" s="208"/>
      <c r="AS120" s="210"/>
      <c r="AT120" s="209"/>
      <c r="AU120" s="208"/>
      <c r="AV120" s="208"/>
      <c r="AW120" s="210"/>
      <c r="AX120" s="390">
        <f>SUMIF('4.2.펀드 인력변경 이력'!A:A,D120,'4.2.펀드 인력변경 이력'!F:F)</f>
        <v>0</v>
      </c>
      <c r="AY120" s="390">
        <f>SUMIF('4.2.펀드 인력변경 이력'!A:A,D120,'4.2.펀드 인력변경 이력'!G:G)</f>
        <v>0</v>
      </c>
      <c r="AZ120" s="305" t="str">
        <f t="shared" si="32"/>
        <v/>
      </c>
      <c r="BA120" s="46"/>
      <c r="BB120" s="201"/>
      <c r="BC120" s="206"/>
      <c r="BD120" s="206"/>
      <c r="BE120" s="201"/>
      <c r="BF120" s="206"/>
      <c r="BG120" s="206"/>
      <c r="BH120" s="201"/>
      <c r="BI120" s="206"/>
      <c r="BJ120" s="237"/>
      <c r="BK120" s="206"/>
      <c r="BL120" s="237"/>
      <c r="BM120" s="206"/>
      <c r="BN120" s="237"/>
      <c r="BO120" s="206"/>
      <c r="BP120" s="237"/>
      <c r="BQ120" s="206"/>
      <c r="BR120" s="237"/>
      <c r="BS120" s="206"/>
      <c r="BT120" s="206"/>
    </row>
    <row r="121" spans="1:72" ht="39.950000000000003" customHeight="1">
      <c r="A121" s="268"/>
      <c r="B121" s="66"/>
      <c r="C121" s="225"/>
      <c r="D121" s="226"/>
      <c r="E121" s="207"/>
      <c r="F121" s="46"/>
      <c r="G121" s="41"/>
      <c r="H121" s="41"/>
      <c r="I121" s="41"/>
      <c r="J121" s="41"/>
      <c r="K121" s="41"/>
      <c r="L121" s="46"/>
      <c r="M121" s="203"/>
      <c r="N121" s="203"/>
      <c r="O121" s="84"/>
      <c r="P121" s="208"/>
      <c r="Q121" s="84"/>
      <c r="R121" s="84"/>
      <c r="S121" s="168" t="str">
        <f t="shared" si="0"/>
        <v/>
      </c>
      <c r="T121" s="204"/>
      <c r="U121" s="41"/>
      <c r="V121" s="41"/>
      <c r="W121" s="190" t="str">
        <f t="shared" ca="1" si="24"/>
        <v/>
      </c>
      <c r="X121" s="169" t="str">
        <f t="shared" si="23"/>
        <v/>
      </c>
      <c r="Y121" s="170" t="str">
        <f t="shared" ca="1" si="25"/>
        <v/>
      </c>
      <c r="Z121" s="170" t="str">
        <f t="shared" ca="1" si="28"/>
        <v>0</v>
      </c>
      <c r="AA121" s="170" t="str">
        <f t="shared" ca="1" si="29"/>
        <v/>
      </c>
      <c r="AB121" s="170" t="str">
        <f t="shared" ca="1" si="30"/>
        <v/>
      </c>
      <c r="AC121" s="170" t="str">
        <f t="shared" ca="1" si="31"/>
        <v/>
      </c>
      <c r="AD121" s="170" t="str">
        <f t="shared" ca="1" si="26"/>
        <v/>
      </c>
      <c r="AE121" s="170" t="str">
        <f t="shared" ca="1" si="27"/>
        <v/>
      </c>
      <c r="AF121" s="205"/>
      <c r="AG121" s="205"/>
      <c r="AH121" s="205"/>
      <c r="AI121" s="205"/>
      <c r="AJ121" s="134" t="str">
        <f t="shared" ca="1" si="10"/>
        <v/>
      </c>
      <c r="AK121" s="196"/>
      <c r="AL121" s="267"/>
      <c r="AM121" s="84"/>
      <c r="AN121" s="84"/>
      <c r="AO121" s="210"/>
      <c r="AP121" s="209"/>
      <c r="AQ121" s="208"/>
      <c r="AR121" s="208"/>
      <c r="AS121" s="210"/>
      <c r="AT121" s="209"/>
      <c r="AU121" s="208"/>
      <c r="AV121" s="208"/>
      <c r="AW121" s="210"/>
      <c r="AX121" s="390">
        <f>SUMIF('4.2.펀드 인력변경 이력'!A:A,D121,'4.2.펀드 인력변경 이력'!F:F)</f>
        <v>0</v>
      </c>
      <c r="AY121" s="390">
        <f>SUMIF('4.2.펀드 인력변경 이력'!A:A,D121,'4.2.펀드 인력변경 이력'!G:G)</f>
        <v>0</v>
      </c>
      <c r="AZ121" s="305" t="str">
        <f t="shared" si="32"/>
        <v/>
      </c>
      <c r="BA121" s="46"/>
      <c r="BB121" s="201"/>
      <c r="BC121" s="206"/>
      <c r="BD121" s="206"/>
      <c r="BE121" s="201"/>
      <c r="BF121" s="206"/>
      <c r="BG121" s="206"/>
      <c r="BH121" s="201"/>
      <c r="BI121" s="206"/>
      <c r="BJ121" s="237"/>
      <c r="BK121" s="206"/>
      <c r="BL121" s="237"/>
      <c r="BM121" s="206"/>
      <c r="BN121" s="237"/>
      <c r="BO121" s="206"/>
      <c r="BP121" s="237"/>
      <c r="BQ121" s="206"/>
      <c r="BR121" s="237"/>
      <c r="BS121" s="206"/>
      <c r="BT121" s="206"/>
    </row>
    <row r="122" spans="1:72" ht="39.950000000000003" customHeight="1">
      <c r="A122" s="268"/>
      <c r="B122" s="66"/>
      <c r="C122" s="225"/>
      <c r="D122" s="226"/>
      <c r="E122" s="207"/>
      <c r="F122" s="46"/>
      <c r="G122" s="41"/>
      <c r="H122" s="41"/>
      <c r="I122" s="41"/>
      <c r="J122" s="41"/>
      <c r="K122" s="41"/>
      <c r="L122" s="46"/>
      <c r="M122" s="203"/>
      <c r="N122" s="203"/>
      <c r="O122" s="84"/>
      <c r="P122" s="208"/>
      <c r="Q122" s="84"/>
      <c r="R122" s="84"/>
      <c r="S122" s="168" t="str">
        <f t="shared" si="0"/>
        <v/>
      </c>
      <c r="T122" s="204"/>
      <c r="U122" s="41"/>
      <c r="V122" s="41"/>
      <c r="W122" s="190" t="str">
        <f t="shared" ca="1" si="24"/>
        <v/>
      </c>
      <c r="X122" s="169" t="str">
        <f t="shared" si="23"/>
        <v/>
      </c>
      <c r="Y122" s="170" t="str">
        <f t="shared" ca="1" si="25"/>
        <v/>
      </c>
      <c r="Z122" s="170" t="str">
        <f t="shared" ca="1" si="28"/>
        <v>0</v>
      </c>
      <c r="AA122" s="170" t="str">
        <f t="shared" ca="1" si="29"/>
        <v/>
      </c>
      <c r="AB122" s="170" t="str">
        <f t="shared" ca="1" si="30"/>
        <v/>
      </c>
      <c r="AC122" s="170" t="str">
        <f t="shared" ca="1" si="31"/>
        <v/>
      </c>
      <c r="AD122" s="170" t="str">
        <f t="shared" ca="1" si="26"/>
        <v/>
      </c>
      <c r="AE122" s="170" t="str">
        <f t="shared" ca="1" si="27"/>
        <v/>
      </c>
      <c r="AF122" s="205"/>
      <c r="AG122" s="205"/>
      <c r="AH122" s="205"/>
      <c r="AI122" s="205"/>
      <c r="AJ122" s="134" t="str">
        <f t="shared" ca="1" si="10"/>
        <v/>
      </c>
      <c r="AK122" s="196"/>
      <c r="AL122" s="267"/>
      <c r="AM122" s="84"/>
      <c r="AN122" s="84"/>
      <c r="AO122" s="210"/>
      <c r="AP122" s="209"/>
      <c r="AQ122" s="208"/>
      <c r="AR122" s="208"/>
      <c r="AS122" s="210"/>
      <c r="AT122" s="209"/>
      <c r="AU122" s="208"/>
      <c r="AV122" s="208"/>
      <c r="AW122" s="210"/>
      <c r="AX122" s="390">
        <f>SUMIF('4.2.펀드 인력변경 이력'!A:A,D122,'4.2.펀드 인력변경 이력'!F:F)</f>
        <v>0</v>
      </c>
      <c r="AY122" s="390">
        <f>SUMIF('4.2.펀드 인력변경 이력'!A:A,D122,'4.2.펀드 인력변경 이력'!G:G)</f>
        <v>0</v>
      </c>
      <c r="AZ122" s="305" t="str">
        <f t="shared" si="32"/>
        <v/>
      </c>
      <c r="BA122" s="46"/>
      <c r="BB122" s="201"/>
      <c r="BC122" s="206"/>
      <c r="BD122" s="206"/>
      <c r="BE122" s="201"/>
      <c r="BF122" s="206"/>
      <c r="BG122" s="206"/>
      <c r="BH122" s="201"/>
      <c r="BI122" s="206"/>
      <c r="BJ122" s="237"/>
      <c r="BK122" s="206"/>
      <c r="BL122" s="237"/>
      <c r="BM122" s="206"/>
      <c r="BN122" s="237"/>
      <c r="BO122" s="206"/>
      <c r="BP122" s="237"/>
      <c r="BQ122" s="206"/>
      <c r="BR122" s="237"/>
      <c r="BS122" s="206"/>
      <c r="BT122" s="206"/>
    </row>
    <row r="123" spans="1:72" ht="39.950000000000003" customHeight="1">
      <c r="A123" s="268"/>
      <c r="B123" s="66"/>
      <c r="C123" s="225"/>
      <c r="D123" s="226"/>
      <c r="E123" s="207"/>
      <c r="F123" s="46"/>
      <c r="G123" s="41"/>
      <c r="H123" s="41"/>
      <c r="I123" s="41"/>
      <c r="J123" s="41"/>
      <c r="K123" s="41"/>
      <c r="L123" s="46"/>
      <c r="M123" s="203"/>
      <c r="N123" s="203"/>
      <c r="O123" s="84"/>
      <c r="P123" s="208"/>
      <c r="Q123" s="84"/>
      <c r="R123" s="84"/>
      <c r="S123" s="168" t="str">
        <f t="shared" si="0"/>
        <v/>
      </c>
      <c r="T123" s="204"/>
      <c r="U123" s="41"/>
      <c r="V123" s="41"/>
      <c r="W123" s="190" t="str">
        <f t="shared" ca="1" si="24"/>
        <v/>
      </c>
      <c r="X123" s="169" t="str">
        <f t="shared" si="23"/>
        <v/>
      </c>
      <c r="Y123" s="170" t="str">
        <f t="shared" ca="1" si="25"/>
        <v/>
      </c>
      <c r="Z123" s="170" t="str">
        <f t="shared" ca="1" si="28"/>
        <v>0</v>
      </c>
      <c r="AA123" s="170" t="str">
        <f t="shared" ca="1" si="29"/>
        <v/>
      </c>
      <c r="AB123" s="170" t="str">
        <f t="shared" ca="1" si="30"/>
        <v/>
      </c>
      <c r="AC123" s="170" t="str">
        <f t="shared" ca="1" si="31"/>
        <v/>
      </c>
      <c r="AD123" s="170" t="str">
        <f t="shared" ca="1" si="26"/>
        <v/>
      </c>
      <c r="AE123" s="170" t="str">
        <f t="shared" ca="1" si="27"/>
        <v/>
      </c>
      <c r="AF123" s="205"/>
      <c r="AG123" s="205"/>
      <c r="AH123" s="205"/>
      <c r="AI123" s="205"/>
      <c r="AJ123" s="134" t="str">
        <f t="shared" ca="1" si="10"/>
        <v/>
      </c>
      <c r="AK123" s="196"/>
      <c r="AL123" s="267"/>
      <c r="AM123" s="84"/>
      <c r="AN123" s="84"/>
      <c r="AO123" s="210"/>
      <c r="AP123" s="209"/>
      <c r="AQ123" s="208"/>
      <c r="AR123" s="208"/>
      <c r="AS123" s="210"/>
      <c r="AT123" s="209"/>
      <c r="AU123" s="208"/>
      <c r="AV123" s="208"/>
      <c r="AW123" s="210"/>
      <c r="AX123" s="390">
        <f>SUMIF('4.2.펀드 인력변경 이력'!A:A,D123,'4.2.펀드 인력변경 이력'!F:F)</f>
        <v>0</v>
      </c>
      <c r="AY123" s="390">
        <f>SUMIF('4.2.펀드 인력변경 이력'!A:A,D123,'4.2.펀드 인력변경 이력'!G:G)</f>
        <v>0</v>
      </c>
      <c r="AZ123" s="305" t="str">
        <f t="shared" si="32"/>
        <v/>
      </c>
      <c r="BA123" s="46"/>
      <c r="BB123" s="201"/>
      <c r="BC123" s="206"/>
      <c r="BD123" s="206"/>
      <c r="BE123" s="201"/>
      <c r="BF123" s="206"/>
      <c r="BG123" s="206"/>
      <c r="BH123" s="201"/>
      <c r="BI123" s="206"/>
      <c r="BJ123" s="237"/>
      <c r="BK123" s="206"/>
      <c r="BL123" s="237"/>
      <c r="BM123" s="206"/>
      <c r="BN123" s="237"/>
      <c r="BO123" s="206"/>
      <c r="BP123" s="237"/>
      <c r="BQ123" s="206"/>
      <c r="BR123" s="237"/>
      <c r="BS123" s="206"/>
      <c r="BT123" s="206"/>
    </row>
    <row r="124" spans="1:72" ht="39.950000000000003" customHeight="1">
      <c r="A124" s="268"/>
      <c r="B124" s="66"/>
      <c r="C124" s="225"/>
      <c r="D124" s="226"/>
      <c r="E124" s="207"/>
      <c r="F124" s="46"/>
      <c r="G124" s="41"/>
      <c r="H124" s="41"/>
      <c r="I124" s="41"/>
      <c r="J124" s="41"/>
      <c r="K124" s="41"/>
      <c r="L124" s="46"/>
      <c r="M124" s="203"/>
      <c r="N124" s="203"/>
      <c r="O124" s="84"/>
      <c r="P124" s="208"/>
      <c r="Q124" s="84"/>
      <c r="R124" s="84"/>
      <c r="S124" s="168" t="str">
        <f t="shared" si="0"/>
        <v/>
      </c>
      <c r="T124" s="204"/>
      <c r="U124" s="41"/>
      <c r="V124" s="41"/>
      <c r="W124" s="190" t="str">
        <f t="shared" ca="1" si="24"/>
        <v/>
      </c>
      <c r="X124" s="169" t="str">
        <f t="shared" si="23"/>
        <v/>
      </c>
      <c r="Y124" s="170" t="str">
        <f t="shared" ca="1" si="25"/>
        <v/>
      </c>
      <c r="Z124" s="170" t="str">
        <f t="shared" ca="1" si="28"/>
        <v>0</v>
      </c>
      <c r="AA124" s="170" t="str">
        <f t="shared" ca="1" si="29"/>
        <v/>
      </c>
      <c r="AB124" s="170" t="str">
        <f t="shared" ca="1" si="30"/>
        <v/>
      </c>
      <c r="AC124" s="170" t="str">
        <f t="shared" ca="1" si="31"/>
        <v/>
      </c>
      <c r="AD124" s="170" t="str">
        <f t="shared" ca="1" si="26"/>
        <v/>
      </c>
      <c r="AE124" s="170" t="str">
        <f t="shared" ca="1" si="27"/>
        <v/>
      </c>
      <c r="AF124" s="205"/>
      <c r="AG124" s="205"/>
      <c r="AH124" s="205"/>
      <c r="AI124" s="205"/>
      <c r="AJ124" s="134" t="str">
        <f t="shared" ca="1" si="10"/>
        <v/>
      </c>
      <c r="AK124" s="196"/>
      <c r="AL124" s="267"/>
      <c r="AM124" s="84"/>
      <c r="AN124" s="84"/>
      <c r="AO124" s="210"/>
      <c r="AP124" s="209"/>
      <c r="AQ124" s="208"/>
      <c r="AR124" s="208"/>
      <c r="AS124" s="210"/>
      <c r="AT124" s="209"/>
      <c r="AU124" s="208"/>
      <c r="AV124" s="208"/>
      <c r="AW124" s="210"/>
      <c r="AX124" s="390">
        <f>SUMIF('4.2.펀드 인력변경 이력'!A:A,D124,'4.2.펀드 인력변경 이력'!F:F)</f>
        <v>0</v>
      </c>
      <c r="AY124" s="390">
        <f>SUMIF('4.2.펀드 인력변경 이력'!A:A,D124,'4.2.펀드 인력변경 이력'!G:G)</f>
        <v>0</v>
      </c>
      <c r="AZ124" s="305" t="str">
        <f t="shared" si="32"/>
        <v/>
      </c>
      <c r="BA124" s="46"/>
      <c r="BB124" s="201"/>
      <c r="BC124" s="206"/>
      <c r="BD124" s="206"/>
      <c r="BE124" s="201"/>
      <c r="BF124" s="206"/>
      <c r="BG124" s="206"/>
      <c r="BH124" s="201"/>
      <c r="BI124" s="206"/>
      <c r="BJ124" s="237"/>
      <c r="BK124" s="206"/>
      <c r="BL124" s="237"/>
      <c r="BM124" s="206"/>
      <c r="BN124" s="237"/>
      <c r="BO124" s="206"/>
      <c r="BP124" s="237"/>
      <c r="BQ124" s="206"/>
      <c r="BR124" s="237"/>
      <c r="BS124" s="206"/>
      <c r="BT124" s="206"/>
    </row>
    <row r="125" spans="1:72" ht="39.950000000000003" customHeight="1">
      <c r="A125" s="268"/>
      <c r="B125" s="66"/>
      <c r="C125" s="225"/>
      <c r="D125" s="226"/>
      <c r="E125" s="207"/>
      <c r="F125" s="46"/>
      <c r="G125" s="41"/>
      <c r="H125" s="41"/>
      <c r="I125" s="41"/>
      <c r="J125" s="41"/>
      <c r="K125" s="41"/>
      <c r="L125" s="46"/>
      <c r="M125" s="203"/>
      <c r="N125" s="203"/>
      <c r="O125" s="84"/>
      <c r="P125" s="208"/>
      <c r="Q125" s="84"/>
      <c r="R125" s="84"/>
      <c r="S125" s="168" t="str">
        <f t="shared" si="0"/>
        <v/>
      </c>
      <c r="T125" s="204"/>
      <c r="U125" s="41"/>
      <c r="V125" s="41"/>
      <c r="W125" s="190" t="str">
        <f t="shared" ca="1" si="24"/>
        <v/>
      </c>
      <c r="X125" s="169" t="str">
        <f t="shared" si="23"/>
        <v/>
      </c>
      <c r="Y125" s="170" t="str">
        <f t="shared" ca="1" si="25"/>
        <v/>
      </c>
      <c r="Z125" s="170" t="str">
        <f t="shared" ca="1" si="28"/>
        <v>0</v>
      </c>
      <c r="AA125" s="170" t="str">
        <f t="shared" ca="1" si="29"/>
        <v/>
      </c>
      <c r="AB125" s="170" t="str">
        <f t="shared" ca="1" si="30"/>
        <v/>
      </c>
      <c r="AC125" s="170" t="str">
        <f t="shared" ca="1" si="31"/>
        <v/>
      </c>
      <c r="AD125" s="170" t="str">
        <f t="shared" ca="1" si="26"/>
        <v/>
      </c>
      <c r="AE125" s="170" t="str">
        <f t="shared" ca="1" si="27"/>
        <v/>
      </c>
      <c r="AF125" s="205"/>
      <c r="AG125" s="205"/>
      <c r="AH125" s="205"/>
      <c r="AI125" s="205"/>
      <c r="AJ125" s="134" t="str">
        <f t="shared" ca="1" si="10"/>
        <v/>
      </c>
      <c r="AK125" s="196"/>
      <c r="AL125" s="267"/>
      <c r="AM125" s="84"/>
      <c r="AN125" s="84"/>
      <c r="AO125" s="210"/>
      <c r="AP125" s="209"/>
      <c r="AQ125" s="208"/>
      <c r="AR125" s="208"/>
      <c r="AS125" s="210"/>
      <c r="AT125" s="209"/>
      <c r="AU125" s="208"/>
      <c r="AV125" s="208"/>
      <c r="AW125" s="210"/>
      <c r="AX125" s="390">
        <f>SUMIF('4.2.펀드 인력변경 이력'!A:A,D125,'4.2.펀드 인력변경 이력'!F:F)</f>
        <v>0</v>
      </c>
      <c r="AY125" s="390">
        <f>SUMIF('4.2.펀드 인력변경 이력'!A:A,D125,'4.2.펀드 인력변경 이력'!G:G)</f>
        <v>0</v>
      </c>
      <c r="AZ125" s="305" t="str">
        <f t="shared" si="32"/>
        <v/>
      </c>
      <c r="BA125" s="46"/>
      <c r="BB125" s="201"/>
      <c r="BC125" s="206"/>
      <c r="BD125" s="206"/>
      <c r="BE125" s="201"/>
      <c r="BF125" s="206"/>
      <c r="BG125" s="206"/>
      <c r="BH125" s="201"/>
      <c r="BI125" s="206"/>
      <c r="BJ125" s="237"/>
      <c r="BK125" s="206"/>
      <c r="BL125" s="237"/>
      <c r="BM125" s="206"/>
      <c r="BN125" s="237"/>
      <c r="BO125" s="206"/>
      <c r="BP125" s="237"/>
      <c r="BQ125" s="206"/>
      <c r="BR125" s="237"/>
      <c r="BS125" s="206"/>
      <c r="BT125" s="206"/>
    </row>
    <row r="126" spans="1:72" ht="39.950000000000003" customHeight="1">
      <c r="A126" s="268"/>
      <c r="B126" s="66"/>
      <c r="C126" s="225"/>
      <c r="D126" s="226"/>
      <c r="E126" s="207"/>
      <c r="F126" s="46"/>
      <c r="G126" s="41"/>
      <c r="H126" s="41"/>
      <c r="I126" s="41"/>
      <c r="J126" s="41"/>
      <c r="K126" s="41"/>
      <c r="L126" s="46"/>
      <c r="M126" s="203"/>
      <c r="N126" s="203"/>
      <c r="O126" s="84"/>
      <c r="P126" s="208"/>
      <c r="Q126" s="84"/>
      <c r="R126" s="84"/>
      <c r="S126" s="168" t="str">
        <f t="shared" si="0"/>
        <v/>
      </c>
      <c r="T126" s="204"/>
      <c r="U126" s="41"/>
      <c r="V126" s="41"/>
      <c r="W126" s="190" t="str">
        <f t="shared" ca="1" si="24"/>
        <v/>
      </c>
      <c r="X126" s="169" t="str">
        <f t="shared" si="23"/>
        <v/>
      </c>
      <c r="Y126" s="170" t="str">
        <f t="shared" ca="1" si="25"/>
        <v/>
      </c>
      <c r="Z126" s="170" t="str">
        <f t="shared" ca="1" si="28"/>
        <v>0</v>
      </c>
      <c r="AA126" s="170" t="str">
        <f t="shared" ca="1" si="29"/>
        <v/>
      </c>
      <c r="AB126" s="170" t="str">
        <f t="shared" ca="1" si="30"/>
        <v/>
      </c>
      <c r="AC126" s="170" t="str">
        <f t="shared" ca="1" si="31"/>
        <v/>
      </c>
      <c r="AD126" s="170" t="str">
        <f t="shared" ca="1" si="26"/>
        <v/>
      </c>
      <c r="AE126" s="170" t="str">
        <f t="shared" ca="1" si="27"/>
        <v/>
      </c>
      <c r="AF126" s="205"/>
      <c r="AG126" s="205"/>
      <c r="AH126" s="205"/>
      <c r="AI126" s="205"/>
      <c r="AJ126" s="134" t="str">
        <f t="shared" ca="1" si="10"/>
        <v/>
      </c>
      <c r="AK126" s="196"/>
      <c r="AL126" s="267"/>
      <c r="AM126" s="84"/>
      <c r="AN126" s="84"/>
      <c r="AO126" s="210"/>
      <c r="AP126" s="209"/>
      <c r="AQ126" s="208"/>
      <c r="AR126" s="208"/>
      <c r="AS126" s="210"/>
      <c r="AT126" s="209"/>
      <c r="AU126" s="208"/>
      <c r="AV126" s="208"/>
      <c r="AW126" s="210"/>
      <c r="AX126" s="390">
        <f>SUMIF('4.2.펀드 인력변경 이력'!A:A,D126,'4.2.펀드 인력변경 이력'!F:F)</f>
        <v>0</v>
      </c>
      <c r="AY126" s="390">
        <f>SUMIF('4.2.펀드 인력변경 이력'!A:A,D126,'4.2.펀드 인력변경 이력'!G:G)</f>
        <v>0</v>
      </c>
      <c r="AZ126" s="305" t="str">
        <f t="shared" si="32"/>
        <v/>
      </c>
      <c r="BA126" s="46"/>
      <c r="BB126" s="201"/>
      <c r="BC126" s="206"/>
      <c r="BD126" s="206"/>
      <c r="BE126" s="201"/>
      <c r="BF126" s="206"/>
      <c r="BG126" s="206"/>
      <c r="BH126" s="201"/>
      <c r="BI126" s="206"/>
      <c r="BJ126" s="237"/>
      <c r="BK126" s="206"/>
      <c r="BL126" s="237"/>
      <c r="BM126" s="206"/>
      <c r="BN126" s="237"/>
      <c r="BO126" s="206"/>
      <c r="BP126" s="237"/>
      <c r="BQ126" s="206"/>
      <c r="BR126" s="237"/>
      <c r="BS126" s="206"/>
      <c r="BT126" s="206"/>
    </row>
    <row r="127" spans="1:72" ht="39.950000000000003" customHeight="1">
      <c r="A127" s="268"/>
      <c r="B127" s="66"/>
      <c r="C127" s="225"/>
      <c r="D127" s="226"/>
      <c r="E127" s="207"/>
      <c r="F127" s="46"/>
      <c r="G127" s="41"/>
      <c r="H127" s="41"/>
      <c r="I127" s="41"/>
      <c r="J127" s="41"/>
      <c r="K127" s="41"/>
      <c r="L127" s="46"/>
      <c r="M127" s="203"/>
      <c r="N127" s="203"/>
      <c r="O127" s="84"/>
      <c r="P127" s="208"/>
      <c r="Q127" s="84"/>
      <c r="R127" s="84"/>
      <c r="S127" s="168" t="str">
        <f t="shared" si="0"/>
        <v/>
      </c>
      <c r="T127" s="204"/>
      <c r="U127" s="41"/>
      <c r="V127" s="41"/>
      <c r="W127" s="190" t="str">
        <f t="shared" ca="1" si="24"/>
        <v/>
      </c>
      <c r="X127" s="169" t="str">
        <f t="shared" si="23"/>
        <v/>
      </c>
      <c r="Y127" s="170" t="str">
        <f t="shared" ca="1" si="25"/>
        <v/>
      </c>
      <c r="Z127" s="170" t="str">
        <f t="shared" ca="1" si="28"/>
        <v>0</v>
      </c>
      <c r="AA127" s="170" t="str">
        <f t="shared" ca="1" si="29"/>
        <v/>
      </c>
      <c r="AB127" s="170" t="str">
        <f t="shared" ca="1" si="30"/>
        <v/>
      </c>
      <c r="AC127" s="170" t="str">
        <f t="shared" ca="1" si="31"/>
        <v/>
      </c>
      <c r="AD127" s="170" t="str">
        <f t="shared" ca="1" si="26"/>
        <v/>
      </c>
      <c r="AE127" s="170" t="str">
        <f t="shared" ca="1" si="27"/>
        <v/>
      </c>
      <c r="AF127" s="205"/>
      <c r="AG127" s="205"/>
      <c r="AH127" s="205"/>
      <c r="AI127" s="205"/>
      <c r="AJ127" s="134" t="str">
        <f t="shared" ca="1" si="10"/>
        <v/>
      </c>
      <c r="AK127" s="196"/>
      <c r="AL127" s="267"/>
      <c r="AM127" s="84"/>
      <c r="AN127" s="84"/>
      <c r="AO127" s="210"/>
      <c r="AP127" s="209"/>
      <c r="AQ127" s="208"/>
      <c r="AR127" s="208"/>
      <c r="AS127" s="210"/>
      <c r="AT127" s="209"/>
      <c r="AU127" s="208"/>
      <c r="AV127" s="208"/>
      <c r="AW127" s="210"/>
      <c r="AX127" s="390">
        <f>SUMIF('4.2.펀드 인력변경 이력'!A:A,D127,'4.2.펀드 인력변경 이력'!F:F)</f>
        <v>0</v>
      </c>
      <c r="AY127" s="390">
        <f>SUMIF('4.2.펀드 인력변경 이력'!A:A,D127,'4.2.펀드 인력변경 이력'!G:G)</f>
        <v>0</v>
      </c>
      <c r="AZ127" s="305" t="str">
        <f t="shared" si="32"/>
        <v/>
      </c>
      <c r="BA127" s="46"/>
      <c r="BB127" s="201"/>
      <c r="BC127" s="206"/>
      <c r="BD127" s="206"/>
      <c r="BE127" s="201"/>
      <c r="BF127" s="206"/>
      <c r="BG127" s="206"/>
      <c r="BH127" s="201"/>
      <c r="BI127" s="206"/>
      <c r="BJ127" s="237"/>
      <c r="BK127" s="206"/>
      <c r="BL127" s="237"/>
      <c r="BM127" s="206"/>
      <c r="BN127" s="237"/>
      <c r="BO127" s="206"/>
      <c r="BP127" s="237"/>
      <c r="BQ127" s="206"/>
      <c r="BR127" s="237"/>
      <c r="BS127" s="206"/>
      <c r="BT127" s="206"/>
    </row>
    <row r="128" spans="1:72" ht="39.950000000000003" customHeight="1">
      <c r="A128" s="268"/>
      <c r="B128" s="66"/>
      <c r="C128" s="225"/>
      <c r="D128" s="226"/>
      <c r="E128" s="207"/>
      <c r="F128" s="46"/>
      <c r="G128" s="41"/>
      <c r="H128" s="41"/>
      <c r="I128" s="41"/>
      <c r="J128" s="41"/>
      <c r="K128" s="41"/>
      <c r="L128" s="46"/>
      <c r="M128" s="203"/>
      <c r="N128" s="203"/>
      <c r="O128" s="84"/>
      <c r="P128" s="208"/>
      <c r="Q128" s="84"/>
      <c r="R128" s="84"/>
      <c r="S128" s="168" t="str">
        <f t="shared" si="0"/>
        <v/>
      </c>
      <c r="T128" s="204"/>
      <c r="U128" s="41"/>
      <c r="V128" s="41"/>
      <c r="W128" s="190" t="str">
        <f t="shared" ca="1" si="24"/>
        <v/>
      </c>
      <c r="X128" s="169" t="str">
        <f t="shared" si="23"/>
        <v/>
      </c>
      <c r="Y128" s="170" t="str">
        <f t="shared" ca="1" si="25"/>
        <v/>
      </c>
      <c r="Z128" s="170" t="str">
        <f t="shared" ca="1" si="28"/>
        <v>0</v>
      </c>
      <c r="AA128" s="170" t="str">
        <f t="shared" ca="1" si="29"/>
        <v/>
      </c>
      <c r="AB128" s="170" t="str">
        <f t="shared" ca="1" si="30"/>
        <v/>
      </c>
      <c r="AC128" s="170" t="str">
        <f t="shared" ca="1" si="31"/>
        <v/>
      </c>
      <c r="AD128" s="170" t="str">
        <f t="shared" ca="1" si="26"/>
        <v/>
      </c>
      <c r="AE128" s="170" t="str">
        <f t="shared" ca="1" si="27"/>
        <v/>
      </c>
      <c r="AF128" s="205"/>
      <c r="AG128" s="205"/>
      <c r="AH128" s="205"/>
      <c r="AI128" s="205"/>
      <c r="AJ128" s="134" t="str">
        <f t="shared" ca="1" si="10"/>
        <v/>
      </c>
      <c r="AK128" s="196"/>
      <c r="AL128" s="267"/>
      <c r="AM128" s="84"/>
      <c r="AN128" s="84"/>
      <c r="AO128" s="210"/>
      <c r="AP128" s="209"/>
      <c r="AQ128" s="208"/>
      <c r="AR128" s="208"/>
      <c r="AS128" s="210"/>
      <c r="AT128" s="209"/>
      <c r="AU128" s="208"/>
      <c r="AV128" s="208"/>
      <c r="AW128" s="210"/>
      <c r="AX128" s="390">
        <f>SUMIF('4.2.펀드 인력변경 이력'!A:A,D128,'4.2.펀드 인력변경 이력'!F:F)</f>
        <v>0</v>
      </c>
      <c r="AY128" s="390">
        <f>SUMIF('4.2.펀드 인력변경 이력'!A:A,D128,'4.2.펀드 인력변경 이력'!G:G)</f>
        <v>0</v>
      </c>
      <c r="AZ128" s="305" t="str">
        <f t="shared" si="32"/>
        <v/>
      </c>
      <c r="BA128" s="46"/>
      <c r="BB128" s="201"/>
      <c r="BC128" s="206"/>
      <c r="BD128" s="206"/>
      <c r="BE128" s="201"/>
      <c r="BF128" s="206"/>
      <c r="BG128" s="206"/>
      <c r="BH128" s="201"/>
      <c r="BI128" s="206"/>
      <c r="BJ128" s="237"/>
      <c r="BK128" s="206"/>
      <c r="BL128" s="237"/>
      <c r="BM128" s="206"/>
      <c r="BN128" s="237"/>
      <c r="BO128" s="206"/>
      <c r="BP128" s="237"/>
      <c r="BQ128" s="206"/>
      <c r="BR128" s="237"/>
      <c r="BS128" s="206"/>
      <c r="BT128" s="206"/>
    </row>
    <row r="129" spans="1:72" ht="39.950000000000003" customHeight="1">
      <c r="A129" s="268"/>
      <c r="B129" s="66"/>
      <c r="C129" s="225"/>
      <c r="D129" s="226"/>
      <c r="E129" s="207"/>
      <c r="F129" s="46"/>
      <c r="G129" s="41"/>
      <c r="H129" s="41"/>
      <c r="I129" s="41"/>
      <c r="J129" s="41"/>
      <c r="K129" s="41"/>
      <c r="L129" s="46"/>
      <c r="M129" s="203"/>
      <c r="N129" s="203"/>
      <c r="O129" s="84"/>
      <c r="P129" s="208"/>
      <c r="Q129" s="84"/>
      <c r="R129" s="84"/>
      <c r="S129" s="168" t="str">
        <f t="shared" si="0"/>
        <v/>
      </c>
      <c r="T129" s="204"/>
      <c r="U129" s="41"/>
      <c r="V129" s="41"/>
      <c r="W129" s="190" t="str">
        <f t="shared" ca="1" si="24"/>
        <v/>
      </c>
      <c r="X129" s="169" t="str">
        <f t="shared" si="23"/>
        <v/>
      </c>
      <c r="Y129" s="170" t="str">
        <f t="shared" ca="1" si="25"/>
        <v/>
      </c>
      <c r="Z129" s="170" t="str">
        <f t="shared" ca="1" si="28"/>
        <v>0</v>
      </c>
      <c r="AA129" s="170" t="str">
        <f t="shared" ca="1" si="29"/>
        <v/>
      </c>
      <c r="AB129" s="170" t="str">
        <f t="shared" ca="1" si="30"/>
        <v/>
      </c>
      <c r="AC129" s="170" t="str">
        <f t="shared" ca="1" si="31"/>
        <v/>
      </c>
      <c r="AD129" s="170" t="str">
        <f t="shared" ca="1" si="26"/>
        <v/>
      </c>
      <c r="AE129" s="170" t="str">
        <f t="shared" ca="1" si="27"/>
        <v/>
      </c>
      <c r="AF129" s="205"/>
      <c r="AG129" s="205"/>
      <c r="AH129" s="205"/>
      <c r="AI129" s="205"/>
      <c r="AJ129" s="134" t="str">
        <f t="shared" ca="1" si="10"/>
        <v/>
      </c>
      <c r="AK129" s="196"/>
      <c r="AL129" s="267"/>
      <c r="AM129" s="84"/>
      <c r="AN129" s="84"/>
      <c r="AO129" s="210"/>
      <c r="AP129" s="209"/>
      <c r="AQ129" s="208"/>
      <c r="AR129" s="208"/>
      <c r="AS129" s="210"/>
      <c r="AT129" s="209"/>
      <c r="AU129" s="208"/>
      <c r="AV129" s="208"/>
      <c r="AW129" s="210"/>
      <c r="AX129" s="390">
        <f>SUMIF('4.2.펀드 인력변경 이력'!A:A,D129,'4.2.펀드 인력변경 이력'!F:F)</f>
        <v>0</v>
      </c>
      <c r="AY129" s="390">
        <f>SUMIF('4.2.펀드 인력변경 이력'!A:A,D129,'4.2.펀드 인력변경 이력'!G:G)</f>
        <v>0</v>
      </c>
      <c r="AZ129" s="305" t="str">
        <f t="shared" si="32"/>
        <v/>
      </c>
      <c r="BA129" s="46"/>
      <c r="BB129" s="201"/>
      <c r="BC129" s="206"/>
      <c r="BD129" s="206"/>
      <c r="BE129" s="201"/>
      <c r="BF129" s="206"/>
      <c r="BG129" s="206"/>
      <c r="BH129" s="201"/>
      <c r="BI129" s="206"/>
      <c r="BJ129" s="237"/>
      <c r="BK129" s="206"/>
      <c r="BL129" s="237"/>
      <c r="BM129" s="206"/>
      <c r="BN129" s="237"/>
      <c r="BO129" s="206"/>
      <c r="BP129" s="237"/>
      <c r="BQ129" s="206"/>
      <c r="BR129" s="237"/>
      <c r="BS129" s="206"/>
      <c r="BT129" s="206"/>
    </row>
    <row r="130" spans="1:72" ht="39.950000000000003" customHeight="1">
      <c r="A130" s="268"/>
      <c r="B130" s="66"/>
      <c r="C130" s="225"/>
      <c r="D130" s="226"/>
      <c r="E130" s="207"/>
      <c r="F130" s="46"/>
      <c r="G130" s="41"/>
      <c r="H130" s="41"/>
      <c r="I130" s="41"/>
      <c r="J130" s="41"/>
      <c r="K130" s="41"/>
      <c r="L130" s="46"/>
      <c r="M130" s="203"/>
      <c r="N130" s="203"/>
      <c r="O130" s="84"/>
      <c r="P130" s="208"/>
      <c r="Q130" s="84"/>
      <c r="R130" s="84"/>
      <c r="S130" s="168" t="str">
        <f t="shared" si="0"/>
        <v/>
      </c>
      <c r="T130" s="204"/>
      <c r="U130" s="41"/>
      <c r="V130" s="41"/>
      <c r="W130" s="190" t="str">
        <f t="shared" ca="1" si="24"/>
        <v/>
      </c>
      <c r="X130" s="169" t="str">
        <f t="shared" si="23"/>
        <v/>
      </c>
      <c r="Y130" s="170" t="str">
        <f t="shared" ca="1" si="25"/>
        <v/>
      </c>
      <c r="Z130" s="170" t="str">
        <f t="shared" ca="1" si="28"/>
        <v>0</v>
      </c>
      <c r="AA130" s="170" t="str">
        <f t="shared" ca="1" si="29"/>
        <v/>
      </c>
      <c r="AB130" s="170" t="str">
        <f t="shared" ca="1" si="30"/>
        <v/>
      </c>
      <c r="AC130" s="170" t="str">
        <f t="shared" ca="1" si="31"/>
        <v/>
      </c>
      <c r="AD130" s="170" t="str">
        <f t="shared" ca="1" si="26"/>
        <v/>
      </c>
      <c r="AE130" s="170" t="str">
        <f t="shared" ca="1" si="27"/>
        <v/>
      </c>
      <c r="AF130" s="205"/>
      <c r="AG130" s="205"/>
      <c r="AH130" s="205"/>
      <c r="AI130" s="205"/>
      <c r="AJ130" s="134" t="str">
        <f t="shared" ca="1" si="10"/>
        <v/>
      </c>
      <c r="AK130" s="196"/>
      <c r="AL130" s="267"/>
      <c r="AM130" s="84"/>
      <c r="AN130" s="84"/>
      <c r="AO130" s="210"/>
      <c r="AP130" s="209"/>
      <c r="AQ130" s="208"/>
      <c r="AR130" s="208"/>
      <c r="AS130" s="210"/>
      <c r="AT130" s="209"/>
      <c r="AU130" s="208"/>
      <c r="AV130" s="208"/>
      <c r="AW130" s="210"/>
      <c r="AX130" s="390">
        <f>SUMIF('4.2.펀드 인력변경 이력'!A:A,D130,'4.2.펀드 인력변경 이력'!F:F)</f>
        <v>0</v>
      </c>
      <c r="AY130" s="390">
        <f>SUMIF('4.2.펀드 인력변경 이력'!A:A,D130,'4.2.펀드 인력변경 이력'!G:G)</f>
        <v>0</v>
      </c>
      <c r="AZ130" s="305" t="str">
        <f t="shared" si="32"/>
        <v/>
      </c>
      <c r="BA130" s="46"/>
      <c r="BB130" s="201"/>
      <c r="BC130" s="206"/>
      <c r="BD130" s="206"/>
      <c r="BE130" s="201"/>
      <c r="BF130" s="206"/>
      <c r="BG130" s="206"/>
      <c r="BH130" s="201"/>
      <c r="BI130" s="206"/>
      <c r="BJ130" s="237"/>
      <c r="BK130" s="206"/>
      <c r="BL130" s="237"/>
      <c r="BM130" s="206"/>
      <c r="BN130" s="237"/>
      <c r="BO130" s="206"/>
      <c r="BP130" s="237"/>
      <c r="BQ130" s="206"/>
      <c r="BR130" s="237"/>
      <c r="BS130" s="206"/>
      <c r="BT130" s="206"/>
    </row>
    <row r="131" spans="1:72" ht="39.950000000000003" customHeight="1">
      <c r="A131" s="268"/>
      <c r="B131" s="66"/>
      <c r="C131" s="225"/>
      <c r="D131" s="226"/>
      <c r="E131" s="207"/>
      <c r="F131" s="46"/>
      <c r="G131" s="41"/>
      <c r="H131" s="41"/>
      <c r="I131" s="41"/>
      <c r="J131" s="41"/>
      <c r="K131" s="41"/>
      <c r="L131" s="46"/>
      <c r="M131" s="203"/>
      <c r="N131" s="203"/>
      <c r="O131" s="84"/>
      <c r="P131" s="208"/>
      <c r="Q131" s="84"/>
      <c r="R131" s="84"/>
      <c r="S131" s="168" t="str">
        <f t="shared" si="0"/>
        <v/>
      </c>
      <c r="T131" s="204"/>
      <c r="U131" s="41"/>
      <c r="V131" s="41"/>
      <c r="W131" s="190" t="str">
        <f t="shared" ca="1" si="24"/>
        <v/>
      </c>
      <c r="X131" s="169" t="str">
        <f t="shared" si="23"/>
        <v/>
      </c>
      <c r="Y131" s="170" t="str">
        <f t="shared" ca="1" si="25"/>
        <v/>
      </c>
      <c r="Z131" s="170" t="str">
        <f t="shared" ca="1" si="28"/>
        <v>0</v>
      </c>
      <c r="AA131" s="170" t="str">
        <f t="shared" ca="1" si="29"/>
        <v/>
      </c>
      <c r="AB131" s="170" t="str">
        <f t="shared" ca="1" si="30"/>
        <v/>
      </c>
      <c r="AC131" s="170" t="str">
        <f t="shared" ca="1" si="31"/>
        <v/>
      </c>
      <c r="AD131" s="170" t="str">
        <f t="shared" ca="1" si="26"/>
        <v/>
      </c>
      <c r="AE131" s="170" t="str">
        <f t="shared" ca="1" si="27"/>
        <v/>
      </c>
      <c r="AF131" s="205"/>
      <c r="AG131" s="205"/>
      <c r="AH131" s="205"/>
      <c r="AI131" s="205"/>
      <c r="AJ131" s="134" t="str">
        <f t="shared" ca="1" si="10"/>
        <v/>
      </c>
      <c r="AK131" s="196"/>
      <c r="AL131" s="267"/>
      <c r="AM131" s="84"/>
      <c r="AN131" s="84"/>
      <c r="AO131" s="210"/>
      <c r="AP131" s="209"/>
      <c r="AQ131" s="208"/>
      <c r="AR131" s="208"/>
      <c r="AS131" s="210"/>
      <c r="AT131" s="209"/>
      <c r="AU131" s="208"/>
      <c r="AV131" s="208"/>
      <c r="AW131" s="210"/>
      <c r="AX131" s="390">
        <f>SUMIF('4.2.펀드 인력변경 이력'!A:A,D131,'4.2.펀드 인력변경 이력'!F:F)</f>
        <v>0</v>
      </c>
      <c r="AY131" s="390">
        <f>SUMIF('4.2.펀드 인력변경 이력'!A:A,D131,'4.2.펀드 인력변경 이력'!G:G)</f>
        <v>0</v>
      </c>
      <c r="AZ131" s="305" t="str">
        <f t="shared" si="32"/>
        <v/>
      </c>
      <c r="BA131" s="46"/>
      <c r="BB131" s="201"/>
      <c r="BC131" s="206"/>
      <c r="BD131" s="206"/>
      <c r="BE131" s="201"/>
      <c r="BF131" s="206"/>
      <c r="BG131" s="206"/>
      <c r="BH131" s="201"/>
      <c r="BI131" s="206"/>
      <c r="BJ131" s="237"/>
      <c r="BK131" s="206"/>
      <c r="BL131" s="237"/>
      <c r="BM131" s="206"/>
      <c r="BN131" s="237"/>
      <c r="BO131" s="206"/>
      <c r="BP131" s="237"/>
      <c r="BQ131" s="206"/>
      <c r="BR131" s="237"/>
      <c r="BS131" s="206"/>
      <c r="BT131" s="206"/>
    </row>
    <row r="132" spans="1:72" ht="39.950000000000003" customHeight="1">
      <c r="A132" s="268"/>
      <c r="B132" s="66"/>
      <c r="C132" s="225"/>
      <c r="D132" s="226"/>
      <c r="E132" s="207"/>
      <c r="F132" s="46"/>
      <c r="G132" s="41"/>
      <c r="H132" s="41"/>
      <c r="I132" s="41"/>
      <c r="J132" s="41"/>
      <c r="K132" s="41"/>
      <c r="L132" s="46"/>
      <c r="M132" s="203"/>
      <c r="N132" s="203"/>
      <c r="O132" s="84"/>
      <c r="P132" s="208"/>
      <c r="Q132" s="84"/>
      <c r="R132" s="84"/>
      <c r="S132" s="168" t="str">
        <f t="shared" si="0"/>
        <v/>
      </c>
      <c r="T132" s="204"/>
      <c r="U132" s="41"/>
      <c r="V132" s="41"/>
      <c r="W132" s="190" t="str">
        <f t="shared" ca="1" si="24"/>
        <v/>
      </c>
      <c r="X132" s="169" t="str">
        <f t="shared" si="23"/>
        <v/>
      </c>
      <c r="Y132" s="170" t="str">
        <f t="shared" ca="1" si="25"/>
        <v/>
      </c>
      <c r="Z132" s="170" t="str">
        <f t="shared" ca="1" si="28"/>
        <v>0</v>
      </c>
      <c r="AA132" s="170" t="str">
        <f t="shared" ca="1" si="29"/>
        <v/>
      </c>
      <c r="AB132" s="170" t="str">
        <f t="shared" ca="1" si="30"/>
        <v/>
      </c>
      <c r="AC132" s="170" t="str">
        <f t="shared" ca="1" si="31"/>
        <v/>
      </c>
      <c r="AD132" s="170" t="str">
        <f t="shared" ca="1" si="26"/>
        <v/>
      </c>
      <c r="AE132" s="170" t="str">
        <f t="shared" ca="1" si="27"/>
        <v/>
      </c>
      <c r="AF132" s="205"/>
      <c r="AG132" s="205"/>
      <c r="AH132" s="205"/>
      <c r="AI132" s="205"/>
      <c r="AJ132" s="134" t="str">
        <f t="shared" ca="1" si="10"/>
        <v/>
      </c>
      <c r="AK132" s="196"/>
      <c r="AL132" s="267"/>
      <c r="AM132" s="84"/>
      <c r="AN132" s="84"/>
      <c r="AO132" s="210"/>
      <c r="AP132" s="209"/>
      <c r="AQ132" s="208"/>
      <c r="AR132" s="208"/>
      <c r="AS132" s="210"/>
      <c r="AT132" s="209"/>
      <c r="AU132" s="208"/>
      <c r="AV132" s="208"/>
      <c r="AW132" s="210"/>
      <c r="AX132" s="390">
        <f>SUMIF('4.2.펀드 인력변경 이력'!A:A,D132,'4.2.펀드 인력변경 이력'!F:F)</f>
        <v>0</v>
      </c>
      <c r="AY132" s="390">
        <f>SUMIF('4.2.펀드 인력변경 이력'!A:A,D132,'4.2.펀드 인력변경 이력'!G:G)</f>
        <v>0</v>
      </c>
      <c r="AZ132" s="305" t="str">
        <f t="shared" si="32"/>
        <v/>
      </c>
      <c r="BA132" s="46"/>
      <c r="BB132" s="201"/>
      <c r="BC132" s="206"/>
      <c r="BD132" s="206"/>
      <c r="BE132" s="201"/>
      <c r="BF132" s="206"/>
      <c r="BG132" s="206"/>
      <c r="BH132" s="201"/>
      <c r="BI132" s="206"/>
      <c r="BJ132" s="237"/>
      <c r="BK132" s="206"/>
      <c r="BL132" s="237"/>
      <c r="BM132" s="206"/>
      <c r="BN132" s="237"/>
      <c r="BO132" s="206"/>
      <c r="BP132" s="237"/>
      <c r="BQ132" s="206"/>
      <c r="BR132" s="237"/>
      <c r="BS132" s="206"/>
      <c r="BT132" s="206"/>
    </row>
    <row r="133" spans="1:72" ht="39.950000000000003" customHeight="1">
      <c r="A133" s="268"/>
      <c r="B133" s="66"/>
      <c r="C133" s="225"/>
      <c r="D133" s="226"/>
      <c r="E133" s="207"/>
      <c r="F133" s="46"/>
      <c r="G133" s="41"/>
      <c r="H133" s="41"/>
      <c r="I133" s="41"/>
      <c r="J133" s="41"/>
      <c r="K133" s="41"/>
      <c r="L133" s="46"/>
      <c r="M133" s="203"/>
      <c r="N133" s="203"/>
      <c r="O133" s="84"/>
      <c r="P133" s="208"/>
      <c r="Q133" s="84"/>
      <c r="R133" s="84"/>
      <c r="S133" s="168" t="str">
        <f t="shared" si="0"/>
        <v/>
      </c>
      <c r="T133" s="204"/>
      <c r="U133" s="41"/>
      <c r="V133" s="41"/>
      <c r="W133" s="190" t="str">
        <f t="shared" ca="1" si="24"/>
        <v/>
      </c>
      <c r="X133" s="169" t="str">
        <f t="shared" si="23"/>
        <v/>
      </c>
      <c r="Y133" s="170" t="str">
        <f t="shared" ca="1" si="25"/>
        <v/>
      </c>
      <c r="Z133" s="170" t="str">
        <f t="shared" ca="1" si="28"/>
        <v>0</v>
      </c>
      <c r="AA133" s="170" t="str">
        <f t="shared" ca="1" si="29"/>
        <v/>
      </c>
      <c r="AB133" s="170" t="str">
        <f t="shared" ca="1" si="30"/>
        <v/>
      </c>
      <c r="AC133" s="170" t="str">
        <f t="shared" ca="1" si="31"/>
        <v/>
      </c>
      <c r="AD133" s="170" t="str">
        <f t="shared" ca="1" si="26"/>
        <v/>
      </c>
      <c r="AE133" s="170" t="str">
        <f t="shared" ca="1" si="27"/>
        <v/>
      </c>
      <c r="AF133" s="205"/>
      <c r="AG133" s="205"/>
      <c r="AH133" s="205"/>
      <c r="AI133" s="205"/>
      <c r="AJ133" s="134" t="str">
        <f t="shared" ca="1" si="10"/>
        <v/>
      </c>
      <c r="AK133" s="196"/>
      <c r="AL133" s="267"/>
      <c r="AM133" s="84"/>
      <c r="AN133" s="84"/>
      <c r="AO133" s="210"/>
      <c r="AP133" s="209"/>
      <c r="AQ133" s="208"/>
      <c r="AR133" s="208"/>
      <c r="AS133" s="210"/>
      <c r="AT133" s="209"/>
      <c r="AU133" s="208"/>
      <c r="AV133" s="208"/>
      <c r="AW133" s="210"/>
      <c r="AX133" s="390">
        <f>SUMIF('4.2.펀드 인력변경 이력'!A:A,D133,'4.2.펀드 인력변경 이력'!F:F)</f>
        <v>0</v>
      </c>
      <c r="AY133" s="390">
        <f>SUMIF('4.2.펀드 인력변경 이력'!A:A,D133,'4.2.펀드 인력변경 이력'!G:G)</f>
        <v>0</v>
      </c>
      <c r="AZ133" s="305" t="str">
        <f t="shared" si="32"/>
        <v/>
      </c>
      <c r="BA133" s="46"/>
      <c r="BB133" s="201"/>
      <c r="BC133" s="206"/>
      <c r="BD133" s="206"/>
      <c r="BE133" s="201"/>
      <c r="BF133" s="206"/>
      <c r="BG133" s="206"/>
      <c r="BH133" s="201"/>
      <c r="BI133" s="206"/>
      <c r="BJ133" s="237"/>
      <c r="BK133" s="206"/>
      <c r="BL133" s="237"/>
      <c r="BM133" s="206"/>
      <c r="BN133" s="237"/>
      <c r="BO133" s="206"/>
      <c r="BP133" s="237"/>
      <c r="BQ133" s="206"/>
      <c r="BR133" s="237"/>
      <c r="BS133" s="206"/>
      <c r="BT133" s="206"/>
    </row>
    <row r="134" spans="1:72" ht="39.950000000000003" customHeight="1">
      <c r="A134" s="268"/>
      <c r="B134" s="66"/>
      <c r="C134" s="225"/>
      <c r="D134" s="226"/>
      <c r="E134" s="207"/>
      <c r="F134" s="46"/>
      <c r="G134" s="41"/>
      <c r="H134" s="41"/>
      <c r="I134" s="41"/>
      <c r="J134" s="41"/>
      <c r="K134" s="41"/>
      <c r="L134" s="46"/>
      <c r="M134" s="203"/>
      <c r="N134" s="203"/>
      <c r="O134" s="84"/>
      <c r="P134" s="208"/>
      <c r="Q134" s="84"/>
      <c r="R134" s="84"/>
      <c r="S134" s="168" t="str">
        <f t="shared" si="0"/>
        <v/>
      </c>
      <c r="T134" s="204"/>
      <c r="U134" s="41"/>
      <c r="V134" s="41"/>
      <c r="W134" s="190" t="str">
        <f t="shared" ca="1" si="24"/>
        <v/>
      </c>
      <c r="X134" s="169" t="str">
        <f t="shared" si="23"/>
        <v/>
      </c>
      <c r="Y134" s="170" t="str">
        <f t="shared" ca="1" si="25"/>
        <v/>
      </c>
      <c r="Z134" s="170" t="str">
        <f t="shared" ca="1" si="28"/>
        <v>0</v>
      </c>
      <c r="AA134" s="170" t="str">
        <f t="shared" ca="1" si="29"/>
        <v/>
      </c>
      <c r="AB134" s="170" t="str">
        <f t="shared" ca="1" si="30"/>
        <v/>
      </c>
      <c r="AC134" s="170" t="str">
        <f t="shared" ca="1" si="31"/>
        <v/>
      </c>
      <c r="AD134" s="170" t="str">
        <f t="shared" ca="1" si="26"/>
        <v/>
      </c>
      <c r="AE134" s="170" t="str">
        <f t="shared" ca="1" si="27"/>
        <v/>
      </c>
      <c r="AF134" s="205"/>
      <c r="AG134" s="205"/>
      <c r="AH134" s="205"/>
      <c r="AI134" s="205"/>
      <c r="AJ134" s="134" t="str">
        <f t="shared" ca="1" si="10"/>
        <v/>
      </c>
      <c r="AK134" s="196"/>
      <c r="AL134" s="267"/>
      <c r="AM134" s="84"/>
      <c r="AN134" s="84"/>
      <c r="AO134" s="210"/>
      <c r="AP134" s="209"/>
      <c r="AQ134" s="208"/>
      <c r="AR134" s="208"/>
      <c r="AS134" s="210"/>
      <c r="AT134" s="209"/>
      <c r="AU134" s="208"/>
      <c r="AV134" s="208"/>
      <c r="AW134" s="210"/>
      <c r="AX134" s="390">
        <f>SUMIF('4.2.펀드 인력변경 이력'!A:A,D134,'4.2.펀드 인력변경 이력'!F:F)</f>
        <v>0</v>
      </c>
      <c r="AY134" s="390">
        <f>SUMIF('4.2.펀드 인력변경 이력'!A:A,D134,'4.2.펀드 인력변경 이력'!G:G)</f>
        <v>0</v>
      </c>
      <c r="AZ134" s="305" t="str">
        <f t="shared" si="32"/>
        <v/>
      </c>
      <c r="BA134" s="46"/>
      <c r="BB134" s="201"/>
      <c r="BC134" s="206"/>
      <c r="BD134" s="206"/>
      <c r="BE134" s="201"/>
      <c r="BF134" s="206"/>
      <c r="BG134" s="206"/>
      <c r="BH134" s="201"/>
      <c r="BI134" s="206"/>
      <c r="BJ134" s="237"/>
      <c r="BK134" s="206"/>
      <c r="BL134" s="237"/>
      <c r="BM134" s="206"/>
      <c r="BN134" s="237"/>
      <c r="BO134" s="206"/>
      <c r="BP134" s="237"/>
      <c r="BQ134" s="206"/>
      <c r="BR134" s="237"/>
      <c r="BS134" s="206"/>
      <c r="BT134" s="206"/>
    </row>
    <row r="135" spans="1:72" ht="39.950000000000003" customHeight="1">
      <c r="A135" s="268"/>
      <c r="B135" s="66"/>
      <c r="C135" s="225"/>
      <c r="D135" s="226"/>
      <c r="E135" s="207"/>
      <c r="F135" s="46"/>
      <c r="G135" s="41"/>
      <c r="H135" s="41"/>
      <c r="I135" s="41"/>
      <c r="J135" s="41"/>
      <c r="K135" s="41"/>
      <c r="L135" s="46"/>
      <c r="M135" s="203"/>
      <c r="N135" s="203"/>
      <c r="O135" s="84"/>
      <c r="P135" s="208"/>
      <c r="Q135" s="84"/>
      <c r="R135" s="84"/>
      <c r="S135" s="168" t="str">
        <f t="shared" si="0"/>
        <v/>
      </c>
      <c r="T135" s="204"/>
      <c r="U135" s="41"/>
      <c r="V135" s="41"/>
      <c r="W135" s="190" t="str">
        <f t="shared" ca="1" si="24"/>
        <v/>
      </c>
      <c r="X135" s="169" t="str">
        <f t="shared" si="23"/>
        <v/>
      </c>
      <c r="Y135" s="170" t="str">
        <f t="shared" ca="1" si="25"/>
        <v/>
      </c>
      <c r="Z135" s="170" t="str">
        <f t="shared" ca="1" si="28"/>
        <v>0</v>
      </c>
      <c r="AA135" s="170" t="str">
        <f t="shared" ca="1" si="29"/>
        <v/>
      </c>
      <c r="AB135" s="170" t="str">
        <f t="shared" ca="1" si="30"/>
        <v/>
      </c>
      <c r="AC135" s="170" t="str">
        <f t="shared" ca="1" si="31"/>
        <v/>
      </c>
      <c r="AD135" s="170" t="str">
        <f t="shared" ca="1" si="26"/>
        <v/>
      </c>
      <c r="AE135" s="170" t="str">
        <f t="shared" ca="1" si="27"/>
        <v/>
      </c>
      <c r="AF135" s="205"/>
      <c r="AG135" s="205"/>
      <c r="AH135" s="205"/>
      <c r="AI135" s="205"/>
      <c r="AJ135" s="134" t="str">
        <f t="shared" ca="1" si="10"/>
        <v/>
      </c>
      <c r="AK135" s="196"/>
      <c r="AL135" s="267"/>
      <c r="AM135" s="84"/>
      <c r="AN135" s="84"/>
      <c r="AO135" s="210"/>
      <c r="AP135" s="209"/>
      <c r="AQ135" s="208"/>
      <c r="AR135" s="208"/>
      <c r="AS135" s="210"/>
      <c r="AT135" s="209"/>
      <c r="AU135" s="208"/>
      <c r="AV135" s="208"/>
      <c r="AW135" s="210"/>
      <c r="AX135" s="390">
        <f>SUMIF('4.2.펀드 인력변경 이력'!A:A,D135,'4.2.펀드 인력변경 이력'!F:F)</f>
        <v>0</v>
      </c>
      <c r="AY135" s="390">
        <f>SUMIF('4.2.펀드 인력변경 이력'!A:A,D135,'4.2.펀드 인력변경 이력'!G:G)</f>
        <v>0</v>
      </c>
      <c r="AZ135" s="305" t="str">
        <f t="shared" si="32"/>
        <v/>
      </c>
      <c r="BA135" s="46"/>
      <c r="BB135" s="201"/>
      <c r="BC135" s="206"/>
      <c r="BD135" s="206"/>
      <c r="BE135" s="201"/>
      <c r="BF135" s="206"/>
      <c r="BG135" s="206"/>
      <c r="BH135" s="201"/>
      <c r="BI135" s="206"/>
      <c r="BJ135" s="237"/>
      <c r="BK135" s="206"/>
      <c r="BL135" s="237"/>
      <c r="BM135" s="206"/>
      <c r="BN135" s="237"/>
      <c r="BO135" s="206"/>
      <c r="BP135" s="237"/>
      <c r="BQ135" s="206"/>
      <c r="BR135" s="237"/>
      <c r="BS135" s="206"/>
      <c r="BT135" s="206"/>
    </row>
    <row r="136" spans="1:72" ht="39.950000000000003" customHeight="1">
      <c r="A136" s="268"/>
      <c r="B136" s="66"/>
      <c r="C136" s="225"/>
      <c r="D136" s="226"/>
      <c r="E136" s="207"/>
      <c r="F136" s="46"/>
      <c r="G136" s="41"/>
      <c r="H136" s="41"/>
      <c r="I136" s="41"/>
      <c r="J136" s="41"/>
      <c r="K136" s="41"/>
      <c r="L136" s="46"/>
      <c r="M136" s="203"/>
      <c r="N136" s="203"/>
      <c r="O136" s="84"/>
      <c r="P136" s="208"/>
      <c r="Q136" s="84"/>
      <c r="R136" s="84"/>
      <c r="S136" s="168" t="str">
        <f t="shared" si="0"/>
        <v/>
      </c>
      <c r="T136" s="204"/>
      <c r="U136" s="41"/>
      <c r="V136" s="41"/>
      <c r="W136" s="190" t="str">
        <f t="shared" ca="1" si="24"/>
        <v/>
      </c>
      <c r="X136" s="169" t="str">
        <f t="shared" si="23"/>
        <v/>
      </c>
      <c r="Y136" s="170" t="str">
        <f t="shared" ca="1" si="25"/>
        <v/>
      </c>
      <c r="Z136" s="170" t="str">
        <f t="shared" ca="1" si="28"/>
        <v>0</v>
      </c>
      <c r="AA136" s="170" t="str">
        <f t="shared" ca="1" si="29"/>
        <v/>
      </c>
      <c r="AB136" s="170" t="str">
        <f t="shared" ca="1" si="30"/>
        <v/>
      </c>
      <c r="AC136" s="170" t="str">
        <f t="shared" ca="1" si="31"/>
        <v/>
      </c>
      <c r="AD136" s="170" t="str">
        <f t="shared" ca="1" si="26"/>
        <v/>
      </c>
      <c r="AE136" s="170" t="str">
        <f t="shared" ca="1" si="27"/>
        <v/>
      </c>
      <c r="AF136" s="205"/>
      <c r="AG136" s="205"/>
      <c r="AH136" s="205"/>
      <c r="AI136" s="205"/>
      <c r="AJ136" s="134" t="str">
        <f t="shared" ca="1" si="10"/>
        <v/>
      </c>
      <c r="AK136" s="196"/>
      <c r="AL136" s="267"/>
      <c r="AM136" s="84"/>
      <c r="AN136" s="84"/>
      <c r="AO136" s="210"/>
      <c r="AP136" s="209"/>
      <c r="AQ136" s="208"/>
      <c r="AR136" s="208"/>
      <c r="AS136" s="210"/>
      <c r="AT136" s="209"/>
      <c r="AU136" s="208"/>
      <c r="AV136" s="208"/>
      <c r="AW136" s="210"/>
      <c r="AX136" s="390">
        <f>SUMIF('4.2.펀드 인력변경 이력'!A:A,D136,'4.2.펀드 인력변경 이력'!F:F)</f>
        <v>0</v>
      </c>
      <c r="AY136" s="390">
        <f>SUMIF('4.2.펀드 인력변경 이력'!A:A,D136,'4.2.펀드 인력변경 이력'!G:G)</f>
        <v>0</v>
      </c>
      <c r="AZ136" s="305" t="str">
        <f t="shared" si="32"/>
        <v/>
      </c>
      <c r="BA136" s="46"/>
      <c r="BB136" s="201"/>
      <c r="BC136" s="206"/>
      <c r="BD136" s="206"/>
      <c r="BE136" s="201"/>
      <c r="BF136" s="206"/>
      <c r="BG136" s="206"/>
      <c r="BH136" s="201"/>
      <c r="BI136" s="206"/>
      <c r="BJ136" s="237"/>
      <c r="BK136" s="206"/>
      <c r="BL136" s="237"/>
      <c r="BM136" s="206"/>
      <c r="BN136" s="237"/>
      <c r="BO136" s="206"/>
      <c r="BP136" s="237"/>
      <c r="BQ136" s="206"/>
      <c r="BR136" s="237"/>
      <c r="BS136" s="206"/>
      <c r="BT136" s="206"/>
    </row>
    <row r="137" spans="1:72" ht="39.950000000000003" customHeight="1">
      <c r="A137" s="268"/>
      <c r="B137" s="66"/>
      <c r="C137" s="225"/>
      <c r="D137" s="226"/>
      <c r="E137" s="207"/>
      <c r="F137" s="46"/>
      <c r="G137" s="41"/>
      <c r="H137" s="41"/>
      <c r="I137" s="41"/>
      <c r="J137" s="41"/>
      <c r="K137" s="41"/>
      <c r="L137" s="46"/>
      <c r="M137" s="203"/>
      <c r="N137" s="203"/>
      <c r="O137" s="84"/>
      <c r="P137" s="208"/>
      <c r="Q137" s="84"/>
      <c r="R137" s="84"/>
      <c r="S137" s="168" t="str">
        <f t="shared" si="0"/>
        <v/>
      </c>
      <c r="T137" s="204"/>
      <c r="U137" s="41"/>
      <c r="V137" s="41"/>
      <c r="W137" s="190" t="str">
        <f t="shared" ca="1" si="24"/>
        <v/>
      </c>
      <c r="X137" s="169" t="str">
        <f t="shared" si="23"/>
        <v/>
      </c>
      <c r="Y137" s="170" t="str">
        <f t="shared" ca="1" si="25"/>
        <v/>
      </c>
      <c r="Z137" s="170" t="str">
        <f t="shared" ca="1" si="28"/>
        <v>0</v>
      </c>
      <c r="AA137" s="170" t="str">
        <f t="shared" ca="1" si="29"/>
        <v/>
      </c>
      <c r="AB137" s="170" t="str">
        <f t="shared" ca="1" si="30"/>
        <v/>
      </c>
      <c r="AC137" s="170" t="str">
        <f t="shared" ca="1" si="31"/>
        <v/>
      </c>
      <c r="AD137" s="170" t="str">
        <f t="shared" ca="1" si="26"/>
        <v/>
      </c>
      <c r="AE137" s="170" t="str">
        <f t="shared" ca="1" si="27"/>
        <v/>
      </c>
      <c r="AF137" s="205"/>
      <c r="AG137" s="205"/>
      <c r="AH137" s="205"/>
      <c r="AI137" s="205"/>
      <c r="AJ137" s="134" t="str">
        <f t="shared" ca="1" si="10"/>
        <v/>
      </c>
      <c r="AK137" s="196"/>
      <c r="AL137" s="267"/>
      <c r="AM137" s="84"/>
      <c r="AN137" s="84"/>
      <c r="AO137" s="210"/>
      <c r="AP137" s="209"/>
      <c r="AQ137" s="208"/>
      <c r="AR137" s="208"/>
      <c r="AS137" s="210"/>
      <c r="AT137" s="209"/>
      <c r="AU137" s="208"/>
      <c r="AV137" s="208"/>
      <c r="AW137" s="210"/>
      <c r="AX137" s="390">
        <f>SUMIF('4.2.펀드 인력변경 이력'!A:A,D137,'4.2.펀드 인력변경 이력'!F:F)</f>
        <v>0</v>
      </c>
      <c r="AY137" s="390">
        <f>SUMIF('4.2.펀드 인력변경 이력'!A:A,D137,'4.2.펀드 인력변경 이력'!G:G)</f>
        <v>0</v>
      </c>
      <c r="AZ137" s="305" t="str">
        <f t="shared" si="32"/>
        <v/>
      </c>
      <c r="BA137" s="46"/>
      <c r="BB137" s="201"/>
      <c r="BC137" s="206"/>
      <c r="BD137" s="206"/>
      <c r="BE137" s="201"/>
      <c r="BF137" s="206"/>
      <c r="BG137" s="206"/>
      <c r="BH137" s="201"/>
      <c r="BI137" s="206"/>
      <c r="BJ137" s="237"/>
      <c r="BK137" s="206"/>
      <c r="BL137" s="237"/>
      <c r="BM137" s="206"/>
      <c r="BN137" s="237"/>
      <c r="BO137" s="206"/>
      <c r="BP137" s="237"/>
      <c r="BQ137" s="206"/>
      <c r="BR137" s="237"/>
      <c r="BS137" s="206"/>
      <c r="BT137" s="206"/>
    </row>
    <row r="138" spans="1:72" ht="39.950000000000003" customHeight="1">
      <c r="A138" s="268"/>
      <c r="B138" s="66"/>
      <c r="C138" s="225"/>
      <c r="D138" s="226"/>
      <c r="E138" s="207"/>
      <c r="F138" s="46"/>
      <c r="G138" s="41"/>
      <c r="H138" s="41"/>
      <c r="I138" s="41"/>
      <c r="J138" s="41"/>
      <c r="K138" s="41"/>
      <c r="L138" s="46"/>
      <c r="M138" s="203"/>
      <c r="N138" s="203"/>
      <c r="O138" s="84"/>
      <c r="P138" s="208"/>
      <c r="Q138" s="84"/>
      <c r="R138" s="84"/>
      <c r="S138" s="168" t="str">
        <f t="shared" si="0"/>
        <v/>
      </c>
      <c r="T138" s="204"/>
      <c r="U138" s="41"/>
      <c r="V138" s="41"/>
      <c r="W138" s="190" t="str">
        <f t="shared" ca="1" si="24"/>
        <v/>
      </c>
      <c r="X138" s="169" t="str">
        <f t="shared" si="23"/>
        <v/>
      </c>
      <c r="Y138" s="170" t="str">
        <f t="shared" ca="1" si="25"/>
        <v/>
      </c>
      <c r="Z138" s="170" t="str">
        <f t="shared" ca="1" si="28"/>
        <v>0</v>
      </c>
      <c r="AA138" s="170" t="str">
        <f t="shared" ca="1" si="29"/>
        <v/>
      </c>
      <c r="AB138" s="170" t="str">
        <f t="shared" ca="1" si="30"/>
        <v/>
      </c>
      <c r="AC138" s="170" t="str">
        <f t="shared" ca="1" si="31"/>
        <v/>
      </c>
      <c r="AD138" s="170" t="str">
        <f t="shared" ca="1" si="26"/>
        <v/>
      </c>
      <c r="AE138" s="170" t="str">
        <f t="shared" ca="1" si="27"/>
        <v/>
      </c>
      <c r="AF138" s="205"/>
      <c r="AG138" s="205"/>
      <c r="AH138" s="205"/>
      <c r="AI138" s="205"/>
      <c r="AJ138" s="134" t="str">
        <f t="shared" ca="1" si="10"/>
        <v/>
      </c>
      <c r="AK138" s="196"/>
      <c r="AL138" s="267"/>
      <c r="AM138" s="84"/>
      <c r="AN138" s="84"/>
      <c r="AO138" s="210"/>
      <c r="AP138" s="209"/>
      <c r="AQ138" s="208"/>
      <c r="AR138" s="208"/>
      <c r="AS138" s="210"/>
      <c r="AT138" s="209"/>
      <c r="AU138" s="208"/>
      <c r="AV138" s="208"/>
      <c r="AW138" s="210"/>
      <c r="AX138" s="390">
        <f>SUMIF('4.2.펀드 인력변경 이력'!A:A,D138,'4.2.펀드 인력변경 이력'!F:F)</f>
        <v>0</v>
      </c>
      <c r="AY138" s="390">
        <f>SUMIF('4.2.펀드 인력변경 이력'!A:A,D138,'4.2.펀드 인력변경 이력'!G:G)</f>
        <v>0</v>
      </c>
      <c r="AZ138" s="305" t="str">
        <f t="shared" si="32"/>
        <v/>
      </c>
      <c r="BA138" s="46"/>
      <c r="BB138" s="201"/>
      <c r="BC138" s="206"/>
      <c r="BD138" s="206"/>
      <c r="BE138" s="201"/>
      <c r="BF138" s="206"/>
      <c r="BG138" s="206"/>
      <c r="BH138" s="201"/>
      <c r="BI138" s="206"/>
      <c r="BJ138" s="237"/>
      <c r="BK138" s="206"/>
      <c r="BL138" s="237"/>
      <c r="BM138" s="206"/>
      <c r="BN138" s="237"/>
      <c r="BO138" s="206"/>
      <c r="BP138" s="237"/>
      <c r="BQ138" s="206"/>
      <c r="BR138" s="237"/>
      <c r="BS138" s="206"/>
      <c r="BT138" s="206"/>
    </row>
    <row r="139" spans="1:72" ht="39.950000000000003" customHeight="1">
      <c r="A139" s="268"/>
      <c r="B139" s="66"/>
      <c r="C139" s="225"/>
      <c r="D139" s="226"/>
      <c r="E139" s="207"/>
      <c r="F139" s="46"/>
      <c r="G139" s="41"/>
      <c r="H139" s="41"/>
      <c r="I139" s="41"/>
      <c r="J139" s="41"/>
      <c r="K139" s="41"/>
      <c r="L139" s="46"/>
      <c r="M139" s="203"/>
      <c r="N139" s="203"/>
      <c r="O139" s="84"/>
      <c r="P139" s="208"/>
      <c r="Q139" s="84"/>
      <c r="R139" s="84"/>
      <c r="S139" s="168" t="str">
        <f t="shared" si="0"/>
        <v/>
      </c>
      <c r="T139" s="204"/>
      <c r="U139" s="41"/>
      <c r="V139" s="41"/>
      <c r="W139" s="190" t="str">
        <f t="shared" ca="1" si="24"/>
        <v/>
      </c>
      <c r="X139" s="169" t="str">
        <f t="shared" si="23"/>
        <v/>
      </c>
      <c r="Y139" s="170" t="str">
        <f t="shared" ca="1" si="25"/>
        <v/>
      </c>
      <c r="Z139" s="170" t="str">
        <f t="shared" ref="Z139:Z170" ca="1" si="33">IF( ISBLANK($D139), "0", SUMPRODUCT( (OFFSET(제안사_투자현황,0,1,ROWS(제안사_투자현황),1)=$D139)*1, OFFSET(제안사_투자현황,0,9,ROWS(제안사_투자현황),1)) )</f>
        <v>0</v>
      </c>
      <c r="AA139" s="170" t="str">
        <f t="shared" ref="AA139:AA170" ca="1" si="34">IF( ISBLANK($D139), "", SUMPRODUCT( (OFFSET(제안사_투자현황,0,1,ROWS(제안사_투자현황),1)=$D139)*1, OFFSET(제안사_투자현황,0,14,ROWS(제안사_투자현황),1)) )</f>
        <v/>
      </c>
      <c r="AB139" s="170" t="str">
        <f t="shared" ref="AB139:AB170" ca="1" si="35">IF( ISBLANK($D139), "", SUMPRODUCT( (OFFSET(제안사_투자현황,0,1,ROWS(제안사_투자현황),1)=$D139)*1, OFFSET(제안사_투자현황,0,19,ROWS(제안사_투자현황),1)) )</f>
        <v/>
      </c>
      <c r="AC139" s="170" t="str">
        <f t="shared" ref="AC139:AC170" ca="1" si="36">IF( ISBLANK($D139), "", SUMPRODUCT( (OFFSET(제안사_투자현황,0,1,ROWS(제안사_투자현황),1)=$D139)*1, OFFSET(제안사_투자현황,0,20,ROWS(제안사_투자현황),1)) )</f>
        <v/>
      </c>
      <c r="AD139" s="170" t="str">
        <f t="shared" ca="1" si="26"/>
        <v/>
      </c>
      <c r="AE139" s="170" t="str">
        <f t="shared" ca="1" si="27"/>
        <v/>
      </c>
      <c r="AF139" s="205"/>
      <c r="AG139" s="205"/>
      <c r="AH139" s="205"/>
      <c r="AI139" s="205"/>
      <c r="AJ139" s="134" t="str">
        <f t="shared" ca="1" si="10"/>
        <v/>
      </c>
      <c r="AK139" s="196"/>
      <c r="AL139" s="267"/>
      <c r="AM139" s="84"/>
      <c r="AN139" s="84"/>
      <c r="AO139" s="210"/>
      <c r="AP139" s="209"/>
      <c r="AQ139" s="208"/>
      <c r="AR139" s="208"/>
      <c r="AS139" s="210"/>
      <c r="AT139" s="209"/>
      <c r="AU139" s="208"/>
      <c r="AV139" s="208"/>
      <c r="AW139" s="210"/>
      <c r="AX139" s="390">
        <f>SUMIF('4.2.펀드 인력변경 이력'!A:A,D139,'4.2.펀드 인력변경 이력'!F:F)</f>
        <v>0</v>
      </c>
      <c r="AY139" s="390">
        <f>SUMIF('4.2.펀드 인력변경 이력'!A:A,D139,'4.2.펀드 인력변경 이력'!G:G)</f>
        <v>0</v>
      </c>
      <c r="AZ139" s="305" t="str">
        <f t="shared" ref="AZ139:AZ170" si="37">IF(D139="","",IF(AY139=0,3,IF(AX139/AY139&gt;3,3,AX139/AY139)))</f>
        <v/>
      </c>
      <c r="BA139" s="46"/>
      <c r="BB139" s="201"/>
      <c r="BC139" s="206"/>
      <c r="BD139" s="206"/>
      <c r="BE139" s="201"/>
      <c r="BF139" s="206"/>
      <c r="BG139" s="206"/>
      <c r="BH139" s="201"/>
      <c r="BI139" s="206"/>
      <c r="BJ139" s="237"/>
      <c r="BK139" s="206"/>
      <c r="BL139" s="237"/>
      <c r="BM139" s="206"/>
      <c r="BN139" s="237"/>
      <c r="BO139" s="206"/>
      <c r="BP139" s="237"/>
      <c r="BQ139" s="206"/>
      <c r="BR139" s="237"/>
      <c r="BS139" s="206"/>
      <c r="BT139" s="206"/>
    </row>
    <row r="140" spans="1:72" ht="39.950000000000003" customHeight="1">
      <c r="A140" s="268"/>
      <c r="B140" s="66"/>
      <c r="C140" s="225"/>
      <c r="D140" s="226"/>
      <c r="E140" s="207"/>
      <c r="F140" s="46"/>
      <c r="G140" s="41"/>
      <c r="H140" s="41"/>
      <c r="I140" s="41"/>
      <c r="J140" s="41"/>
      <c r="K140" s="41"/>
      <c r="L140" s="46"/>
      <c r="M140" s="203"/>
      <c r="N140" s="203"/>
      <c r="O140" s="84"/>
      <c r="P140" s="208"/>
      <c r="Q140" s="84"/>
      <c r="R140" s="84"/>
      <c r="S140" s="168" t="str">
        <f t="shared" si="0"/>
        <v/>
      </c>
      <c r="T140" s="204"/>
      <c r="U140" s="41"/>
      <c r="V140" s="41"/>
      <c r="W140" s="190" t="str">
        <f t="shared" ca="1" si="24"/>
        <v/>
      </c>
      <c r="X140" s="169" t="str">
        <f t="shared" ref="X140:X200" si="38">IF( ISBLANK($D140), "", IF(ISNUMBER(N140), (AC140+AD140+AE140+AH140-AI140)/N140, "N/A")  )</f>
        <v/>
      </c>
      <c r="Y140" s="170" t="str">
        <f t="shared" ca="1" si="25"/>
        <v/>
      </c>
      <c r="Z140" s="170" t="str">
        <f t="shared" ca="1" si="33"/>
        <v>0</v>
      </c>
      <c r="AA140" s="170" t="str">
        <f t="shared" ca="1" si="34"/>
        <v/>
      </c>
      <c r="AB140" s="170" t="str">
        <f t="shared" ca="1" si="35"/>
        <v/>
      </c>
      <c r="AC140" s="170" t="str">
        <f t="shared" ca="1" si="36"/>
        <v/>
      </c>
      <c r="AD140" s="170" t="str">
        <f t="shared" ca="1" si="26"/>
        <v/>
      </c>
      <c r="AE140" s="170" t="str">
        <f t="shared" ca="1" si="27"/>
        <v/>
      </c>
      <c r="AF140" s="205"/>
      <c r="AG140" s="205"/>
      <c r="AH140" s="205"/>
      <c r="AI140" s="205"/>
      <c r="AJ140" s="134" t="str">
        <f t="shared" ca="1" si="10"/>
        <v/>
      </c>
      <c r="AK140" s="196"/>
      <c r="AL140" s="267"/>
      <c r="AM140" s="84"/>
      <c r="AN140" s="84"/>
      <c r="AO140" s="210"/>
      <c r="AP140" s="209"/>
      <c r="AQ140" s="208"/>
      <c r="AR140" s="208"/>
      <c r="AS140" s="210"/>
      <c r="AT140" s="209"/>
      <c r="AU140" s="208"/>
      <c r="AV140" s="208"/>
      <c r="AW140" s="210"/>
      <c r="AX140" s="390">
        <f>SUMIF('4.2.펀드 인력변경 이력'!A:A,D140,'4.2.펀드 인력변경 이력'!F:F)</f>
        <v>0</v>
      </c>
      <c r="AY140" s="390">
        <f>SUMIF('4.2.펀드 인력변경 이력'!A:A,D140,'4.2.펀드 인력변경 이력'!G:G)</f>
        <v>0</v>
      </c>
      <c r="AZ140" s="305" t="str">
        <f t="shared" si="37"/>
        <v/>
      </c>
      <c r="BA140" s="46"/>
      <c r="BB140" s="201"/>
      <c r="BC140" s="206"/>
      <c r="BD140" s="206"/>
      <c r="BE140" s="201"/>
      <c r="BF140" s="206"/>
      <c r="BG140" s="206"/>
      <c r="BH140" s="201"/>
      <c r="BI140" s="206"/>
      <c r="BJ140" s="237"/>
      <c r="BK140" s="206"/>
      <c r="BL140" s="237"/>
      <c r="BM140" s="206"/>
      <c r="BN140" s="237"/>
      <c r="BO140" s="206"/>
      <c r="BP140" s="237"/>
      <c r="BQ140" s="206"/>
      <c r="BR140" s="237"/>
      <c r="BS140" s="206"/>
      <c r="BT140" s="206"/>
    </row>
    <row r="141" spans="1:72" ht="39.950000000000003" customHeight="1">
      <c r="A141" s="268"/>
      <c r="B141" s="66"/>
      <c r="C141" s="225"/>
      <c r="D141" s="226"/>
      <c r="E141" s="207"/>
      <c r="F141" s="46"/>
      <c r="G141" s="41"/>
      <c r="H141" s="41"/>
      <c r="I141" s="41"/>
      <c r="J141" s="41"/>
      <c r="K141" s="41"/>
      <c r="L141" s="46"/>
      <c r="M141" s="203"/>
      <c r="N141" s="203"/>
      <c r="O141" s="84"/>
      <c r="P141" s="208"/>
      <c r="Q141" s="84"/>
      <c r="R141" s="84"/>
      <c r="S141" s="168" t="str">
        <f t="shared" si="0"/>
        <v/>
      </c>
      <c r="T141" s="204"/>
      <c r="U141" s="41"/>
      <c r="V141" s="41"/>
      <c r="W141" s="190" t="str">
        <f t="shared" ref="W141:W200" ca="1" si="39">IF(ISBLANK($D141), "",    IF(   ISERROR(  XIRR( OFFSET(펀드_거래,MATCH($D141,OFFSET(펀드_거래,0,0,ROWS(펀드_거래),1),0)-1,2,COUNTIF(펀드_거래,$D141),1), OFFSET(펀드_거래,MATCH($D141,OFFSET(펀드_거래,0,0,ROWS(펀드_거래),1),0)-1,3,COUNTIF(펀드_거래,$D141),1) )  ),   "N/A",   XIRR( OFFSET(펀드_거래,MATCH($D141,OFFSET(펀드_거래,0,0,ROWS(펀드_거래),1),0)-1,2,COUNTIF(펀드_거래,$D141),1), OFFSET(펀드_거래,MATCH($D141,OFFSET(펀드_거래,0,0,ROWS(펀드_거래),1),0)-1,3,COUNTIF(펀드_거래,$D141),1), IF(SUM(OFFSET(펀드_거래,MATCH($D141,OFFSET(펀드_거래,0,0,ROWS(펀드_거래),1),0)-1,2,COUNTIF(펀드_거래,$D141),1))&gt;0, 1%, -1%) )   )   )</f>
        <v/>
      </c>
      <c r="X141" s="169" t="str">
        <f t="shared" si="38"/>
        <v/>
      </c>
      <c r="Y141" s="170" t="str">
        <f t="shared" ref="Y141:Y200" ca="1" si="40">IF( ISBLANK($D141), "", SUMPRODUCT( (OFFSET(제안사_투자현황,0,1,ROWS(제안사_투자현황),1)=$D141)*1, ISTEXT(OFFSET(제안사_투자현황,0,3,ROWS(제안사_투자현황),1))*1 ) )</f>
        <v/>
      </c>
      <c r="Z141" s="170" t="str">
        <f t="shared" ca="1" si="33"/>
        <v>0</v>
      </c>
      <c r="AA141" s="170" t="str">
        <f t="shared" ca="1" si="34"/>
        <v/>
      </c>
      <c r="AB141" s="170" t="str">
        <f t="shared" ca="1" si="35"/>
        <v/>
      </c>
      <c r="AC141" s="170" t="str">
        <f t="shared" ca="1" si="36"/>
        <v/>
      </c>
      <c r="AD141" s="170" t="str">
        <f t="shared" ref="AD141:AD200" ca="1" si="41">IF(   ISBLANK($D141),  "",   SUMPRODUCT( (OFFSET(펀드_거래,0,0,ROWS(펀드_거래),1)=$D141)*1, (OFFSET(펀드_거래,0,1,ROWS(펀드_거래),1)="현금분배")*1, OFFSET(펀드_거래,0,2,ROWS(펀드_거래),1)/1000000 )  +  SUMPRODUCT( (OFFSET(펀드_거래,0,0,ROWS(펀드_거래),1)=$D141)*1, (OFFSET(펀드_거래,0,1,ROWS(펀드_거래),1)="현물분배")*1, OFFSET(펀드_거래,0,2,ROWS(펀드_거래),1)/1000000 )  )</f>
        <v/>
      </c>
      <c r="AE141" s="170" t="str">
        <f t="shared" ref="AE141:AE200" ca="1" si="42">IF( ISBLANK($D141), "", SUMPRODUCT( (OFFSET(펀드_거래,0,0,ROWS(펀드_거래),1)=$D141)*1, (OFFSET(펀드_거래,0,1,ROWS(펀드_거래),1)="성과보수")*1, OFFSET(펀드_거래,0,2,ROWS(펀드_거래),1)/1000000) )</f>
        <v/>
      </c>
      <c r="AF141" s="205"/>
      <c r="AG141" s="205"/>
      <c r="AH141" s="205"/>
      <c r="AI141" s="205"/>
      <c r="AJ141" s="134" t="str">
        <f t="shared" ca="1" si="10"/>
        <v/>
      </c>
      <c r="AK141" s="196"/>
      <c r="AL141" s="267"/>
      <c r="AM141" s="84"/>
      <c r="AN141" s="84"/>
      <c r="AO141" s="210"/>
      <c r="AP141" s="209"/>
      <c r="AQ141" s="208"/>
      <c r="AR141" s="208"/>
      <c r="AS141" s="210"/>
      <c r="AT141" s="209"/>
      <c r="AU141" s="208"/>
      <c r="AV141" s="208"/>
      <c r="AW141" s="210"/>
      <c r="AX141" s="390">
        <f>SUMIF('4.2.펀드 인력변경 이력'!A:A,D141,'4.2.펀드 인력변경 이력'!F:F)</f>
        <v>0</v>
      </c>
      <c r="AY141" s="390">
        <f>SUMIF('4.2.펀드 인력변경 이력'!A:A,D141,'4.2.펀드 인력변경 이력'!G:G)</f>
        <v>0</v>
      </c>
      <c r="AZ141" s="305" t="str">
        <f t="shared" si="37"/>
        <v/>
      </c>
      <c r="BA141" s="46"/>
      <c r="BB141" s="201"/>
      <c r="BC141" s="206"/>
      <c r="BD141" s="206"/>
      <c r="BE141" s="201"/>
      <c r="BF141" s="206"/>
      <c r="BG141" s="206"/>
      <c r="BH141" s="201"/>
      <c r="BI141" s="206"/>
      <c r="BJ141" s="237"/>
      <c r="BK141" s="206"/>
      <c r="BL141" s="237"/>
      <c r="BM141" s="206"/>
      <c r="BN141" s="237"/>
      <c r="BO141" s="206"/>
      <c r="BP141" s="237"/>
      <c r="BQ141" s="206"/>
      <c r="BR141" s="237"/>
      <c r="BS141" s="206"/>
      <c r="BT141" s="206"/>
    </row>
    <row r="142" spans="1:72" ht="39.950000000000003" customHeight="1">
      <c r="A142" s="268"/>
      <c r="B142" s="66"/>
      <c r="C142" s="225"/>
      <c r="D142" s="226"/>
      <c r="E142" s="207"/>
      <c r="F142" s="46"/>
      <c r="G142" s="41"/>
      <c r="H142" s="41"/>
      <c r="I142" s="41"/>
      <c r="J142" s="41"/>
      <c r="K142" s="41"/>
      <c r="L142" s="46"/>
      <c r="M142" s="203"/>
      <c r="N142" s="203"/>
      <c r="O142" s="84"/>
      <c r="P142" s="208"/>
      <c r="Q142" s="84"/>
      <c r="R142" s="84"/>
      <c r="S142" s="168" t="str">
        <f t="shared" si="0"/>
        <v/>
      </c>
      <c r="T142" s="204"/>
      <c r="U142" s="41"/>
      <c r="V142" s="41"/>
      <c r="W142" s="190" t="str">
        <f t="shared" ca="1" si="39"/>
        <v/>
      </c>
      <c r="X142" s="169" t="str">
        <f t="shared" si="38"/>
        <v/>
      </c>
      <c r="Y142" s="170" t="str">
        <f t="shared" ca="1" si="40"/>
        <v/>
      </c>
      <c r="Z142" s="170" t="str">
        <f t="shared" ca="1" si="33"/>
        <v>0</v>
      </c>
      <c r="AA142" s="170" t="str">
        <f t="shared" ca="1" si="34"/>
        <v/>
      </c>
      <c r="AB142" s="170" t="str">
        <f t="shared" ca="1" si="35"/>
        <v/>
      </c>
      <c r="AC142" s="170" t="str">
        <f t="shared" ca="1" si="36"/>
        <v/>
      </c>
      <c r="AD142" s="170" t="str">
        <f t="shared" ca="1" si="41"/>
        <v/>
      </c>
      <c r="AE142" s="170" t="str">
        <f t="shared" ca="1" si="42"/>
        <v/>
      </c>
      <c r="AF142" s="205"/>
      <c r="AG142" s="205"/>
      <c r="AH142" s="205"/>
      <c r="AI142" s="205"/>
      <c r="AJ142" s="134" t="str">
        <f t="shared" ca="1" si="10"/>
        <v/>
      </c>
      <c r="AK142" s="196"/>
      <c r="AL142" s="267"/>
      <c r="AM142" s="84"/>
      <c r="AN142" s="84"/>
      <c r="AO142" s="210"/>
      <c r="AP142" s="209"/>
      <c r="AQ142" s="208"/>
      <c r="AR142" s="208"/>
      <c r="AS142" s="210"/>
      <c r="AT142" s="209"/>
      <c r="AU142" s="208"/>
      <c r="AV142" s="208"/>
      <c r="AW142" s="210"/>
      <c r="AX142" s="390">
        <f>SUMIF('4.2.펀드 인력변경 이력'!A:A,D142,'4.2.펀드 인력변경 이력'!F:F)</f>
        <v>0</v>
      </c>
      <c r="AY142" s="390">
        <f>SUMIF('4.2.펀드 인력변경 이력'!A:A,D142,'4.2.펀드 인력변경 이력'!G:G)</f>
        <v>0</v>
      </c>
      <c r="AZ142" s="305" t="str">
        <f t="shared" si="37"/>
        <v/>
      </c>
      <c r="BA142" s="46"/>
      <c r="BB142" s="201"/>
      <c r="BC142" s="206"/>
      <c r="BD142" s="206"/>
      <c r="BE142" s="201"/>
      <c r="BF142" s="206"/>
      <c r="BG142" s="206"/>
      <c r="BH142" s="201"/>
      <c r="BI142" s="206"/>
      <c r="BJ142" s="237"/>
      <c r="BK142" s="206"/>
      <c r="BL142" s="237"/>
      <c r="BM142" s="206"/>
      <c r="BN142" s="237"/>
      <c r="BO142" s="206"/>
      <c r="BP142" s="237"/>
      <c r="BQ142" s="206"/>
      <c r="BR142" s="237"/>
      <c r="BS142" s="206"/>
      <c r="BT142" s="206"/>
    </row>
    <row r="143" spans="1:72" ht="39.950000000000003" customHeight="1">
      <c r="A143" s="268"/>
      <c r="B143" s="66"/>
      <c r="C143" s="225"/>
      <c r="D143" s="226"/>
      <c r="E143" s="207"/>
      <c r="F143" s="46"/>
      <c r="G143" s="41"/>
      <c r="H143" s="41"/>
      <c r="I143" s="41"/>
      <c r="J143" s="41"/>
      <c r="K143" s="41"/>
      <c r="L143" s="46"/>
      <c r="M143" s="203"/>
      <c r="N143" s="203"/>
      <c r="O143" s="84"/>
      <c r="P143" s="208"/>
      <c r="Q143" s="84"/>
      <c r="R143" s="84"/>
      <c r="S143" s="168" t="str">
        <f t="shared" si="0"/>
        <v/>
      </c>
      <c r="T143" s="204"/>
      <c r="U143" s="41"/>
      <c r="V143" s="41"/>
      <c r="W143" s="190" t="str">
        <f t="shared" ca="1" si="39"/>
        <v/>
      </c>
      <c r="X143" s="169" t="str">
        <f t="shared" si="38"/>
        <v/>
      </c>
      <c r="Y143" s="170" t="str">
        <f t="shared" ca="1" si="40"/>
        <v/>
      </c>
      <c r="Z143" s="170" t="str">
        <f t="shared" ca="1" si="33"/>
        <v>0</v>
      </c>
      <c r="AA143" s="170" t="str">
        <f t="shared" ca="1" si="34"/>
        <v/>
      </c>
      <c r="AB143" s="170" t="str">
        <f t="shared" ca="1" si="35"/>
        <v/>
      </c>
      <c r="AC143" s="170" t="str">
        <f t="shared" ca="1" si="36"/>
        <v/>
      </c>
      <c r="AD143" s="170" t="str">
        <f t="shared" ca="1" si="41"/>
        <v/>
      </c>
      <c r="AE143" s="170" t="str">
        <f t="shared" ca="1" si="42"/>
        <v/>
      </c>
      <c r="AF143" s="205"/>
      <c r="AG143" s="205"/>
      <c r="AH143" s="205"/>
      <c r="AI143" s="205"/>
      <c r="AJ143" s="134" t="str">
        <f t="shared" ca="1" si="10"/>
        <v/>
      </c>
      <c r="AK143" s="196"/>
      <c r="AL143" s="267"/>
      <c r="AM143" s="84"/>
      <c r="AN143" s="84"/>
      <c r="AO143" s="210"/>
      <c r="AP143" s="209"/>
      <c r="AQ143" s="208"/>
      <c r="AR143" s="208"/>
      <c r="AS143" s="210"/>
      <c r="AT143" s="209"/>
      <c r="AU143" s="208"/>
      <c r="AV143" s="208"/>
      <c r="AW143" s="210"/>
      <c r="AX143" s="390">
        <f>SUMIF('4.2.펀드 인력변경 이력'!A:A,D143,'4.2.펀드 인력변경 이력'!F:F)</f>
        <v>0</v>
      </c>
      <c r="AY143" s="390">
        <f>SUMIF('4.2.펀드 인력변경 이력'!A:A,D143,'4.2.펀드 인력변경 이력'!G:G)</f>
        <v>0</v>
      </c>
      <c r="AZ143" s="305" t="str">
        <f t="shared" si="37"/>
        <v/>
      </c>
      <c r="BA143" s="46"/>
      <c r="BB143" s="201"/>
      <c r="BC143" s="206"/>
      <c r="BD143" s="206"/>
      <c r="BE143" s="201"/>
      <c r="BF143" s="206"/>
      <c r="BG143" s="206"/>
      <c r="BH143" s="201"/>
      <c r="BI143" s="206"/>
      <c r="BJ143" s="237"/>
      <c r="BK143" s="206"/>
      <c r="BL143" s="237"/>
      <c r="BM143" s="206"/>
      <c r="BN143" s="237"/>
      <c r="BO143" s="206"/>
      <c r="BP143" s="237"/>
      <c r="BQ143" s="206"/>
      <c r="BR143" s="237"/>
      <c r="BS143" s="206"/>
      <c r="BT143" s="206"/>
    </row>
    <row r="144" spans="1:72" ht="39.950000000000003" customHeight="1">
      <c r="A144" s="268"/>
      <c r="B144" s="66"/>
      <c r="C144" s="225"/>
      <c r="D144" s="226"/>
      <c r="E144" s="207"/>
      <c r="F144" s="46"/>
      <c r="G144" s="41"/>
      <c r="H144" s="41"/>
      <c r="I144" s="41"/>
      <c r="J144" s="41"/>
      <c r="K144" s="41"/>
      <c r="L144" s="46"/>
      <c r="M144" s="203"/>
      <c r="N144" s="203"/>
      <c r="O144" s="84"/>
      <c r="P144" s="208"/>
      <c r="Q144" s="84"/>
      <c r="R144" s="84"/>
      <c r="S144" s="168" t="str">
        <f t="shared" si="0"/>
        <v/>
      </c>
      <c r="T144" s="204"/>
      <c r="U144" s="41"/>
      <c r="V144" s="41"/>
      <c r="W144" s="190" t="str">
        <f t="shared" ca="1" si="39"/>
        <v/>
      </c>
      <c r="X144" s="169" t="str">
        <f t="shared" si="38"/>
        <v/>
      </c>
      <c r="Y144" s="170" t="str">
        <f t="shared" ca="1" si="40"/>
        <v/>
      </c>
      <c r="Z144" s="170" t="str">
        <f t="shared" ca="1" si="33"/>
        <v>0</v>
      </c>
      <c r="AA144" s="170" t="str">
        <f t="shared" ca="1" si="34"/>
        <v/>
      </c>
      <c r="AB144" s="170" t="str">
        <f t="shared" ca="1" si="35"/>
        <v/>
      </c>
      <c r="AC144" s="170" t="str">
        <f t="shared" ca="1" si="36"/>
        <v/>
      </c>
      <c r="AD144" s="170" t="str">
        <f t="shared" ca="1" si="41"/>
        <v/>
      </c>
      <c r="AE144" s="170" t="str">
        <f t="shared" ca="1" si="42"/>
        <v/>
      </c>
      <c r="AF144" s="205"/>
      <c r="AG144" s="205"/>
      <c r="AH144" s="205"/>
      <c r="AI144" s="205"/>
      <c r="AJ144" s="134" t="str">
        <f t="shared" ca="1" si="10"/>
        <v/>
      </c>
      <c r="AK144" s="196"/>
      <c r="AL144" s="267"/>
      <c r="AM144" s="84"/>
      <c r="AN144" s="84"/>
      <c r="AO144" s="210"/>
      <c r="AP144" s="209"/>
      <c r="AQ144" s="208"/>
      <c r="AR144" s="208"/>
      <c r="AS144" s="210"/>
      <c r="AT144" s="209"/>
      <c r="AU144" s="208"/>
      <c r="AV144" s="208"/>
      <c r="AW144" s="210"/>
      <c r="AX144" s="390">
        <f>SUMIF('4.2.펀드 인력변경 이력'!A:A,D144,'4.2.펀드 인력변경 이력'!F:F)</f>
        <v>0</v>
      </c>
      <c r="AY144" s="390">
        <f>SUMIF('4.2.펀드 인력변경 이력'!A:A,D144,'4.2.펀드 인력변경 이력'!G:G)</f>
        <v>0</v>
      </c>
      <c r="AZ144" s="305" t="str">
        <f t="shared" si="37"/>
        <v/>
      </c>
      <c r="BA144" s="46"/>
      <c r="BB144" s="201"/>
      <c r="BC144" s="206"/>
      <c r="BD144" s="206"/>
      <c r="BE144" s="201"/>
      <c r="BF144" s="206"/>
      <c r="BG144" s="206"/>
      <c r="BH144" s="201"/>
      <c r="BI144" s="206"/>
      <c r="BJ144" s="237"/>
      <c r="BK144" s="206"/>
      <c r="BL144" s="237"/>
      <c r="BM144" s="206"/>
      <c r="BN144" s="237"/>
      <c r="BO144" s="206"/>
      <c r="BP144" s="237"/>
      <c r="BQ144" s="206"/>
      <c r="BR144" s="237"/>
      <c r="BS144" s="206"/>
      <c r="BT144" s="206"/>
    </row>
    <row r="145" spans="1:72" ht="39.950000000000003" customHeight="1">
      <c r="A145" s="268"/>
      <c r="B145" s="66"/>
      <c r="C145" s="225"/>
      <c r="D145" s="226"/>
      <c r="E145" s="207"/>
      <c r="F145" s="46"/>
      <c r="G145" s="41"/>
      <c r="H145" s="41"/>
      <c r="I145" s="41"/>
      <c r="J145" s="41"/>
      <c r="K145" s="41"/>
      <c r="L145" s="46"/>
      <c r="M145" s="203"/>
      <c r="N145" s="203"/>
      <c r="O145" s="84"/>
      <c r="P145" s="208"/>
      <c r="Q145" s="84"/>
      <c r="R145" s="84"/>
      <c r="S145" s="168" t="str">
        <f t="shared" si="0"/>
        <v/>
      </c>
      <c r="T145" s="204"/>
      <c r="U145" s="41"/>
      <c r="V145" s="41"/>
      <c r="W145" s="190" t="str">
        <f t="shared" ca="1" si="39"/>
        <v/>
      </c>
      <c r="X145" s="169" t="str">
        <f t="shared" si="38"/>
        <v/>
      </c>
      <c r="Y145" s="170" t="str">
        <f t="shared" ca="1" si="40"/>
        <v/>
      </c>
      <c r="Z145" s="170" t="str">
        <f t="shared" ca="1" si="33"/>
        <v>0</v>
      </c>
      <c r="AA145" s="170" t="str">
        <f t="shared" ca="1" si="34"/>
        <v/>
      </c>
      <c r="AB145" s="170" t="str">
        <f t="shared" ca="1" si="35"/>
        <v/>
      </c>
      <c r="AC145" s="170" t="str">
        <f t="shared" ca="1" si="36"/>
        <v/>
      </c>
      <c r="AD145" s="170" t="str">
        <f t="shared" ca="1" si="41"/>
        <v/>
      </c>
      <c r="AE145" s="170" t="str">
        <f t="shared" ca="1" si="42"/>
        <v/>
      </c>
      <c r="AF145" s="205"/>
      <c r="AG145" s="205"/>
      <c r="AH145" s="205"/>
      <c r="AI145" s="205"/>
      <c r="AJ145" s="134" t="str">
        <f t="shared" ca="1" si="10"/>
        <v/>
      </c>
      <c r="AK145" s="196"/>
      <c r="AL145" s="267"/>
      <c r="AM145" s="84"/>
      <c r="AN145" s="84"/>
      <c r="AO145" s="210"/>
      <c r="AP145" s="209"/>
      <c r="AQ145" s="208"/>
      <c r="AR145" s="208"/>
      <c r="AS145" s="210"/>
      <c r="AT145" s="209"/>
      <c r="AU145" s="208"/>
      <c r="AV145" s="208"/>
      <c r="AW145" s="210"/>
      <c r="AX145" s="390">
        <f>SUMIF('4.2.펀드 인력변경 이력'!A:A,D145,'4.2.펀드 인력변경 이력'!F:F)</f>
        <v>0</v>
      </c>
      <c r="AY145" s="390">
        <f>SUMIF('4.2.펀드 인력변경 이력'!A:A,D145,'4.2.펀드 인력변경 이력'!G:G)</f>
        <v>0</v>
      </c>
      <c r="AZ145" s="305" t="str">
        <f t="shared" si="37"/>
        <v/>
      </c>
      <c r="BA145" s="46"/>
      <c r="BB145" s="201"/>
      <c r="BC145" s="206"/>
      <c r="BD145" s="206"/>
      <c r="BE145" s="201"/>
      <c r="BF145" s="206"/>
      <c r="BG145" s="206"/>
      <c r="BH145" s="201"/>
      <c r="BI145" s="206"/>
      <c r="BJ145" s="237"/>
      <c r="BK145" s="206"/>
      <c r="BL145" s="237"/>
      <c r="BM145" s="206"/>
      <c r="BN145" s="237"/>
      <c r="BO145" s="206"/>
      <c r="BP145" s="237"/>
      <c r="BQ145" s="206"/>
      <c r="BR145" s="237"/>
      <c r="BS145" s="206"/>
      <c r="BT145" s="206"/>
    </row>
    <row r="146" spans="1:72" ht="39.950000000000003" customHeight="1">
      <c r="A146" s="268"/>
      <c r="B146" s="66"/>
      <c r="C146" s="225"/>
      <c r="D146" s="226"/>
      <c r="E146" s="207"/>
      <c r="F146" s="46"/>
      <c r="G146" s="41"/>
      <c r="H146" s="41"/>
      <c r="I146" s="41"/>
      <c r="J146" s="41"/>
      <c r="K146" s="41"/>
      <c r="L146" s="46"/>
      <c r="M146" s="203"/>
      <c r="N146" s="203"/>
      <c r="O146" s="84"/>
      <c r="P146" s="208"/>
      <c r="Q146" s="84"/>
      <c r="R146" s="84"/>
      <c r="S146" s="168" t="str">
        <f t="shared" si="0"/>
        <v/>
      </c>
      <c r="T146" s="204"/>
      <c r="U146" s="41"/>
      <c r="V146" s="41"/>
      <c r="W146" s="190" t="str">
        <f t="shared" ca="1" si="39"/>
        <v/>
      </c>
      <c r="X146" s="169" t="str">
        <f t="shared" si="38"/>
        <v/>
      </c>
      <c r="Y146" s="170" t="str">
        <f t="shared" ca="1" si="40"/>
        <v/>
      </c>
      <c r="Z146" s="170" t="str">
        <f t="shared" ca="1" si="33"/>
        <v>0</v>
      </c>
      <c r="AA146" s="170" t="str">
        <f t="shared" ca="1" si="34"/>
        <v/>
      </c>
      <c r="AB146" s="170" t="str">
        <f t="shared" ca="1" si="35"/>
        <v/>
      </c>
      <c r="AC146" s="170" t="str">
        <f t="shared" ca="1" si="36"/>
        <v/>
      </c>
      <c r="AD146" s="170" t="str">
        <f t="shared" ca="1" si="41"/>
        <v/>
      </c>
      <c r="AE146" s="170" t="str">
        <f t="shared" ca="1" si="42"/>
        <v/>
      </c>
      <c r="AF146" s="205"/>
      <c r="AG146" s="205"/>
      <c r="AH146" s="205"/>
      <c r="AI146" s="205"/>
      <c r="AJ146" s="134" t="str">
        <f t="shared" ca="1" si="10"/>
        <v/>
      </c>
      <c r="AK146" s="196"/>
      <c r="AL146" s="267"/>
      <c r="AM146" s="84"/>
      <c r="AN146" s="84"/>
      <c r="AO146" s="210"/>
      <c r="AP146" s="209"/>
      <c r="AQ146" s="208"/>
      <c r="AR146" s="208"/>
      <c r="AS146" s="210"/>
      <c r="AT146" s="209"/>
      <c r="AU146" s="208"/>
      <c r="AV146" s="208"/>
      <c r="AW146" s="210"/>
      <c r="AX146" s="390">
        <f>SUMIF('4.2.펀드 인력변경 이력'!A:A,D146,'4.2.펀드 인력변경 이력'!F:F)</f>
        <v>0</v>
      </c>
      <c r="AY146" s="390">
        <f>SUMIF('4.2.펀드 인력변경 이력'!A:A,D146,'4.2.펀드 인력변경 이력'!G:G)</f>
        <v>0</v>
      </c>
      <c r="AZ146" s="305" t="str">
        <f t="shared" si="37"/>
        <v/>
      </c>
      <c r="BA146" s="46"/>
      <c r="BB146" s="201"/>
      <c r="BC146" s="206"/>
      <c r="BD146" s="206"/>
      <c r="BE146" s="201"/>
      <c r="BF146" s="206"/>
      <c r="BG146" s="206"/>
      <c r="BH146" s="201"/>
      <c r="BI146" s="206"/>
      <c r="BJ146" s="237"/>
      <c r="BK146" s="206"/>
      <c r="BL146" s="237"/>
      <c r="BM146" s="206"/>
      <c r="BN146" s="237"/>
      <c r="BO146" s="206"/>
      <c r="BP146" s="237"/>
      <c r="BQ146" s="206"/>
      <c r="BR146" s="237"/>
      <c r="BS146" s="206"/>
      <c r="BT146" s="206"/>
    </row>
    <row r="147" spans="1:72" ht="39.950000000000003" customHeight="1">
      <c r="A147" s="268"/>
      <c r="B147" s="66"/>
      <c r="C147" s="225"/>
      <c r="D147" s="226"/>
      <c r="E147" s="207"/>
      <c r="F147" s="46"/>
      <c r="G147" s="41"/>
      <c r="H147" s="41"/>
      <c r="I147" s="41"/>
      <c r="J147" s="41"/>
      <c r="K147" s="41"/>
      <c r="L147" s="46"/>
      <c r="M147" s="203"/>
      <c r="N147" s="203"/>
      <c r="O147" s="84"/>
      <c r="P147" s="208"/>
      <c r="Q147" s="84"/>
      <c r="R147" s="84"/>
      <c r="S147" s="168" t="str">
        <f t="shared" si="0"/>
        <v/>
      </c>
      <c r="T147" s="204"/>
      <c r="U147" s="41"/>
      <c r="V147" s="41"/>
      <c r="W147" s="190" t="str">
        <f t="shared" ca="1" si="39"/>
        <v/>
      </c>
      <c r="X147" s="169" t="str">
        <f t="shared" si="38"/>
        <v/>
      </c>
      <c r="Y147" s="170" t="str">
        <f t="shared" ca="1" si="40"/>
        <v/>
      </c>
      <c r="Z147" s="170" t="str">
        <f t="shared" ca="1" si="33"/>
        <v>0</v>
      </c>
      <c r="AA147" s="170" t="str">
        <f t="shared" ca="1" si="34"/>
        <v/>
      </c>
      <c r="AB147" s="170" t="str">
        <f t="shared" ca="1" si="35"/>
        <v/>
      </c>
      <c r="AC147" s="170" t="str">
        <f t="shared" ca="1" si="36"/>
        <v/>
      </c>
      <c r="AD147" s="170" t="str">
        <f t="shared" ca="1" si="41"/>
        <v/>
      </c>
      <c r="AE147" s="170" t="str">
        <f t="shared" ca="1" si="42"/>
        <v/>
      </c>
      <c r="AF147" s="205"/>
      <c r="AG147" s="205"/>
      <c r="AH147" s="205"/>
      <c r="AI147" s="205"/>
      <c r="AJ147" s="134" t="str">
        <f t="shared" ca="1" si="10"/>
        <v/>
      </c>
      <c r="AK147" s="196"/>
      <c r="AL147" s="267"/>
      <c r="AM147" s="84"/>
      <c r="AN147" s="84"/>
      <c r="AO147" s="210"/>
      <c r="AP147" s="209"/>
      <c r="AQ147" s="208"/>
      <c r="AR147" s="208"/>
      <c r="AS147" s="210"/>
      <c r="AT147" s="209"/>
      <c r="AU147" s="208"/>
      <c r="AV147" s="208"/>
      <c r="AW147" s="210"/>
      <c r="AX147" s="390">
        <f>SUMIF('4.2.펀드 인력변경 이력'!A:A,D147,'4.2.펀드 인력변경 이력'!F:F)</f>
        <v>0</v>
      </c>
      <c r="AY147" s="390">
        <f>SUMIF('4.2.펀드 인력변경 이력'!A:A,D147,'4.2.펀드 인력변경 이력'!G:G)</f>
        <v>0</v>
      </c>
      <c r="AZ147" s="305" t="str">
        <f t="shared" si="37"/>
        <v/>
      </c>
      <c r="BA147" s="46"/>
      <c r="BB147" s="201"/>
      <c r="BC147" s="206"/>
      <c r="BD147" s="206"/>
      <c r="BE147" s="201"/>
      <c r="BF147" s="206"/>
      <c r="BG147" s="206"/>
      <c r="BH147" s="201"/>
      <c r="BI147" s="206"/>
      <c r="BJ147" s="237"/>
      <c r="BK147" s="206"/>
      <c r="BL147" s="237"/>
      <c r="BM147" s="206"/>
      <c r="BN147" s="237"/>
      <c r="BO147" s="206"/>
      <c r="BP147" s="237"/>
      <c r="BQ147" s="206"/>
      <c r="BR147" s="237"/>
      <c r="BS147" s="206"/>
      <c r="BT147" s="206"/>
    </row>
    <row r="148" spans="1:72" ht="39.950000000000003" customHeight="1">
      <c r="A148" s="268"/>
      <c r="B148" s="66"/>
      <c r="C148" s="225"/>
      <c r="D148" s="226"/>
      <c r="E148" s="207"/>
      <c r="F148" s="46"/>
      <c r="G148" s="41"/>
      <c r="H148" s="41"/>
      <c r="I148" s="41"/>
      <c r="J148" s="41"/>
      <c r="K148" s="41"/>
      <c r="L148" s="46"/>
      <c r="M148" s="203"/>
      <c r="N148" s="203"/>
      <c r="O148" s="84"/>
      <c r="P148" s="208"/>
      <c r="Q148" s="84"/>
      <c r="R148" s="84"/>
      <c r="S148" s="168" t="str">
        <f t="shared" si="0"/>
        <v/>
      </c>
      <c r="T148" s="204"/>
      <c r="U148" s="41"/>
      <c r="V148" s="41"/>
      <c r="W148" s="190" t="str">
        <f t="shared" ca="1" si="39"/>
        <v/>
      </c>
      <c r="X148" s="169" t="str">
        <f t="shared" si="38"/>
        <v/>
      </c>
      <c r="Y148" s="170" t="str">
        <f t="shared" ca="1" si="40"/>
        <v/>
      </c>
      <c r="Z148" s="170" t="str">
        <f t="shared" ca="1" si="33"/>
        <v>0</v>
      </c>
      <c r="AA148" s="170" t="str">
        <f t="shared" ca="1" si="34"/>
        <v/>
      </c>
      <c r="AB148" s="170" t="str">
        <f t="shared" ca="1" si="35"/>
        <v/>
      </c>
      <c r="AC148" s="170" t="str">
        <f t="shared" ca="1" si="36"/>
        <v/>
      </c>
      <c r="AD148" s="170" t="str">
        <f t="shared" ca="1" si="41"/>
        <v/>
      </c>
      <c r="AE148" s="170" t="str">
        <f t="shared" ca="1" si="42"/>
        <v/>
      </c>
      <c r="AF148" s="205"/>
      <c r="AG148" s="205"/>
      <c r="AH148" s="205"/>
      <c r="AI148" s="205"/>
      <c r="AJ148" s="134" t="str">
        <f t="shared" ca="1" si="10"/>
        <v/>
      </c>
      <c r="AK148" s="196"/>
      <c r="AL148" s="267"/>
      <c r="AM148" s="84"/>
      <c r="AN148" s="84"/>
      <c r="AO148" s="210"/>
      <c r="AP148" s="209"/>
      <c r="AQ148" s="208"/>
      <c r="AR148" s="208"/>
      <c r="AS148" s="210"/>
      <c r="AT148" s="209"/>
      <c r="AU148" s="208"/>
      <c r="AV148" s="208"/>
      <c r="AW148" s="210"/>
      <c r="AX148" s="390">
        <f>SUMIF('4.2.펀드 인력변경 이력'!A:A,D148,'4.2.펀드 인력변경 이력'!F:F)</f>
        <v>0</v>
      </c>
      <c r="AY148" s="390">
        <f>SUMIF('4.2.펀드 인력변경 이력'!A:A,D148,'4.2.펀드 인력변경 이력'!G:G)</f>
        <v>0</v>
      </c>
      <c r="AZ148" s="305" t="str">
        <f t="shared" si="37"/>
        <v/>
      </c>
      <c r="BA148" s="46"/>
      <c r="BB148" s="201"/>
      <c r="BC148" s="206"/>
      <c r="BD148" s="206"/>
      <c r="BE148" s="201"/>
      <c r="BF148" s="206"/>
      <c r="BG148" s="206"/>
      <c r="BH148" s="201"/>
      <c r="BI148" s="206"/>
      <c r="BJ148" s="237"/>
      <c r="BK148" s="206"/>
      <c r="BL148" s="237"/>
      <c r="BM148" s="206"/>
      <c r="BN148" s="237"/>
      <c r="BO148" s="206"/>
      <c r="BP148" s="237"/>
      <c r="BQ148" s="206"/>
      <c r="BR148" s="237"/>
      <c r="BS148" s="206"/>
      <c r="BT148" s="206"/>
    </row>
    <row r="149" spans="1:72" ht="39.950000000000003" customHeight="1">
      <c r="A149" s="268"/>
      <c r="B149" s="66"/>
      <c r="C149" s="225"/>
      <c r="D149" s="226"/>
      <c r="E149" s="207"/>
      <c r="F149" s="46"/>
      <c r="G149" s="41"/>
      <c r="H149" s="41"/>
      <c r="I149" s="41"/>
      <c r="J149" s="41"/>
      <c r="K149" s="41"/>
      <c r="L149" s="46"/>
      <c r="M149" s="203"/>
      <c r="N149" s="203"/>
      <c r="O149" s="84"/>
      <c r="P149" s="208"/>
      <c r="Q149" s="84"/>
      <c r="R149" s="84"/>
      <c r="S149" s="168" t="str">
        <f t="shared" si="0"/>
        <v/>
      </c>
      <c r="T149" s="204"/>
      <c r="U149" s="41"/>
      <c r="V149" s="41"/>
      <c r="W149" s="190" t="str">
        <f t="shared" ca="1" si="39"/>
        <v/>
      </c>
      <c r="X149" s="169" t="str">
        <f t="shared" si="38"/>
        <v/>
      </c>
      <c r="Y149" s="170" t="str">
        <f t="shared" ca="1" si="40"/>
        <v/>
      </c>
      <c r="Z149" s="170" t="str">
        <f t="shared" ca="1" si="33"/>
        <v>0</v>
      </c>
      <c r="AA149" s="170" t="str">
        <f t="shared" ca="1" si="34"/>
        <v/>
      </c>
      <c r="AB149" s="170" t="str">
        <f t="shared" ca="1" si="35"/>
        <v/>
      </c>
      <c r="AC149" s="170" t="str">
        <f t="shared" ca="1" si="36"/>
        <v/>
      </c>
      <c r="AD149" s="170" t="str">
        <f t="shared" ca="1" si="41"/>
        <v/>
      </c>
      <c r="AE149" s="170" t="str">
        <f t="shared" ca="1" si="42"/>
        <v/>
      </c>
      <c r="AF149" s="205"/>
      <c r="AG149" s="205"/>
      <c r="AH149" s="205"/>
      <c r="AI149" s="205"/>
      <c r="AJ149" s="134" t="str">
        <f t="shared" ca="1" si="10"/>
        <v/>
      </c>
      <c r="AK149" s="196"/>
      <c r="AL149" s="267"/>
      <c r="AM149" s="84"/>
      <c r="AN149" s="84"/>
      <c r="AO149" s="210"/>
      <c r="AP149" s="209"/>
      <c r="AQ149" s="208"/>
      <c r="AR149" s="208"/>
      <c r="AS149" s="210"/>
      <c r="AT149" s="209"/>
      <c r="AU149" s="208"/>
      <c r="AV149" s="208"/>
      <c r="AW149" s="210"/>
      <c r="AX149" s="390">
        <f>SUMIF('4.2.펀드 인력변경 이력'!A:A,D149,'4.2.펀드 인력변경 이력'!F:F)</f>
        <v>0</v>
      </c>
      <c r="AY149" s="390">
        <f>SUMIF('4.2.펀드 인력변경 이력'!A:A,D149,'4.2.펀드 인력변경 이력'!G:G)</f>
        <v>0</v>
      </c>
      <c r="AZ149" s="305" t="str">
        <f t="shared" si="37"/>
        <v/>
      </c>
      <c r="BA149" s="46"/>
      <c r="BB149" s="201"/>
      <c r="BC149" s="206"/>
      <c r="BD149" s="206"/>
      <c r="BE149" s="201"/>
      <c r="BF149" s="206"/>
      <c r="BG149" s="206"/>
      <c r="BH149" s="201"/>
      <c r="BI149" s="206"/>
      <c r="BJ149" s="237"/>
      <c r="BK149" s="206"/>
      <c r="BL149" s="237"/>
      <c r="BM149" s="206"/>
      <c r="BN149" s="237"/>
      <c r="BO149" s="206"/>
      <c r="BP149" s="237"/>
      <c r="BQ149" s="206"/>
      <c r="BR149" s="237"/>
      <c r="BS149" s="206"/>
      <c r="BT149" s="206"/>
    </row>
    <row r="150" spans="1:72" ht="39.950000000000003" customHeight="1">
      <c r="A150" s="268"/>
      <c r="B150" s="66"/>
      <c r="C150" s="225"/>
      <c r="D150" s="226"/>
      <c r="E150" s="207"/>
      <c r="F150" s="46"/>
      <c r="G150" s="41"/>
      <c r="H150" s="41"/>
      <c r="I150" s="41"/>
      <c r="J150" s="41"/>
      <c r="K150" s="41"/>
      <c r="L150" s="46"/>
      <c r="M150" s="203"/>
      <c r="N150" s="203"/>
      <c r="O150" s="84"/>
      <c r="P150" s="208"/>
      <c r="Q150" s="84"/>
      <c r="R150" s="84"/>
      <c r="S150" s="168" t="str">
        <f t="shared" si="0"/>
        <v/>
      </c>
      <c r="T150" s="204"/>
      <c r="U150" s="41"/>
      <c r="V150" s="41"/>
      <c r="W150" s="190" t="str">
        <f t="shared" ca="1" si="39"/>
        <v/>
      </c>
      <c r="X150" s="169" t="str">
        <f t="shared" si="38"/>
        <v/>
      </c>
      <c r="Y150" s="170" t="str">
        <f t="shared" ca="1" si="40"/>
        <v/>
      </c>
      <c r="Z150" s="170" t="str">
        <f t="shared" ca="1" si="33"/>
        <v>0</v>
      </c>
      <c r="AA150" s="170" t="str">
        <f t="shared" ca="1" si="34"/>
        <v/>
      </c>
      <c r="AB150" s="170" t="str">
        <f t="shared" ca="1" si="35"/>
        <v/>
      </c>
      <c r="AC150" s="170" t="str">
        <f t="shared" ca="1" si="36"/>
        <v/>
      </c>
      <c r="AD150" s="170" t="str">
        <f t="shared" ca="1" si="41"/>
        <v/>
      </c>
      <c r="AE150" s="170" t="str">
        <f t="shared" ca="1" si="42"/>
        <v/>
      </c>
      <c r="AF150" s="205"/>
      <c r="AG150" s="205"/>
      <c r="AH150" s="205"/>
      <c r="AI150" s="205"/>
      <c r="AJ150" s="134" t="str">
        <f t="shared" ca="1" si="10"/>
        <v/>
      </c>
      <c r="AK150" s="196"/>
      <c r="AL150" s="267"/>
      <c r="AM150" s="84"/>
      <c r="AN150" s="84"/>
      <c r="AO150" s="210"/>
      <c r="AP150" s="209"/>
      <c r="AQ150" s="208"/>
      <c r="AR150" s="208"/>
      <c r="AS150" s="210"/>
      <c r="AT150" s="209"/>
      <c r="AU150" s="208"/>
      <c r="AV150" s="208"/>
      <c r="AW150" s="210"/>
      <c r="AX150" s="390">
        <f>SUMIF('4.2.펀드 인력변경 이력'!A:A,D150,'4.2.펀드 인력변경 이력'!F:F)</f>
        <v>0</v>
      </c>
      <c r="AY150" s="390">
        <f>SUMIF('4.2.펀드 인력변경 이력'!A:A,D150,'4.2.펀드 인력변경 이력'!G:G)</f>
        <v>0</v>
      </c>
      <c r="AZ150" s="305" t="str">
        <f t="shared" si="37"/>
        <v/>
      </c>
      <c r="BA150" s="46"/>
      <c r="BB150" s="201"/>
      <c r="BC150" s="206"/>
      <c r="BD150" s="206"/>
      <c r="BE150" s="201"/>
      <c r="BF150" s="206"/>
      <c r="BG150" s="206"/>
      <c r="BH150" s="201"/>
      <c r="BI150" s="206"/>
      <c r="BJ150" s="237"/>
      <c r="BK150" s="206"/>
      <c r="BL150" s="237"/>
      <c r="BM150" s="206"/>
      <c r="BN150" s="237"/>
      <c r="BO150" s="206"/>
      <c r="BP150" s="237"/>
      <c r="BQ150" s="206"/>
      <c r="BR150" s="237"/>
      <c r="BS150" s="206"/>
      <c r="BT150" s="206"/>
    </row>
    <row r="151" spans="1:72" ht="39.950000000000003" customHeight="1">
      <c r="A151" s="268"/>
      <c r="B151" s="66"/>
      <c r="C151" s="225"/>
      <c r="D151" s="226"/>
      <c r="E151" s="207"/>
      <c r="F151" s="46"/>
      <c r="G151" s="41"/>
      <c r="H151" s="41"/>
      <c r="I151" s="41"/>
      <c r="J151" s="41"/>
      <c r="K151" s="41"/>
      <c r="L151" s="46"/>
      <c r="M151" s="203"/>
      <c r="N151" s="203"/>
      <c r="O151" s="84"/>
      <c r="P151" s="208"/>
      <c r="Q151" s="84"/>
      <c r="R151" s="84"/>
      <c r="S151" s="168" t="str">
        <f t="shared" si="0"/>
        <v/>
      </c>
      <c r="T151" s="204"/>
      <c r="U151" s="41"/>
      <c r="V151" s="41"/>
      <c r="W151" s="190" t="str">
        <f t="shared" ca="1" si="39"/>
        <v/>
      </c>
      <c r="X151" s="169" t="str">
        <f t="shared" si="38"/>
        <v/>
      </c>
      <c r="Y151" s="170" t="str">
        <f t="shared" ca="1" si="40"/>
        <v/>
      </c>
      <c r="Z151" s="170" t="str">
        <f t="shared" ca="1" si="33"/>
        <v>0</v>
      </c>
      <c r="AA151" s="170" t="str">
        <f t="shared" ca="1" si="34"/>
        <v/>
      </c>
      <c r="AB151" s="170" t="str">
        <f t="shared" ca="1" si="35"/>
        <v/>
      </c>
      <c r="AC151" s="170" t="str">
        <f t="shared" ca="1" si="36"/>
        <v/>
      </c>
      <c r="AD151" s="170" t="str">
        <f t="shared" ca="1" si="41"/>
        <v/>
      </c>
      <c r="AE151" s="170" t="str">
        <f t="shared" ca="1" si="42"/>
        <v/>
      </c>
      <c r="AF151" s="205"/>
      <c r="AG151" s="205"/>
      <c r="AH151" s="205"/>
      <c r="AI151" s="205"/>
      <c r="AJ151" s="134" t="str">
        <f t="shared" ca="1" si="10"/>
        <v/>
      </c>
      <c r="AK151" s="196"/>
      <c r="AL151" s="267"/>
      <c r="AM151" s="84"/>
      <c r="AN151" s="84"/>
      <c r="AO151" s="210"/>
      <c r="AP151" s="209"/>
      <c r="AQ151" s="208"/>
      <c r="AR151" s="208"/>
      <c r="AS151" s="210"/>
      <c r="AT151" s="209"/>
      <c r="AU151" s="208"/>
      <c r="AV151" s="208"/>
      <c r="AW151" s="210"/>
      <c r="AX151" s="390">
        <f>SUMIF('4.2.펀드 인력변경 이력'!A:A,D151,'4.2.펀드 인력변경 이력'!F:F)</f>
        <v>0</v>
      </c>
      <c r="AY151" s="390">
        <f>SUMIF('4.2.펀드 인력변경 이력'!A:A,D151,'4.2.펀드 인력변경 이력'!G:G)</f>
        <v>0</v>
      </c>
      <c r="AZ151" s="305" t="str">
        <f t="shared" si="37"/>
        <v/>
      </c>
      <c r="BA151" s="46"/>
      <c r="BB151" s="201"/>
      <c r="BC151" s="206"/>
      <c r="BD151" s="206"/>
      <c r="BE151" s="201"/>
      <c r="BF151" s="206"/>
      <c r="BG151" s="206"/>
      <c r="BH151" s="201"/>
      <c r="BI151" s="206"/>
      <c r="BJ151" s="237"/>
      <c r="BK151" s="206"/>
      <c r="BL151" s="237"/>
      <c r="BM151" s="206"/>
      <c r="BN151" s="237"/>
      <c r="BO151" s="206"/>
      <c r="BP151" s="237"/>
      <c r="BQ151" s="206"/>
      <c r="BR151" s="237"/>
      <c r="BS151" s="206"/>
      <c r="BT151" s="206"/>
    </row>
    <row r="152" spans="1:72" ht="39.950000000000003" customHeight="1">
      <c r="A152" s="268"/>
      <c r="B152" s="66"/>
      <c r="C152" s="225"/>
      <c r="D152" s="226"/>
      <c r="E152" s="207"/>
      <c r="F152" s="46"/>
      <c r="G152" s="41"/>
      <c r="H152" s="41"/>
      <c r="I152" s="41"/>
      <c r="J152" s="41"/>
      <c r="K152" s="41"/>
      <c r="L152" s="46"/>
      <c r="M152" s="203"/>
      <c r="N152" s="203"/>
      <c r="O152" s="84"/>
      <c r="P152" s="208"/>
      <c r="Q152" s="84"/>
      <c r="R152" s="84"/>
      <c r="S152" s="168" t="str">
        <f t="shared" si="0"/>
        <v/>
      </c>
      <c r="T152" s="204"/>
      <c r="U152" s="41"/>
      <c r="V152" s="41"/>
      <c r="W152" s="190" t="str">
        <f t="shared" ca="1" si="39"/>
        <v/>
      </c>
      <c r="X152" s="169" t="str">
        <f t="shared" si="38"/>
        <v/>
      </c>
      <c r="Y152" s="170" t="str">
        <f t="shared" ca="1" si="40"/>
        <v/>
      </c>
      <c r="Z152" s="170" t="str">
        <f t="shared" ca="1" si="33"/>
        <v>0</v>
      </c>
      <c r="AA152" s="170" t="str">
        <f t="shared" ca="1" si="34"/>
        <v/>
      </c>
      <c r="AB152" s="170" t="str">
        <f t="shared" ca="1" si="35"/>
        <v/>
      </c>
      <c r="AC152" s="170" t="str">
        <f t="shared" ca="1" si="36"/>
        <v/>
      </c>
      <c r="AD152" s="170" t="str">
        <f t="shared" ca="1" si="41"/>
        <v/>
      </c>
      <c r="AE152" s="170" t="str">
        <f t="shared" ca="1" si="42"/>
        <v/>
      </c>
      <c r="AF152" s="205"/>
      <c r="AG152" s="205"/>
      <c r="AH152" s="205"/>
      <c r="AI152" s="205"/>
      <c r="AJ152" s="134" t="str">
        <f t="shared" ca="1" si="10"/>
        <v/>
      </c>
      <c r="AK152" s="196"/>
      <c r="AL152" s="267"/>
      <c r="AM152" s="84"/>
      <c r="AN152" s="84"/>
      <c r="AO152" s="210"/>
      <c r="AP152" s="209"/>
      <c r="AQ152" s="208"/>
      <c r="AR152" s="208"/>
      <c r="AS152" s="210"/>
      <c r="AT152" s="209"/>
      <c r="AU152" s="208"/>
      <c r="AV152" s="208"/>
      <c r="AW152" s="210"/>
      <c r="AX152" s="390">
        <f>SUMIF('4.2.펀드 인력변경 이력'!A:A,D152,'4.2.펀드 인력변경 이력'!F:F)</f>
        <v>0</v>
      </c>
      <c r="AY152" s="390">
        <f>SUMIF('4.2.펀드 인력변경 이력'!A:A,D152,'4.2.펀드 인력변경 이력'!G:G)</f>
        <v>0</v>
      </c>
      <c r="AZ152" s="305" t="str">
        <f t="shared" si="37"/>
        <v/>
      </c>
      <c r="BA152" s="46"/>
      <c r="BB152" s="201"/>
      <c r="BC152" s="206"/>
      <c r="BD152" s="206"/>
      <c r="BE152" s="201"/>
      <c r="BF152" s="206"/>
      <c r="BG152" s="206"/>
      <c r="BH152" s="201"/>
      <c r="BI152" s="206"/>
      <c r="BJ152" s="237"/>
      <c r="BK152" s="206"/>
      <c r="BL152" s="237"/>
      <c r="BM152" s="206"/>
      <c r="BN152" s="237"/>
      <c r="BO152" s="206"/>
      <c r="BP152" s="237"/>
      <c r="BQ152" s="206"/>
      <c r="BR152" s="237"/>
      <c r="BS152" s="206"/>
      <c r="BT152" s="206"/>
    </row>
    <row r="153" spans="1:72" ht="39.950000000000003" customHeight="1">
      <c r="A153" s="268"/>
      <c r="B153" s="66"/>
      <c r="C153" s="225"/>
      <c r="D153" s="226"/>
      <c r="E153" s="207"/>
      <c r="F153" s="46"/>
      <c r="G153" s="41"/>
      <c r="H153" s="41"/>
      <c r="I153" s="41"/>
      <c r="J153" s="41"/>
      <c r="K153" s="41"/>
      <c r="L153" s="46"/>
      <c r="M153" s="203"/>
      <c r="N153" s="203"/>
      <c r="O153" s="84"/>
      <c r="P153" s="208"/>
      <c r="Q153" s="84"/>
      <c r="R153" s="84"/>
      <c r="S153" s="168" t="str">
        <f t="shared" si="0"/>
        <v/>
      </c>
      <c r="T153" s="204"/>
      <c r="U153" s="41"/>
      <c r="V153" s="41"/>
      <c r="W153" s="190" t="str">
        <f t="shared" ca="1" si="39"/>
        <v/>
      </c>
      <c r="X153" s="169" t="str">
        <f t="shared" si="38"/>
        <v/>
      </c>
      <c r="Y153" s="170" t="str">
        <f t="shared" ca="1" si="40"/>
        <v/>
      </c>
      <c r="Z153" s="170" t="str">
        <f t="shared" ca="1" si="33"/>
        <v>0</v>
      </c>
      <c r="AA153" s="170" t="str">
        <f t="shared" ca="1" si="34"/>
        <v/>
      </c>
      <c r="AB153" s="170" t="str">
        <f t="shared" ca="1" si="35"/>
        <v/>
      </c>
      <c r="AC153" s="170" t="str">
        <f t="shared" ca="1" si="36"/>
        <v/>
      </c>
      <c r="AD153" s="170" t="str">
        <f t="shared" ca="1" si="41"/>
        <v/>
      </c>
      <c r="AE153" s="170" t="str">
        <f t="shared" ca="1" si="42"/>
        <v/>
      </c>
      <c r="AF153" s="205"/>
      <c r="AG153" s="205"/>
      <c r="AH153" s="205"/>
      <c r="AI153" s="205"/>
      <c r="AJ153" s="134" t="str">
        <f t="shared" ca="1" si="10"/>
        <v/>
      </c>
      <c r="AK153" s="196"/>
      <c r="AL153" s="267"/>
      <c r="AM153" s="84"/>
      <c r="AN153" s="84"/>
      <c r="AO153" s="210"/>
      <c r="AP153" s="209"/>
      <c r="AQ153" s="208"/>
      <c r="AR153" s="208"/>
      <c r="AS153" s="210"/>
      <c r="AT153" s="209"/>
      <c r="AU153" s="208"/>
      <c r="AV153" s="208"/>
      <c r="AW153" s="210"/>
      <c r="AX153" s="390">
        <f>SUMIF('4.2.펀드 인력변경 이력'!A:A,D153,'4.2.펀드 인력변경 이력'!F:F)</f>
        <v>0</v>
      </c>
      <c r="AY153" s="390">
        <f>SUMIF('4.2.펀드 인력변경 이력'!A:A,D153,'4.2.펀드 인력변경 이력'!G:G)</f>
        <v>0</v>
      </c>
      <c r="AZ153" s="305" t="str">
        <f t="shared" si="37"/>
        <v/>
      </c>
      <c r="BA153" s="46"/>
      <c r="BB153" s="201"/>
      <c r="BC153" s="206"/>
      <c r="BD153" s="206"/>
      <c r="BE153" s="201"/>
      <c r="BF153" s="206"/>
      <c r="BG153" s="206"/>
      <c r="BH153" s="201"/>
      <c r="BI153" s="206"/>
      <c r="BJ153" s="237"/>
      <c r="BK153" s="206"/>
      <c r="BL153" s="237"/>
      <c r="BM153" s="206"/>
      <c r="BN153" s="237"/>
      <c r="BO153" s="206"/>
      <c r="BP153" s="237"/>
      <c r="BQ153" s="206"/>
      <c r="BR153" s="237"/>
      <c r="BS153" s="206"/>
      <c r="BT153" s="206"/>
    </row>
    <row r="154" spans="1:72" ht="39.950000000000003" customHeight="1">
      <c r="A154" s="268"/>
      <c r="B154" s="66"/>
      <c r="C154" s="225"/>
      <c r="D154" s="226"/>
      <c r="E154" s="207"/>
      <c r="F154" s="46"/>
      <c r="G154" s="41"/>
      <c r="H154" s="41"/>
      <c r="I154" s="41"/>
      <c r="J154" s="41"/>
      <c r="K154" s="41"/>
      <c r="L154" s="46"/>
      <c r="M154" s="203"/>
      <c r="N154" s="203"/>
      <c r="O154" s="84"/>
      <c r="P154" s="208"/>
      <c r="Q154" s="84"/>
      <c r="R154" s="84"/>
      <c r="S154" s="168" t="str">
        <f t="shared" si="0"/>
        <v/>
      </c>
      <c r="T154" s="204"/>
      <c r="U154" s="41"/>
      <c r="V154" s="41"/>
      <c r="W154" s="190" t="str">
        <f t="shared" ca="1" si="39"/>
        <v/>
      </c>
      <c r="X154" s="169" t="str">
        <f t="shared" si="38"/>
        <v/>
      </c>
      <c r="Y154" s="170" t="str">
        <f t="shared" ca="1" si="40"/>
        <v/>
      </c>
      <c r="Z154" s="170" t="str">
        <f t="shared" ca="1" si="33"/>
        <v>0</v>
      </c>
      <c r="AA154" s="170" t="str">
        <f t="shared" ca="1" si="34"/>
        <v/>
      </c>
      <c r="AB154" s="170" t="str">
        <f t="shared" ca="1" si="35"/>
        <v/>
      </c>
      <c r="AC154" s="170" t="str">
        <f t="shared" ca="1" si="36"/>
        <v/>
      </c>
      <c r="AD154" s="170" t="str">
        <f t="shared" ca="1" si="41"/>
        <v/>
      </c>
      <c r="AE154" s="170" t="str">
        <f t="shared" ca="1" si="42"/>
        <v/>
      </c>
      <c r="AF154" s="205"/>
      <c r="AG154" s="205"/>
      <c r="AH154" s="205"/>
      <c r="AI154" s="205"/>
      <c r="AJ154" s="134" t="str">
        <f t="shared" ca="1" si="10"/>
        <v/>
      </c>
      <c r="AK154" s="196"/>
      <c r="AL154" s="267"/>
      <c r="AM154" s="84"/>
      <c r="AN154" s="84"/>
      <c r="AO154" s="210"/>
      <c r="AP154" s="209"/>
      <c r="AQ154" s="208"/>
      <c r="AR154" s="208"/>
      <c r="AS154" s="210"/>
      <c r="AT154" s="209"/>
      <c r="AU154" s="208"/>
      <c r="AV154" s="208"/>
      <c r="AW154" s="210"/>
      <c r="AX154" s="390">
        <f>SUMIF('4.2.펀드 인력변경 이력'!A:A,D154,'4.2.펀드 인력변경 이력'!F:F)</f>
        <v>0</v>
      </c>
      <c r="AY154" s="390">
        <f>SUMIF('4.2.펀드 인력변경 이력'!A:A,D154,'4.2.펀드 인력변경 이력'!G:G)</f>
        <v>0</v>
      </c>
      <c r="AZ154" s="305" t="str">
        <f t="shared" si="37"/>
        <v/>
      </c>
      <c r="BA154" s="46"/>
      <c r="BB154" s="201"/>
      <c r="BC154" s="206"/>
      <c r="BD154" s="206"/>
      <c r="BE154" s="201"/>
      <c r="BF154" s="206"/>
      <c r="BG154" s="206"/>
      <c r="BH154" s="201"/>
      <c r="BI154" s="206"/>
      <c r="BJ154" s="237"/>
      <c r="BK154" s="206"/>
      <c r="BL154" s="237"/>
      <c r="BM154" s="206"/>
      <c r="BN154" s="237"/>
      <c r="BO154" s="206"/>
      <c r="BP154" s="237"/>
      <c r="BQ154" s="206"/>
      <c r="BR154" s="237"/>
      <c r="BS154" s="206"/>
      <c r="BT154" s="206"/>
    </row>
    <row r="155" spans="1:72" ht="39.950000000000003" customHeight="1">
      <c r="A155" s="268"/>
      <c r="B155" s="66"/>
      <c r="C155" s="225"/>
      <c r="D155" s="226"/>
      <c r="E155" s="207"/>
      <c r="F155" s="46"/>
      <c r="G155" s="41"/>
      <c r="H155" s="41"/>
      <c r="I155" s="41"/>
      <c r="J155" s="41"/>
      <c r="K155" s="41"/>
      <c r="L155" s="46"/>
      <c r="M155" s="203"/>
      <c r="N155" s="203"/>
      <c r="O155" s="84"/>
      <c r="P155" s="208"/>
      <c r="Q155" s="84"/>
      <c r="R155" s="84"/>
      <c r="S155" s="168" t="str">
        <f t="shared" si="0"/>
        <v/>
      </c>
      <c r="T155" s="204"/>
      <c r="U155" s="41"/>
      <c r="V155" s="41"/>
      <c r="W155" s="190" t="str">
        <f t="shared" ca="1" si="39"/>
        <v/>
      </c>
      <c r="X155" s="169" t="str">
        <f t="shared" si="38"/>
        <v/>
      </c>
      <c r="Y155" s="170" t="str">
        <f t="shared" ca="1" si="40"/>
        <v/>
      </c>
      <c r="Z155" s="170" t="str">
        <f t="shared" ca="1" si="33"/>
        <v>0</v>
      </c>
      <c r="AA155" s="170" t="str">
        <f t="shared" ca="1" si="34"/>
        <v/>
      </c>
      <c r="AB155" s="170" t="str">
        <f t="shared" ca="1" si="35"/>
        <v/>
      </c>
      <c r="AC155" s="170" t="str">
        <f t="shared" ca="1" si="36"/>
        <v/>
      </c>
      <c r="AD155" s="170" t="str">
        <f t="shared" ca="1" si="41"/>
        <v/>
      </c>
      <c r="AE155" s="170" t="str">
        <f t="shared" ca="1" si="42"/>
        <v/>
      </c>
      <c r="AF155" s="205"/>
      <c r="AG155" s="205"/>
      <c r="AH155" s="205"/>
      <c r="AI155" s="205"/>
      <c r="AJ155" s="134" t="str">
        <f t="shared" ca="1" si="10"/>
        <v/>
      </c>
      <c r="AK155" s="196"/>
      <c r="AL155" s="267"/>
      <c r="AM155" s="84"/>
      <c r="AN155" s="84"/>
      <c r="AO155" s="210"/>
      <c r="AP155" s="209"/>
      <c r="AQ155" s="208"/>
      <c r="AR155" s="208"/>
      <c r="AS155" s="210"/>
      <c r="AT155" s="209"/>
      <c r="AU155" s="208"/>
      <c r="AV155" s="208"/>
      <c r="AW155" s="210"/>
      <c r="AX155" s="390">
        <f>SUMIF('4.2.펀드 인력변경 이력'!A:A,D155,'4.2.펀드 인력변경 이력'!F:F)</f>
        <v>0</v>
      </c>
      <c r="AY155" s="390">
        <f>SUMIF('4.2.펀드 인력변경 이력'!A:A,D155,'4.2.펀드 인력변경 이력'!G:G)</f>
        <v>0</v>
      </c>
      <c r="AZ155" s="305" t="str">
        <f t="shared" si="37"/>
        <v/>
      </c>
      <c r="BA155" s="46"/>
      <c r="BB155" s="201"/>
      <c r="BC155" s="206"/>
      <c r="BD155" s="206"/>
      <c r="BE155" s="201"/>
      <c r="BF155" s="206"/>
      <c r="BG155" s="206"/>
      <c r="BH155" s="201"/>
      <c r="BI155" s="206"/>
      <c r="BJ155" s="237"/>
      <c r="BK155" s="206"/>
      <c r="BL155" s="237"/>
      <c r="BM155" s="206"/>
      <c r="BN155" s="237"/>
      <c r="BO155" s="206"/>
      <c r="BP155" s="237"/>
      <c r="BQ155" s="206"/>
      <c r="BR155" s="237"/>
      <c r="BS155" s="206"/>
      <c r="BT155" s="206"/>
    </row>
    <row r="156" spans="1:72" ht="39.950000000000003" customHeight="1">
      <c r="A156" s="268"/>
      <c r="B156" s="66"/>
      <c r="C156" s="225"/>
      <c r="D156" s="226"/>
      <c r="E156" s="207"/>
      <c r="F156" s="46"/>
      <c r="G156" s="41"/>
      <c r="H156" s="41"/>
      <c r="I156" s="41"/>
      <c r="J156" s="41"/>
      <c r="K156" s="41"/>
      <c r="L156" s="46"/>
      <c r="M156" s="203"/>
      <c r="N156" s="203"/>
      <c r="O156" s="84"/>
      <c r="P156" s="208"/>
      <c r="Q156" s="84"/>
      <c r="R156" s="84"/>
      <c r="S156" s="168" t="str">
        <f t="shared" si="0"/>
        <v/>
      </c>
      <c r="T156" s="204"/>
      <c r="U156" s="41"/>
      <c r="V156" s="41"/>
      <c r="W156" s="190" t="str">
        <f t="shared" ca="1" si="39"/>
        <v/>
      </c>
      <c r="X156" s="169" t="str">
        <f t="shared" si="38"/>
        <v/>
      </c>
      <c r="Y156" s="170" t="str">
        <f t="shared" ca="1" si="40"/>
        <v/>
      </c>
      <c r="Z156" s="170" t="str">
        <f t="shared" ca="1" si="33"/>
        <v>0</v>
      </c>
      <c r="AA156" s="170" t="str">
        <f t="shared" ca="1" si="34"/>
        <v/>
      </c>
      <c r="AB156" s="170" t="str">
        <f t="shared" ca="1" si="35"/>
        <v/>
      </c>
      <c r="AC156" s="170" t="str">
        <f t="shared" ca="1" si="36"/>
        <v/>
      </c>
      <c r="AD156" s="170" t="str">
        <f t="shared" ca="1" si="41"/>
        <v/>
      </c>
      <c r="AE156" s="170" t="str">
        <f t="shared" ca="1" si="42"/>
        <v/>
      </c>
      <c r="AF156" s="205"/>
      <c r="AG156" s="205"/>
      <c r="AH156" s="205"/>
      <c r="AI156" s="205"/>
      <c r="AJ156" s="134" t="str">
        <f t="shared" ca="1" si="10"/>
        <v/>
      </c>
      <c r="AK156" s="196"/>
      <c r="AL156" s="267"/>
      <c r="AM156" s="84"/>
      <c r="AN156" s="84"/>
      <c r="AO156" s="210"/>
      <c r="AP156" s="209"/>
      <c r="AQ156" s="208"/>
      <c r="AR156" s="208"/>
      <c r="AS156" s="210"/>
      <c r="AT156" s="209"/>
      <c r="AU156" s="208"/>
      <c r="AV156" s="208"/>
      <c r="AW156" s="210"/>
      <c r="AX156" s="390">
        <f>SUMIF('4.2.펀드 인력변경 이력'!A:A,D156,'4.2.펀드 인력변경 이력'!F:F)</f>
        <v>0</v>
      </c>
      <c r="AY156" s="390">
        <f>SUMIF('4.2.펀드 인력변경 이력'!A:A,D156,'4.2.펀드 인력변경 이력'!G:G)</f>
        <v>0</v>
      </c>
      <c r="AZ156" s="305" t="str">
        <f t="shared" si="37"/>
        <v/>
      </c>
      <c r="BA156" s="46"/>
      <c r="BB156" s="201"/>
      <c r="BC156" s="206"/>
      <c r="BD156" s="206"/>
      <c r="BE156" s="201"/>
      <c r="BF156" s="206"/>
      <c r="BG156" s="206"/>
      <c r="BH156" s="201"/>
      <c r="BI156" s="206"/>
      <c r="BJ156" s="237"/>
      <c r="BK156" s="206"/>
      <c r="BL156" s="237"/>
      <c r="BM156" s="206"/>
      <c r="BN156" s="237"/>
      <c r="BO156" s="206"/>
      <c r="BP156" s="237"/>
      <c r="BQ156" s="206"/>
      <c r="BR156" s="237"/>
      <c r="BS156" s="206"/>
      <c r="BT156" s="206"/>
    </row>
    <row r="157" spans="1:72" ht="39.950000000000003" customHeight="1">
      <c r="A157" s="268"/>
      <c r="B157" s="66"/>
      <c r="C157" s="225"/>
      <c r="D157" s="226"/>
      <c r="E157" s="207"/>
      <c r="F157" s="46"/>
      <c r="G157" s="41"/>
      <c r="H157" s="41"/>
      <c r="I157" s="41"/>
      <c r="J157" s="41"/>
      <c r="K157" s="41"/>
      <c r="L157" s="46"/>
      <c r="M157" s="203"/>
      <c r="N157" s="203"/>
      <c r="O157" s="84"/>
      <c r="P157" s="208"/>
      <c r="Q157" s="84"/>
      <c r="R157" s="84"/>
      <c r="S157" s="168" t="str">
        <f t="shared" si="0"/>
        <v/>
      </c>
      <c r="T157" s="204"/>
      <c r="U157" s="41"/>
      <c r="V157" s="41"/>
      <c r="W157" s="190" t="str">
        <f t="shared" ca="1" si="39"/>
        <v/>
      </c>
      <c r="X157" s="169" t="str">
        <f t="shared" si="38"/>
        <v/>
      </c>
      <c r="Y157" s="170" t="str">
        <f t="shared" ca="1" si="40"/>
        <v/>
      </c>
      <c r="Z157" s="170" t="str">
        <f t="shared" ca="1" si="33"/>
        <v>0</v>
      </c>
      <c r="AA157" s="170" t="str">
        <f t="shared" ca="1" si="34"/>
        <v/>
      </c>
      <c r="AB157" s="170" t="str">
        <f t="shared" ca="1" si="35"/>
        <v/>
      </c>
      <c r="AC157" s="170" t="str">
        <f t="shared" ca="1" si="36"/>
        <v/>
      </c>
      <c r="AD157" s="170" t="str">
        <f t="shared" ca="1" si="41"/>
        <v/>
      </c>
      <c r="AE157" s="170" t="str">
        <f t="shared" ca="1" si="42"/>
        <v/>
      </c>
      <c r="AF157" s="205"/>
      <c r="AG157" s="205"/>
      <c r="AH157" s="205"/>
      <c r="AI157" s="205"/>
      <c r="AJ157" s="134" t="str">
        <f t="shared" ca="1" si="10"/>
        <v/>
      </c>
      <c r="AK157" s="196"/>
      <c r="AL157" s="267"/>
      <c r="AM157" s="84"/>
      <c r="AN157" s="84"/>
      <c r="AO157" s="210"/>
      <c r="AP157" s="209"/>
      <c r="AQ157" s="208"/>
      <c r="AR157" s="208"/>
      <c r="AS157" s="210"/>
      <c r="AT157" s="209"/>
      <c r="AU157" s="208"/>
      <c r="AV157" s="208"/>
      <c r="AW157" s="210"/>
      <c r="AX157" s="390">
        <f>SUMIF('4.2.펀드 인력변경 이력'!A:A,D157,'4.2.펀드 인력변경 이력'!F:F)</f>
        <v>0</v>
      </c>
      <c r="AY157" s="390">
        <f>SUMIF('4.2.펀드 인력변경 이력'!A:A,D157,'4.2.펀드 인력변경 이력'!G:G)</f>
        <v>0</v>
      </c>
      <c r="AZ157" s="305" t="str">
        <f t="shared" si="37"/>
        <v/>
      </c>
      <c r="BA157" s="46"/>
      <c r="BB157" s="201"/>
      <c r="BC157" s="206"/>
      <c r="BD157" s="206"/>
      <c r="BE157" s="201"/>
      <c r="BF157" s="206"/>
      <c r="BG157" s="206"/>
      <c r="BH157" s="201"/>
      <c r="BI157" s="206"/>
      <c r="BJ157" s="237"/>
      <c r="BK157" s="206"/>
      <c r="BL157" s="237"/>
      <c r="BM157" s="206"/>
      <c r="BN157" s="237"/>
      <c r="BO157" s="206"/>
      <c r="BP157" s="237"/>
      <c r="BQ157" s="206"/>
      <c r="BR157" s="237"/>
      <c r="BS157" s="206"/>
      <c r="BT157" s="206"/>
    </row>
    <row r="158" spans="1:72" ht="39.950000000000003" customHeight="1">
      <c r="A158" s="268"/>
      <c r="B158" s="66"/>
      <c r="C158" s="225"/>
      <c r="D158" s="226"/>
      <c r="E158" s="207"/>
      <c r="F158" s="46"/>
      <c r="G158" s="41"/>
      <c r="H158" s="41"/>
      <c r="I158" s="41"/>
      <c r="J158" s="41"/>
      <c r="K158" s="41"/>
      <c r="L158" s="46"/>
      <c r="M158" s="203"/>
      <c r="N158" s="203"/>
      <c r="O158" s="84"/>
      <c r="P158" s="208"/>
      <c r="Q158" s="84"/>
      <c r="R158" s="84"/>
      <c r="S158" s="168" t="str">
        <f t="shared" si="0"/>
        <v/>
      </c>
      <c r="T158" s="204"/>
      <c r="U158" s="41"/>
      <c r="V158" s="41"/>
      <c r="W158" s="190" t="str">
        <f t="shared" ca="1" si="39"/>
        <v/>
      </c>
      <c r="X158" s="169" t="str">
        <f t="shared" si="38"/>
        <v/>
      </c>
      <c r="Y158" s="170" t="str">
        <f t="shared" ca="1" si="40"/>
        <v/>
      </c>
      <c r="Z158" s="170" t="str">
        <f t="shared" ca="1" si="33"/>
        <v>0</v>
      </c>
      <c r="AA158" s="170" t="str">
        <f t="shared" ca="1" si="34"/>
        <v/>
      </c>
      <c r="AB158" s="170" t="str">
        <f t="shared" ca="1" si="35"/>
        <v/>
      </c>
      <c r="AC158" s="170" t="str">
        <f t="shared" ca="1" si="36"/>
        <v/>
      </c>
      <c r="AD158" s="170" t="str">
        <f t="shared" ca="1" si="41"/>
        <v/>
      </c>
      <c r="AE158" s="170" t="str">
        <f t="shared" ca="1" si="42"/>
        <v/>
      </c>
      <c r="AF158" s="205"/>
      <c r="AG158" s="205"/>
      <c r="AH158" s="205"/>
      <c r="AI158" s="205"/>
      <c r="AJ158" s="134" t="str">
        <f t="shared" ca="1" si="10"/>
        <v/>
      </c>
      <c r="AK158" s="196"/>
      <c r="AL158" s="267"/>
      <c r="AM158" s="84"/>
      <c r="AN158" s="84"/>
      <c r="AO158" s="210"/>
      <c r="AP158" s="209"/>
      <c r="AQ158" s="208"/>
      <c r="AR158" s="208"/>
      <c r="AS158" s="210"/>
      <c r="AT158" s="209"/>
      <c r="AU158" s="208"/>
      <c r="AV158" s="208"/>
      <c r="AW158" s="210"/>
      <c r="AX158" s="390">
        <f>SUMIF('4.2.펀드 인력변경 이력'!A:A,D158,'4.2.펀드 인력변경 이력'!F:F)</f>
        <v>0</v>
      </c>
      <c r="AY158" s="390">
        <f>SUMIF('4.2.펀드 인력변경 이력'!A:A,D158,'4.2.펀드 인력변경 이력'!G:G)</f>
        <v>0</v>
      </c>
      <c r="AZ158" s="305" t="str">
        <f t="shared" si="37"/>
        <v/>
      </c>
      <c r="BA158" s="46"/>
      <c r="BB158" s="201"/>
      <c r="BC158" s="206"/>
      <c r="BD158" s="206"/>
      <c r="BE158" s="201"/>
      <c r="BF158" s="206"/>
      <c r="BG158" s="206"/>
      <c r="BH158" s="201"/>
      <c r="BI158" s="206"/>
      <c r="BJ158" s="237"/>
      <c r="BK158" s="206"/>
      <c r="BL158" s="237"/>
      <c r="BM158" s="206"/>
      <c r="BN158" s="237"/>
      <c r="BO158" s="206"/>
      <c r="BP158" s="237"/>
      <c r="BQ158" s="206"/>
      <c r="BR158" s="237"/>
      <c r="BS158" s="206"/>
      <c r="BT158" s="206"/>
    </row>
    <row r="159" spans="1:72" ht="39.950000000000003" customHeight="1">
      <c r="A159" s="268"/>
      <c r="B159" s="66"/>
      <c r="C159" s="225"/>
      <c r="D159" s="226"/>
      <c r="E159" s="207"/>
      <c r="F159" s="46"/>
      <c r="G159" s="41"/>
      <c r="H159" s="41"/>
      <c r="I159" s="41"/>
      <c r="J159" s="41"/>
      <c r="K159" s="41"/>
      <c r="L159" s="46"/>
      <c r="M159" s="203"/>
      <c r="N159" s="203"/>
      <c r="O159" s="84"/>
      <c r="P159" s="208"/>
      <c r="Q159" s="84"/>
      <c r="R159" s="84"/>
      <c r="S159" s="168" t="str">
        <f t="shared" si="0"/>
        <v/>
      </c>
      <c r="T159" s="204"/>
      <c r="U159" s="41"/>
      <c r="V159" s="41"/>
      <c r="W159" s="190" t="str">
        <f t="shared" ca="1" si="39"/>
        <v/>
      </c>
      <c r="X159" s="169" t="str">
        <f t="shared" si="38"/>
        <v/>
      </c>
      <c r="Y159" s="170" t="str">
        <f t="shared" ca="1" si="40"/>
        <v/>
      </c>
      <c r="Z159" s="170" t="str">
        <f t="shared" ca="1" si="33"/>
        <v>0</v>
      </c>
      <c r="AA159" s="170" t="str">
        <f t="shared" ca="1" si="34"/>
        <v/>
      </c>
      <c r="AB159" s="170" t="str">
        <f t="shared" ca="1" si="35"/>
        <v/>
      </c>
      <c r="AC159" s="170" t="str">
        <f t="shared" ca="1" si="36"/>
        <v/>
      </c>
      <c r="AD159" s="170" t="str">
        <f t="shared" ca="1" si="41"/>
        <v/>
      </c>
      <c r="AE159" s="170" t="str">
        <f t="shared" ca="1" si="42"/>
        <v/>
      </c>
      <c r="AF159" s="205"/>
      <c r="AG159" s="205"/>
      <c r="AH159" s="205"/>
      <c r="AI159" s="205"/>
      <c r="AJ159" s="134" t="str">
        <f t="shared" ca="1" si="10"/>
        <v/>
      </c>
      <c r="AK159" s="196"/>
      <c r="AL159" s="267"/>
      <c r="AM159" s="84"/>
      <c r="AN159" s="84"/>
      <c r="AO159" s="210"/>
      <c r="AP159" s="209"/>
      <c r="AQ159" s="208"/>
      <c r="AR159" s="208"/>
      <c r="AS159" s="210"/>
      <c r="AT159" s="209"/>
      <c r="AU159" s="208"/>
      <c r="AV159" s="208"/>
      <c r="AW159" s="210"/>
      <c r="AX159" s="390">
        <f>SUMIF('4.2.펀드 인력변경 이력'!A:A,D159,'4.2.펀드 인력변경 이력'!F:F)</f>
        <v>0</v>
      </c>
      <c r="AY159" s="390">
        <f>SUMIF('4.2.펀드 인력변경 이력'!A:A,D159,'4.2.펀드 인력변경 이력'!G:G)</f>
        <v>0</v>
      </c>
      <c r="AZ159" s="305" t="str">
        <f t="shared" si="37"/>
        <v/>
      </c>
      <c r="BA159" s="46"/>
      <c r="BB159" s="201"/>
      <c r="BC159" s="206"/>
      <c r="BD159" s="206"/>
      <c r="BE159" s="201"/>
      <c r="BF159" s="206"/>
      <c r="BG159" s="206"/>
      <c r="BH159" s="201"/>
      <c r="BI159" s="206"/>
      <c r="BJ159" s="237"/>
      <c r="BK159" s="206"/>
      <c r="BL159" s="237"/>
      <c r="BM159" s="206"/>
      <c r="BN159" s="237"/>
      <c r="BO159" s="206"/>
      <c r="BP159" s="237"/>
      <c r="BQ159" s="206"/>
      <c r="BR159" s="237"/>
      <c r="BS159" s="206"/>
      <c r="BT159" s="206"/>
    </row>
    <row r="160" spans="1:72" ht="39.950000000000003" customHeight="1">
      <c r="A160" s="268"/>
      <c r="B160" s="66"/>
      <c r="C160" s="225"/>
      <c r="D160" s="226"/>
      <c r="E160" s="207"/>
      <c r="F160" s="46"/>
      <c r="G160" s="41"/>
      <c r="H160" s="41"/>
      <c r="I160" s="41"/>
      <c r="J160" s="41"/>
      <c r="K160" s="41"/>
      <c r="L160" s="46"/>
      <c r="M160" s="203"/>
      <c r="N160" s="203"/>
      <c r="O160" s="84"/>
      <c r="P160" s="208"/>
      <c r="Q160" s="84"/>
      <c r="R160" s="84"/>
      <c r="S160" s="168" t="str">
        <f t="shared" si="0"/>
        <v/>
      </c>
      <c r="T160" s="204"/>
      <c r="U160" s="41"/>
      <c r="V160" s="41"/>
      <c r="W160" s="190" t="str">
        <f t="shared" ca="1" si="39"/>
        <v/>
      </c>
      <c r="X160" s="169" t="str">
        <f t="shared" si="38"/>
        <v/>
      </c>
      <c r="Y160" s="170" t="str">
        <f t="shared" ca="1" si="40"/>
        <v/>
      </c>
      <c r="Z160" s="170" t="str">
        <f t="shared" ca="1" si="33"/>
        <v>0</v>
      </c>
      <c r="AA160" s="170" t="str">
        <f t="shared" ca="1" si="34"/>
        <v/>
      </c>
      <c r="AB160" s="170" t="str">
        <f t="shared" ca="1" si="35"/>
        <v/>
      </c>
      <c r="AC160" s="170" t="str">
        <f t="shared" ca="1" si="36"/>
        <v/>
      </c>
      <c r="AD160" s="170" t="str">
        <f t="shared" ca="1" si="41"/>
        <v/>
      </c>
      <c r="AE160" s="170" t="str">
        <f t="shared" ca="1" si="42"/>
        <v/>
      </c>
      <c r="AF160" s="205"/>
      <c r="AG160" s="205"/>
      <c r="AH160" s="205"/>
      <c r="AI160" s="205"/>
      <c r="AJ160" s="134" t="str">
        <f t="shared" ca="1" si="10"/>
        <v/>
      </c>
      <c r="AK160" s="196"/>
      <c r="AL160" s="267"/>
      <c r="AM160" s="84"/>
      <c r="AN160" s="84"/>
      <c r="AO160" s="210"/>
      <c r="AP160" s="209"/>
      <c r="AQ160" s="208"/>
      <c r="AR160" s="208"/>
      <c r="AS160" s="210"/>
      <c r="AT160" s="209"/>
      <c r="AU160" s="208"/>
      <c r="AV160" s="208"/>
      <c r="AW160" s="210"/>
      <c r="AX160" s="390">
        <f>SUMIF('4.2.펀드 인력변경 이력'!A:A,D160,'4.2.펀드 인력변경 이력'!F:F)</f>
        <v>0</v>
      </c>
      <c r="AY160" s="390">
        <f>SUMIF('4.2.펀드 인력변경 이력'!A:A,D160,'4.2.펀드 인력변경 이력'!G:G)</f>
        <v>0</v>
      </c>
      <c r="AZ160" s="305" t="str">
        <f t="shared" si="37"/>
        <v/>
      </c>
      <c r="BA160" s="46"/>
      <c r="BB160" s="201"/>
      <c r="BC160" s="206"/>
      <c r="BD160" s="206"/>
      <c r="BE160" s="201"/>
      <c r="BF160" s="206"/>
      <c r="BG160" s="206"/>
      <c r="BH160" s="201"/>
      <c r="BI160" s="206"/>
      <c r="BJ160" s="237"/>
      <c r="BK160" s="206"/>
      <c r="BL160" s="237"/>
      <c r="BM160" s="206"/>
      <c r="BN160" s="237"/>
      <c r="BO160" s="206"/>
      <c r="BP160" s="237"/>
      <c r="BQ160" s="206"/>
      <c r="BR160" s="237"/>
      <c r="BS160" s="206"/>
      <c r="BT160" s="206"/>
    </row>
    <row r="161" spans="1:72" ht="39.950000000000003" customHeight="1">
      <c r="A161" s="268"/>
      <c r="B161" s="66"/>
      <c r="C161" s="225"/>
      <c r="D161" s="226"/>
      <c r="E161" s="207"/>
      <c r="F161" s="46"/>
      <c r="G161" s="41"/>
      <c r="H161" s="41"/>
      <c r="I161" s="41"/>
      <c r="J161" s="41"/>
      <c r="K161" s="41"/>
      <c r="L161" s="46"/>
      <c r="M161" s="203"/>
      <c r="N161" s="203"/>
      <c r="O161" s="84"/>
      <c r="P161" s="208"/>
      <c r="Q161" s="84"/>
      <c r="R161" s="84"/>
      <c r="S161" s="168" t="str">
        <f t="shared" si="0"/>
        <v/>
      </c>
      <c r="T161" s="204"/>
      <c r="U161" s="41"/>
      <c r="V161" s="41"/>
      <c r="W161" s="190" t="str">
        <f t="shared" ca="1" si="39"/>
        <v/>
      </c>
      <c r="X161" s="169" t="str">
        <f t="shared" si="38"/>
        <v/>
      </c>
      <c r="Y161" s="170" t="str">
        <f t="shared" ca="1" si="40"/>
        <v/>
      </c>
      <c r="Z161" s="170" t="str">
        <f t="shared" ca="1" si="33"/>
        <v>0</v>
      </c>
      <c r="AA161" s="170" t="str">
        <f t="shared" ca="1" si="34"/>
        <v/>
      </c>
      <c r="AB161" s="170" t="str">
        <f t="shared" ca="1" si="35"/>
        <v/>
      </c>
      <c r="AC161" s="170" t="str">
        <f t="shared" ca="1" si="36"/>
        <v/>
      </c>
      <c r="AD161" s="170" t="str">
        <f t="shared" ca="1" si="41"/>
        <v/>
      </c>
      <c r="AE161" s="170" t="str">
        <f t="shared" ca="1" si="42"/>
        <v/>
      </c>
      <c r="AF161" s="205"/>
      <c r="AG161" s="205"/>
      <c r="AH161" s="205"/>
      <c r="AI161" s="205"/>
      <c r="AJ161" s="134" t="str">
        <f t="shared" ca="1" si="10"/>
        <v/>
      </c>
      <c r="AK161" s="196"/>
      <c r="AL161" s="267"/>
      <c r="AM161" s="84"/>
      <c r="AN161" s="84"/>
      <c r="AO161" s="210"/>
      <c r="AP161" s="209"/>
      <c r="AQ161" s="208"/>
      <c r="AR161" s="208"/>
      <c r="AS161" s="210"/>
      <c r="AT161" s="209"/>
      <c r="AU161" s="208"/>
      <c r="AV161" s="208"/>
      <c r="AW161" s="210"/>
      <c r="AX161" s="390">
        <f>SUMIF('4.2.펀드 인력변경 이력'!A:A,D161,'4.2.펀드 인력변경 이력'!F:F)</f>
        <v>0</v>
      </c>
      <c r="AY161" s="390">
        <f>SUMIF('4.2.펀드 인력변경 이력'!A:A,D161,'4.2.펀드 인력변경 이력'!G:G)</f>
        <v>0</v>
      </c>
      <c r="AZ161" s="305" t="str">
        <f t="shared" si="37"/>
        <v/>
      </c>
      <c r="BA161" s="46"/>
      <c r="BB161" s="201"/>
      <c r="BC161" s="206"/>
      <c r="BD161" s="206"/>
      <c r="BE161" s="201"/>
      <c r="BF161" s="206"/>
      <c r="BG161" s="206"/>
      <c r="BH161" s="201"/>
      <c r="BI161" s="206"/>
      <c r="BJ161" s="237"/>
      <c r="BK161" s="206"/>
      <c r="BL161" s="237"/>
      <c r="BM161" s="206"/>
      <c r="BN161" s="237"/>
      <c r="BO161" s="206"/>
      <c r="BP161" s="237"/>
      <c r="BQ161" s="206"/>
      <c r="BR161" s="237"/>
      <c r="BS161" s="206"/>
      <c r="BT161" s="206"/>
    </row>
    <row r="162" spans="1:72" ht="39.950000000000003" customHeight="1">
      <c r="A162" s="268"/>
      <c r="B162" s="66"/>
      <c r="C162" s="225"/>
      <c r="D162" s="226"/>
      <c r="E162" s="207"/>
      <c r="F162" s="46"/>
      <c r="G162" s="41"/>
      <c r="H162" s="41"/>
      <c r="I162" s="41"/>
      <c r="J162" s="41"/>
      <c r="K162" s="41"/>
      <c r="L162" s="46"/>
      <c r="M162" s="203"/>
      <c r="N162" s="203"/>
      <c r="O162" s="84"/>
      <c r="P162" s="208"/>
      <c r="Q162" s="84"/>
      <c r="R162" s="84"/>
      <c r="S162" s="168" t="str">
        <f t="shared" si="0"/>
        <v/>
      </c>
      <c r="T162" s="204"/>
      <c r="U162" s="41"/>
      <c r="V162" s="41"/>
      <c r="W162" s="190" t="str">
        <f t="shared" ca="1" si="39"/>
        <v/>
      </c>
      <c r="X162" s="169" t="str">
        <f t="shared" si="38"/>
        <v/>
      </c>
      <c r="Y162" s="170" t="str">
        <f t="shared" ca="1" si="40"/>
        <v/>
      </c>
      <c r="Z162" s="170" t="str">
        <f t="shared" ca="1" si="33"/>
        <v>0</v>
      </c>
      <c r="AA162" s="170" t="str">
        <f t="shared" ca="1" si="34"/>
        <v/>
      </c>
      <c r="AB162" s="170" t="str">
        <f t="shared" ca="1" si="35"/>
        <v/>
      </c>
      <c r="AC162" s="170" t="str">
        <f t="shared" ca="1" si="36"/>
        <v/>
      </c>
      <c r="AD162" s="170" t="str">
        <f t="shared" ca="1" si="41"/>
        <v/>
      </c>
      <c r="AE162" s="170" t="str">
        <f t="shared" ca="1" si="42"/>
        <v/>
      </c>
      <c r="AF162" s="205"/>
      <c r="AG162" s="205"/>
      <c r="AH162" s="205"/>
      <c r="AI162" s="205"/>
      <c r="AJ162" s="134" t="str">
        <f t="shared" ca="1" si="10"/>
        <v/>
      </c>
      <c r="AK162" s="196"/>
      <c r="AL162" s="267"/>
      <c r="AM162" s="84"/>
      <c r="AN162" s="84"/>
      <c r="AO162" s="210"/>
      <c r="AP162" s="209"/>
      <c r="AQ162" s="208"/>
      <c r="AR162" s="208"/>
      <c r="AS162" s="210"/>
      <c r="AT162" s="209"/>
      <c r="AU162" s="208"/>
      <c r="AV162" s="208"/>
      <c r="AW162" s="210"/>
      <c r="AX162" s="390">
        <f>SUMIF('4.2.펀드 인력변경 이력'!A:A,D162,'4.2.펀드 인력변경 이력'!F:F)</f>
        <v>0</v>
      </c>
      <c r="AY162" s="390">
        <f>SUMIF('4.2.펀드 인력변경 이력'!A:A,D162,'4.2.펀드 인력변경 이력'!G:G)</f>
        <v>0</v>
      </c>
      <c r="AZ162" s="305" t="str">
        <f t="shared" si="37"/>
        <v/>
      </c>
      <c r="BA162" s="46"/>
      <c r="BB162" s="201"/>
      <c r="BC162" s="206"/>
      <c r="BD162" s="206"/>
      <c r="BE162" s="201"/>
      <c r="BF162" s="206"/>
      <c r="BG162" s="206"/>
      <c r="BH162" s="201"/>
      <c r="BI162" s="206"/>
      <c r="BJ162" s="237"/>
      <c r="BK162" s="206"/>
      <c r="BL162" s="237"/>
      <c r="BM162" s="206"/>
      <c r="BN162" s="237"/>
      <c r="BO162" s="206"/>
      <c r="BP162" s="237"/>
      <c r="BQ162" s="206"/>
      <c r="BR162" s="237"/>
      <c r="BS162" s="206"/>
      <c r="BT162" s="206"/>
    </row>
    <row r="163" spans="1:72" ht="39.950000000000003" customHeight="1">
      <c r="A163" s="268"/>
      <c r="B163" s="66"/>
      <c r="C163" s="225"/>
      <c r="D163" s="226"/>
      <c r="E163" s="207"/>
      <c r="F163" s="46"/>
      <c r="G163" s="41"/>
      <c r="H163" s="41"/>
      <c r="I163" s="41"/>
      <c r="J163" s="41"/>
      <c r="K163" s="41"/>
      <c r="L163" s="46"/>
      <c r="M163" s="203"/>
      <c r="N163" s="203"/>
      <c r="O163" s="84"/>
      <c r="P163" s="208"/>
      <c r="Q163" s="84"/>
      <c r="R163" s="84"/>
      <c r="S163" s="168" t="str">
        <f t="shared" si="0"/>
        <v/>
      </c>
      <c r="T163" s="204"/>
      <c r="U163" s="41"/>
      <c r="V163" s="41"/>
      <c r="W163" s="190" t="str">
        <f t="shared" ca="1" si="39"/>
        <v/>
      </c>
      <c r="X163" s="169" t="str">
        <f t="shared" si="38"/>
        <v/>
      </c>
      <c r="Y163" s="170" t="str">
        <f t="shared" ca="1" si="40"/>
        <v/>
      </c>
      <c r="Z163" s="170" t="str">
        <f t="shared" ca="1" si="33"/>
        <v>0</v>
      </c>
      <c r="AA163" s="170" t="str">
        <f t="shared" ca="1" si="34"/>
        <v/>
      </c>
      <c r="AB163" s="170" t="str">
        <f t="shared" ca="1" si="35"/>
        <v/>
      </c>
      <c r="AC163" s="170" t="str">
        <f t="shared" ca="1" si="36"/>
        <v/>
      </c>
      <c r="AD163" s="170" t="str">
        <f t="shared" ca="1" si="41"/>
        <v/>
      </c>
      <c r="AE163" s="170" t="str">
        <f t="shared" ca="1" si="42"/>
        <v/>
      </c>
      <c r="AF163" s="205"/>
      <c r="AG163" s="205"/>
      <c r="AH163" s="205"/>
      <c r="AI163" s="205"/>
      <c r="AJ163" s="134" t="str">
        <f t="shared" ca="1" si="10"/>
        <v/>
      </c>
      <c r="AK163" s="196"/>
      <c r="AL163" s="267"/>
      <c r="AM163" s="84"/>
      <c r="AN163" s="84"/>
      <c r="AO163" s="210"/>
      <c r="AP163" s="209"/>
      <c r="AQ163" s="208"/>
      <c r="AR163" s="208"/>
      <c r="AS163" s="210"/>
      <c r="AT163" s="209"/>
      <c r="AU163" s="208"/>
      <c r="AV163" s="208"/>
      <c r="AW163" s="210"/>
      <c r="AX163" s="390">
        <f>SUMIF('4.2.펀드 인력변경 이력'!A:A,D163,'4.2.펀드 인력변경 이력'!F:F)</f>
        <v>0</v>
      </c>
      <c r="AY163" s="390">
        <f>SUMIF('4.2.펀드 인력변경 이력'!A:A,D163,'4.2.펀드 인력변경 이력'!G:G)</f>
        <v>0</v>
      </c>
      <c r="AZ163" s="305" t="str">
        <f t="shared" si="37"/>
        <v/>
      </c>
      <c r="BA163" s="46"/>
      <c r="BB163" s="201"/>
      <c r="BC163" s="206"/>
      <c r="BD163" s="206"/>
      <c r="BE163" s="201"/>
      <c r="BF163" s="206"/>
      <c r="BG163" s="206"/>
      <c r="BH163" s="201"/>
      <c r="BI163" s="206"/>
      <c r="BJ163" s="237"/>
      <c r="BK163" s="206"/>
      <c r="BL163" s="237"/>
      <c r="BM163" s="206"/>
      <c r="BN163" s="237"/>
      <c r="BO163" s="206"/>
      <c r="BP163" s="237"/>
      <c r="BQ163" s="206"/>
      <c r="BR163" s="237"/>
      <c r="BS163" s="206"/>
      <c r="BT163" s="206"/>
    </row>
    <row r="164" spans="1:72" ht="39.950000000000003" customHeight="1">
      <c r="A164" s="268"/>
      <c r="B164" s="66"/>
      <c r="C164" s="225"/>
      <c r="D164" s="226"/>
      <c r="E164" s="207"/>
      <c r="F164" s="46"/>
      <c r="G164" s="41"/>
      <c r="H164" s="41"/>
      <c r="I164" s="41"/>
      <c r="J164" s="41"/>
      <c r="K164" s="41"/>
      <c r="L164" s="46"/>
      <c r="M164" s="203"/>
      <c r="N164" s="203"/>
      <c r="O164" s="84"/>
      <c r="P164" s="208"/>
      <c r="Q164" s="84"/>
      <c r="R164" s="84"/>
      <c r="S164" s="168" t="str">
        <f t="shared" si="0"/>
        <v/>
      </c>
      <c r="T164" s="204"/>
      <c r="U164" s="41"/>
      <c r="V164" s="41"/>
      <c r="W164" s="190" t="str">
        <f t="shared" ca="1" si="39"/>
        <v/>
      </c>
      <c r="X164" s="169" t="str">
        <f t="shared" si="38"/>
        <v/>
      </c>
      <c r="Y164" s="170" t="str">
        <f t="shared" ca="1" si="40"/>
        <v/>
      </c>
      <c r="Z164" s="170" t="str">
        <f t="shared" ca="1" si="33"/>
        <v>0</v>
      </c>
      <c r="AA164" s="170" t="str">
        <f t="shared" ca="1" si="34"/>
        <v/>
      </c>
      <c r="AB164" s="170" t="str">
        <f t="shared" ca="1" si="35"/>
        <v/>
      </c>
      <c r="AC164" s="170" t="str">
        <f t="shared" ca="1" si="36"/>
        <v/>
      </c>
      <c r="AD164" s="170" t="str">
        <f t="shared" ca="1" si="41"/>
        <v/>
      </c>
      <c r="AE164" s="170" t="str">
        <f t="shared" ca="1" si="42"/>
        <v/>
      </c>
      <c r="AF164" s="205"/>
      <c r="AG164" s="205"/>
      <c r="AH164" s="205"/>
      <c r="AI164" s="205"/>
      <c r="AJ164" s="134" t="str">
        <f t="shared" ca="1" si="10"/>
        <v/>
      </c>
      <c r="AK164" s="196"/>
      <c r="AL164" s="267"/>
      <c r="AM164" s="84"/>
      <c r="AN164" s="84"/>
      <c r="AO164" s="210"/>
      <c r="AP164" s="209"/>
      <c r="AQ164" s="208"/>
      <c r="AR164" s="208"/>
      <c r="AS164" s="210"/>
      <c r="AT164" s="209"/>
      <c r="AU164" s="208"/>
      <c r="AV164" s="208"/>
      <c r="AW164" s="210"/>
      <c r="AX164" s="390">
        <f>SUMIF('4.2.펀드 인력변경 이력'!A:A,D164,'4.2.펀드 인력변경 이력'!F:F)</f>
        <v>0</v>
      </c>
      <c r="AY164" s="390">
        <f>SUMIF('4.2.펀드 인력변경 이력'!A:A,D164,'4.2.펀드 인력변경 이력'!G:G)</f>
        <v>0</v>
      </c>
      <c r="AZ164" s="305" t="str">
        <f t="shared" si="37"/>
        <v/>
      </c>
      <c r="BA164" s="46"/>
      <c r="BB164" s="201"/>
      <c r="BC164" s="206"/>
      <c r="BD164" s="206"/>
      <c r="BE164" s="201"/>
      <c r="BF164" s="206"/>
      <c r="BG164" s="206"/>
      <c r="BH164" s="201"/>
      <c r="BI164" s="206"/>
      <c r="BJ164" s="237"/>
      <c r="BK164" s="206"/>
      <c r="BL164" s="237"/>
      <c r="BM164" s="206"/>
      <c r="BN164" s="237"/>
      <c r="BO164" s="206"/>
      <c r="BP164" s="237"/>
      <c r="BQ164" s="206"/>
      <c r="BR164" s="237"/>
      <c r="BS164" s="206"/>
      <c r="BT164" s="206"/>
    </row>
    <row r="165" spans="1:72" ht="39.950000000000003" customHeight="1">
      <c r="A165" s="268"/>
      <c r="B165" s="66"/>
      <c r="C165" s="225"/>
      <c r="D165" s="226"/>
      <c r="E165" s="207"/>
      <c r="F165" s="46"/>
      <c r="G165" s="41"/>
      <c r="H165" s="41"/>
      <c r="I165" s="41"/>
      <c r="J165" s="41"/>
      <c r="K165" s="41"/>
      <c r="L165" s="46"/>
      <c r="M165" s="203"/>
      <c r="N165" s="203"/>
      <c r="O165" s="84"/>
      <c r="P165" s="208"/>
      <c r="Q165" s="84"/>
      <c r="R165" s="84"/>
      <c r="S165" s="168" t="str">
        <f t="shared" si="0"/>
        <v/>
      </c>
      <c r="T165" s="204"/>
      <c r="U165" s="41"/>
      <c r="V165" s="41"/>
      <c r="W165" s="190" t="str">
        <f t="shared" ca="1" si="39"/>
        <v/>
      </c>
      <c r="X165" s="169" t="str">
        <f t="shared" si="38"/>
        <v/>
      </c>
      <c r="Y165" s="170" t="str">
        <f t="shared" ca="1" si="40"/>
        <v/>
      </c>
      <c r="Z165" s="170" t="str">
        <f t="shared" ca="1" si="33"/>
        <v>0</v>
      </c>
      <c r="AA165" s="170" t="str">
        <f t="shared" ca="1" si="34"/>
        <v/>
      </c>
      <c r="AB165" s="170" t="str">
        <f t="shared" ca="1" si="35"/>
        <v/>
      </c>
      <c r="AC165" s="170" t="str">
        <f t="shared" ca="1" si="36"/>
        <v/>
      </c>
      <c r="AD165" s="170" t="str">
        <f t="shared" ca="1" si="41"/>
        <v/>
      </c>
      <c r="AE165" s="170" t="str">
        <f t="shared" ca="1" si="42"/>
        <v/>
      </c>
      <c r="AF165" s="205"/>
      <c r="AG165" s="205"/>
      <c r="AH165" s="205"/>
      <c r="AI165" s="205"/>
      <c r="AJ165" s="134" t="str">
        <f t="shared" ca="1" si="10"/>
        <v/>
      </c>
      <c r="AK165" s="196"/>
      <c r="AL165" s="267"/>
      <c r="AM165" s="84"/>
      <c r="AN165" s="84"/>
      <c r="AO165" s="210"/>
      <c r="AP165" s="209"/>
      <c r="AQ165" s="208"/>
      <c r="AR165" s="208"/>
      <c r="AS165" s="210"/>
      <c r="AT165" s="209"/>
      <c r="AU165" s="208"/>
      <c r="AV165" s="208"/>
      <c r="AW165" s="210"/>
      <c r="AX165" s="390">
        <f>SUMIF('4.2.펀드 인력변경 이력'!A:A,D165,'4.2.펀드 인력변경 이력'!F:F)</f>
        <v>0</v>
      </c>
      <c r="AY165" s="390">
        <f>SUMIF('4.2.펀드 인력변경 이력'!A:A,D165,'4.2.펀드 인력변경 이력'!G:G)</f>
        <v>0</v>
      </c>
      <c r="AZ165" s="305" t="str">
        <f t="shared" si="37"/>
        <v/>
      </c>
      <c r="BA165" s="46"/>
      <c r="BB165" s="201"/>
      <c r="BC165" s="206"/>
      <c r="BD165" s="206"/>
      <c r="BE165" s="201"/>
      <c r="BF165" s="206"/>
      <c r="BG165" s="206"/>
      <c r="BH165" s="201"/>
      <c r="BI165" s="206"/>
      <c r="BJ165" s="237"/>
      <c r="BK165" s="206"/>
      <c r="BL165" s="237"/>
      <c r="BM165" s="206"/>
      <c r="BN165" s="237"/>
      <c r="BO165" s="206"/>
      <c r="BP165" s="237"/>
      <c r="BQ165" s="206"/>
      <c r="BR165" s="237"/>
      <c r="BS165" s="206"/>
      <c r="BT165" s="206"/>
    </row>
    <row r="166" spans="1:72" ht="39.950000000000003" customHeight="1">
      <c r="A166" s="268"/>
      <c r="B166" s="66"/>
      <c r="C166" s="225"/>
      <c r="D166" s="226"/>
      <c r="E166" s="207"/>
      <c r="F166" s="46"/>
      <c r="G166" s="41"/>
      <c r="H166" s="41"/>
      <c r="I166" s="41"/>
      <c r="J166" s="41"/>
      <c r="K166" s="41"/>
      <c r="L166" s="46"/>
      <c r="M166" s="203"/>
      <c r="N166" s="203"/>
      <c r="O166" s="84"/>
      <c r="P166" s="208"/>
      <c r="Q166" s="84"/>
      <c r="R166" s="84"/>
      <c r="S166" s="168" t="str">
        <f t="shared" si="0"/>
        <v/>
      </c>
      <c r="T166" s="204"/>
      <c r="U166" s="41"/>
      <c r="V166" s="41"/>
      <c r="W166" s="190" t="str">
        <f t="shared" ca="1" si="39"/>
        <v/>
      </c>
      <c r="X166" s="169" t="str">
        <f t="shared" si="38"/>
        <v/>
      </c>
      <c r="Y166" s="170" t="str">
        <f t="shared" ca="1" si="40"/>
        <v/>
      </c>
      <c r="Z166" s="170" t="str">
        <f t="shared" ca="1" si="33"/>
        <v>0</v>
      </c>
      <c r="AA166" s="170" t="str">
        <f t="shared" ca="1" si="34"/>
        <v/>
      </c>
      <c r="AB166" s="170" t="str">
        <f t="shared" ca="1" si="35"/>
        <v/>
      </c>
      <c r="AC166" s="170" t="str">
        <f t="shared" ca="1" si="36"/>
        <v/>
      </c>
      <c r="AD166" s="170" t="str">
        <f t="shared" ca="1" si="41"/>
        <v/>
      </c>
      <c r="AE166" s="170" t="str">
        <f t="shared" ca="1" si="42"/>
        <v/>
      </c>
      <c r="AF166" s="205"/>
      <c r="AG166" s="205"/>
      <c r="AH166" s="205"/>
      <c r="AI166" s="205"/>
      <c r="AJ166" s="134" t="str">
        <f t="shared" ca="1" si="10"/>
        <v/>
      </c>
      <c r="AK166" s="196"/>
      <c r="AL166" s="267"/>
      <c r="AM166" s="84"/>
      <c r="AN166" s="84"/>
      <c r="AO166" s="210"/>
      <c r="AP166" s="209"/>
      <c r="AQ166" s="208"/>
      <c r="AR166" s="208"/>
      <c r="AS166" s="210"/>
      <c r="AT166" s="209"/>
      <c r="AU166" s="208"/>
      <c r="AV166" s="208"/>
      <c r="AW166" s="210"/>
      <c r="AX166" s="390">
        <f>SUMIF('4.2.펀드 인력변경 이력'!A:A,D166,'4.2.펀드 인력변경 이력'!F:F)</f>
        <v>0</v>
      </c>
      <c r="AY166" s="390">
        <f>SUMIF('4.2.펀드 인력변경 이력'!A:A,D166,'4.2.펀드 인력변경 이력'!G:G)</f>
        <v>0</v>
      </c>
      <c r="AZ166" s="305" t="str">
        <f t="shared" si="37"/>
        <v/>
      </c>
      <c r="BA166" s="46"/>
      <c r="BB166" s="201"/>
      <c r="BC166" s="206"/>
      <c r="BD166" s="206"/>
      <c r="BE166" s="201"/>
      <c r="BF166" s="206"/>
      <c r="BG166" s="206"/>
      <c r="BH166" s="201"/>
      <c r="BI166" s="206"/>
      <c r="BJ166" s="237"/>
      <c r="BK166" s="206"/>
      <c r="BL166" s="237"/>
      <c r="BM166" s="206"/>
      <c r="BN166" s="237"/>
      <c r="BO166" s="206"/>
      <c r="BP166" s="237"/>
      <c r="BQ166" s="206"/>
      <c r="BR166" s="237"/>
      <c r="BS166" s="206"/>
      <c r="BT166" s="206"/>
    </row>
    <row r="167" spans="1:72" ht="39.950000000000003" customHeight="1">
      <c r="A167" s="268"/>
      <c r="B167" s="66"/>
      <c r="C167" s="225"/>
      <c r="D167" s="226"/>
      <c r="E167" s="207"/>
      <c r="F167" s="46"/>
      <c r="G167" s="41"/>
      <c r="H167" s="41"/>
      <c r="I167" s="41"/>
      <c r="J167" s="41"/>
      <c r="K167" s="41"/>
      <c r="L167" s="46"/>
      <c r="M167" s="203"/>
      <c r="N167" s="203"/>
      <c r="O167" s="84"/>
      <c r="P167" s="208"/>
      <c r="Q167" s="84"/>
      <c r="R167" s="84"/>
      <c r="S167" s="168" t="str">
        <f t="shared" si="0"/>
        <v/>
      </c>
      <c r="T167" s="204"/>
      <c r="U167" s="41"/>
      <c r="V167" s="41"/>
      <c r="W167" s="190" t="str">
        <f t="shared" ca="1" si="39"/>
        <v/>
      </c>
      <c r="X167" s="169" t="str">
        <f t="shared" si="38"/>
        <v/>
      </c>
      <c r="Y167" s="170" t="str">
        <f t="shared" ca="1" si="40"/>
        <v/>
      </c>
      <c r="Z167" s="170" t="str">
        <f t="shared" ca="1" si="33"/>
        <v>0</v>
      </c>
      <c r="AA167" s="170" t="str">
        <f t="shared" ca="1" si="34"/>
        <v/>
      </c>
      <c r="AB167" s="170" t="str">
        <f t="shared" ca="1" si="35"/>
        <v/>
      </c>
      <c r="AC167" s="170" t="str">
        <f t="shared" ca="1" si="36"/>
        <v/>
      </c>
      <c r="AD167" s="170" t="str">
        <f t="shared" ca="1" si="41"/>
        <v/>
      </c>
      <c r="AE167" s="170" t="str">
        <f t="shared" ca="1" si="42"/>
        <v/>
      </c>
      <c r="AF167" s="205"/>
      <c r="AG167" s="205"/>
      <c r="AH167" s="205"/>
      <c r="AI167" s="205"/>
      <c r="AJ167" s="134" t="str">
        <f t="shared" ca="1" si="10"/>
        <v/>
      </c>
      <c r="AK167" s="196"/>
      <c r="AL167" s="267"/>
      <c r="AM167" s="84"/>
      <c r="AN167" s="84"/>
      <c r="AO167" s="210"/>
      <c r="AP167" s="209"/>
      <c r="AQ167" s="208"/>
      <c r="AR167" s="208"/>
      <c r="AS167" s="210"/>
      <c r="AT167" s="209"/>
      <c r="AU167" s="208"/>
      <c r="AV167" s="208"/>
      <c r="AW167" s="210"/>
      <c r="AX167" s="390">
        <f>SUMIF('4.2.펀드 인력변경 이력'!A:A,D167,'4.2.펀드 인력변경 이력'!F:F)</f>
        <v>0</v>
      </c>
      <c r="AY167" s="390">
        <f>SUMIF('4.2.펀드 인력변경 이력'!A:A,D167,'4.2.펀드 인력변경 이력'!G:G)</f>
        <v>0</v>
      </c>
      <c r="AZ167" s="305" t="str">
        <f t="shared" si="37"/>
        <v/>
      </c>
      <c r="BA167" s="46"/>
      <c r="BB167" s="201"/>
      <c r="BC167" s="206"/>
      <c r="BD167" s="206"/>
      <c r="BE167" s="201"/>
      <c r="BF167" s="206"/>
      <c r="BG167" s="206"/>
      <c r="BH167" s="201"/>
      <c r="BI167" s="206"/>
      <c r="BJ167" s="237"/>
      <c r="BK167" s="206"/>
      <c r="BL167" s="237"/>
      <c r="BM167" s="206"/>
      <c r="BN167" s="237"/>
      <c r="BO167" s="206"/>
      <c r="BP167" s="237"/>
      <c r="BQ167" s="206"/>
      <c r="BR167" s="237"/>
      <c r="BS167" s="206"/>
      <c r="BT167" s="206"/>
    </row>
    <row r="168" spans="1:72" ht="39.950000000000003" customHeight="1">
      <c r="A168" s="268"/>
      <c r="B168" s="66"/>
      <c r="C168" s="225"/>
      <c r="D168" s="226"/>
      <c r="E168" s="207"/>
      <c r="F168" s="46"/>
      <c r="G168" s="41"/>
      <c r="H168" s="41"/>
      <c r="I168" s="41"/>
      <c r="J168" s="41"/>
      <c r="K168" s="41"/>
      <c r="L168" s="46"/>
      <c r="M168" s="203"/>
      <c r="N168" s="203"/>
      <c r="O168" s="84"/>
      <c r="P168" s="208"/>
      <c r="Q168" s="84"/>
      <c r="R168" s="84"/>
      <c r="S168" s="168" t="str">
        <f t="shared" si="0"/>
        <v/>
      </c>
      <c r="T168" s="204"/>
      <c r="U168" s="41"/>
      <c r="V168" s="41"/>
      <c r="W168" s="190" t="str">
        <f t="shared" ca="1" si="39"/>
        <v/>
      </c>
      <c r="X168" s="169" t="str">
        <f t="shared" si="38"/>
        <v/>
      </c>
      <c r="Y168" s="170" t="str">
        <f t="shared" ca="1" si="40"/>
        <v/>
      </c>
      <c r="Z168" s="170" t="str">
        <f t="shared" ca="1" si="33"/>
        <v>0</v>
      </c>
      <c r="AA168" s="170" t="str">
        <f t="shared" ca="1" si="34"/>
        <v/>
      </c>
      <c r="AB168" s="170" t="str">
        <f t="shared" ca="1" si="35"/>
        <v/>
      </c>
      <c r="AC168" s="170" t="str">
        <f t="shared" ca="1" si="36"/>
        <v/>
      </c>
      <c r="AD168" s="170" t="str">
        <f t="shared" ca="1" si="41"/>
        <v/>
      </c>
      <c r="AE168" s="170" t="str">
        <f t="shared" ca="1" si="42"/>
        <v/>
      </c>
      <c r="AF168" s="205"/>
      <c r="AG168" s="205"/>
      <c r="AH168" s="205"/>
      <c r="AI168" s="205"/>
      <c r="AJ168" s="134" t="str">
        <f t="shared" ca="1" si="10"/>
        <v/>
      </c>
      <c r="AK168" s="196"/>
      <c r="AL168" s="267"/>
      <c r="AM168" s="84"/>
      <c r="AN168" s="84"/>
      <c r="AO168" s="210"/>
      <c r="AP168" s="209"/>
      <c r="AQ168" s="208"/>
      <c r="AR168" s="208"/>
      <c r="AS168" s="210"/>
      <c r="AT168" s="209"/>
      <c r="AU168" s="208"/>
      <c r="AV168" s="208"/>
      <c r="AW168" s="210"/>
      <c r="AX168" s="390">
        <f>SUMIF('4.2.펀드 인력변경 이력'!A:A,D168,'4.2.펀드 인력변경 이력'!F:F)</f>
        <v>0</v>
      </c>
      <c r="AY168" s="390">
        <f>SUMIF('4.2.펀드 인력변경 이력'!A:A,D168,'4.2.펀드 인력변경 이력'!G:G)</f>
        <v>0</v>
      </c>
      <c r="AZ168" s="305" t="str">
        <f t="shared" si="37"/>
        <v/>
      </c>
      <c r="BA168" s="46"/>
      <c r="BB168" s="201"/>
      <c r="BC168" s="206"/>
      <c r="BD168" s="206"/>
      <c r="BE168" s="201"/>
      <c r="BF168" s="206"/>
      <c r="BG168" s="206"/>
      <c r="BH168" s="201"/>
      <c r="BI168" s="206"/>
      <c r="BJ168" s="237"/>
      <c r="BK168" s="206"/>
      <c r="BL168" s="237"/>
      <c r="BM168" s="206"/>
      <c r="BN168" s="237"/>
      <c r="BO168" s="206"/>
      <c r="BP168" s="237"/>
      <c r="BQ168" s="206"/>
      <c r="BR168" s="237"/>
      <c r="BS168" s="206"/>
      <c r="BT168" s="206"/>
    </row>
    <row r="169" spans="1:72" ht="39.950000000000003" customHeight="1">
      <c r="A169" s="268"/>
      <c r="B169" s="66"/>
      <c r="C169" s="225"/>
      <c r="D169" s="226"/>
      <c r="E169" s="207"/>
      <c r="F169" s="46"/>
      <c r="G169" s="41"/>
      <c r="H169" s="41"/>
      <c r="I169" s="41"/>
      <c r="J169" s="41"/>
      <c r="K169" s="41"/>
      <c r="L169" s="46"/>
      <c r="M169" s="203"/>
      <c r="N169" s="203"/>
      <c r="O169" s="84"/>
      <c r="P169" s="208"/>
      <c r="Q169" s="84"/>
      <c r="R169" s="84"/>
      <c r="S169" s="168" t="str">
        <f t="shared" si="0"/>
        <v/>
      </c>
      <c r="T169" s="204"/>
      <c r="U169" s="41"/>
      <c r="V169" s="41"/>
      <c r="W169" s="190" t="str">
        <f t="shared" ca="1" si="39"/>
        <v/>
      </c>
      <c r="X169" s="169" t="str">
        <f t="shared" si="38"/>
        <v/>
      </c>
      <c r="Y169" s="170" t="str">
        <f t="shared" ca="1" si="40"/>
        <v/>
      </c>
      <c r="Z169" s="170" t="str">
        <f t="shared" ca="1" si="33"/>
        <v>0</v>
      </c>
      <c r="AA169" s="170" t="str">
        <f t="shared" ca="1" si="34"/>
        <v/>
      </c>
      <c r="AB169" s="170" t="str">
        <f t="shared" ca="1" si="35"/>
        <v/>
      </c>
      <c r="AC169" s="170" t="str">
        <f t="shared" ca="1" si="36"/>
        <v/>
      </c>
      <c r="AD169" s="170" t="str">
        <f t="shared" ca="1" si="41"/>
        <v/>
      </c>
      <c r="AE169" s="170" t="str">
        <f t="shared" ca="1" si="42"/>
        <v/>
      </c>
      <c r="AF169" s="205"/>
      <c r="AG169" s="205"/>
      <c r="AH169" s="205"/>
      <c r="AI169" s="205"/>
      <c r="AJ169" s="134" t="str">
        <f t="shared" ca="1" si="10"/>
        <v/>
      </c>
      <c r="AK169" s="196"/>
      <c r="AL169" s="267"/>
      <c r="AM169" s="84"/>
      <c r="AN169" s="84"/>
      <c r="AO169" s="210"/>
      <c r="AP169" s="209"/>
      <c r="AQ169" s="208"/>
      <c r="AR169" s="208"/>
      <c r="AS169" s="210"/>
      <c r="AT169" s="209"/>
      <c r="AU169" s="208"/>
      <c r="AV169" s="208"/>
      <c r="AW169" s="210"/>
      <c r="AX169" s="390">
        <f>SUMIF('4.2.펀드 인력변경 이력'!A:A,D169,'4.2.펀드 인력변경 이력'!F:F)</f>
        <v>0</v>
      </c>
      <c r="AY169" s="390">
        <f>SUMIF('4.2.펀드 인력변경 이력'!A:A,D169,'4.2.펀드 인력변경 이력'!G:G)</f>
        <v>0</v>
      </c>
      <c r="AZ169" s="305" t="str">
        <f t="shared" si="37"/>
        <v/>
      </c>
      <c r="BA169" s="46"/>
      <c r="BB169" s="201"/>
      <c r="BC169" s="206"/>
      <c r="BD169" s="206"/>
      <c r="BE169" s="201"/>
      <c r="BF169" s="206"/>
      <c r="BG169" s="206"/>
      <c r="BH169" s="201"/>
      <c r="BI169" s="206"/>
      <c r="BJ169" s="237"/>
      <c r="BK169" s="206"/>
      <c r="BL169" s="237"/>
      <c r="BM169" s="206"/>
      <c r="BN169" s="237"/>
      <c r="BO169" s="206"/>
      <c r="BP169" s="237"/>
      <c r="BQ169" s="206"/>
      <c r="BR169" s="237"/>
      <c r="BS169" s="206"/>
      <c r="BT169" s="206"/>
    </row>
    <row r="170" spans="1:72" ht="39.950000000000003" customHeight="1">
      <c r="A170" s="268"/>
      <c r="B170" s="66"/>
      <c r="C170" s="225"/>
      <c r="D170" s="226"/>
      <c r="E170" s="207"/>
      <c r="F170" s="46"/>
      <c r="G170" s="41"/>
      <c r="H170" s="41"/>
      <c r="I170" s="41"/>
      <c r="J170" s="41"/>
      <c r="K170" s="41"/>
      <c r="L170" s="46"/>
      <c r="M170" s="203"/>
      <c r="N170" s="203"/>
      <c r="O170" s="84"/>
      <c r="P170" s="208"/>
      <c r="Q170" s="84"/>
      <c r="R170" s="84"/>
      <c r="S170" s="168" t="str">
        <f t="shared" si="0"/>
        <v/>
      </c>
      <c r="T170" s="204"/>
      <c r="U170" s="41"/>
      <c r="V170" s="41"/>
      <c r="W170" s="190" t="str">
        <f t="shared" ca="1" si="39"/>
        <v/>
      </c>
      <c r="X170" s="169" t="str">
        <f t="shared" si="38"/>
        <v/>
      </c>
      <c r="Y170" s="170" t="str">
        <f t="shared" ca="1" si="40"/>
        <v/>
      </c>
      <c r="Z170" s="170" t="str">
        <f t="shared" ca="1" si="33"/>
        <v>0</v>
      </c>
      <c r="AA170" s="170" t="str">
        <f t="shared" ca="1" si="34"/>
        <v/>
      </c>
      <c r="AB170" s="170" t="str">
        <f t="shared" ca="1" si="35"/>
        <v/>
      </c>
      <c r="AC170" s="170" t="str">
        <f t="shared" ca="1" si="36"/>
        <v/>
      </c>
      <c r="AD170" s="170" t="str">
        <f t="shared" ca="1" si="41"/>
        <v/>
      </c>
      <c r="AE170" s="170" t="str">
        <f t="shared" ca="1" si="42"/>
        <v/>
      </c>
      <c r="AF170" s="205"/>
      <c r="AG170" s="205"/>
      <c r="AH170" s="205"/>
      <c r="AI170" s="205"/>
      <c r="AJ170" s="134" t="str">
        <f t="shared" ca="1" si="10"/>
        <v/>
      </c>
      <c r="AK170" s="196"/>
      <c r="AL170" s="267"/>
      <c r="AM170" s="84"/>
      <c r="AN170" s="84"/>
      <c r="AO170" s="210"/>
      <c r="AP170" s="209"/>
      <c r="AQ170" s="208"/>
      <c r="AR170" s="208"/>
      <c r="AS170" s="210"/>
      <c r="AT170" s="209"/>
      <c r="AU170" s="208"/>
      <c r="AV170" s="208"/>
      <c r="AW170" s="210"/>
      <c r="AX170" s="390">
        <f>SUMIF('4.2.펀드 인력변경 이력'!A:A,D170,'4.2.펀드 인력변경 이력'!F:F)</f>
        <v>0</v>
      </c>
      <c r="AY170" s="390">
        <f>SUMIF('4.2.펀드 인력변경 이력'!A:A,D170,'4.2.펀드 인력변경 이력'!G:G)</f>
        <v>0</v>
      </c>
      <c r="AZ170" s="305" t="str">
        <f t="shared" si="37"/>
        <v/>
      </c>
      <c r="BA170" s="46"/>
      <c r="BB170" s="201"/>
      <c r="BC170" s="206"/>
      <c r="BD170" s="206"/>
      <c r="BE170" s="201"/>
      <c r="BF170" s="206"/>
      <c r="BG170" s="206"/>
      <c r="BH170" s="201"/>
      <c r="BI170" s="206"/>
      <c r="BJ170" s="237"/>
      <c r="BK170" s="206"/>
      <c r="BL170" s="237"/>
      <c r="BM170" s="206"/>
      <c r="BN170" s="237"/>
      <c r="BO170" s="206"/>
      <c r="BP170" s="237"/>
      <c r="BQ170" s="206"/>
      <c r="BR170" s="237"/>
      <c r="BS170" s="206"/>
      <c r="BT170" s="206"/>
    </row>
    <row r="171" spans="1:72" ht="39.950000000000003" customHeight="1">
      <c r="A171" s="268"/>
      <c r="B171" s="66"/>
      <c r="C171" s="225"/>
      <c r="D171" s="226"/>
      <c r="E171" s="207"/>
      <c r="F171" s="46"/>
      <c r="G171" s="41"/>
      <c r="H171" s="41"/>
      <c r="I171" s="41"/>
      <c r="J171" s="41"/>
      <c r="K171" s="41"/>
      <c r="L171" s="46"/>
      <c r="M171" s="203"/>
      <c r="N171" s="203"/>
      <c r="O171" s="84"/>
      <c r="P171" s="208"/>
      <c r="Q171" s="84"/>
      <c r="R171" s="84"/>
      <c r="S171" s="168" t="str">
        <f t="shared" si="0"/>
        <v/>
      </c>
      <c r="T171" s="204"/>
      <c r="U171" s="41"/>
      <c r="V171" s="41"/>
      <c r="W171" s="190" t="str">
        <f t="shared" ca="1" si="39"/>
        <v/>
      </c>
      <c r="X171" s="169" t="str">
        <f t="shared" si="38"/>
        <v/>
      </c>
      <c r="Y171" s="170" t="str">
        <f t="shared" ca="1" si="40"/>
        <v/>
      </c>
      <c r="Z171" s="170" t="str">
        <f t="shared" ref="Z171:Z200" ca="1" si="43">IF( ISBLANK($D171), "0", SUMPRODUCT( (OFFSET(제안사_투자현황,0,1,ROWS(제안사_투자현황),1)=$D171)*1, OFFSET(제안사_투자현황,0,9,ROWS(제안사_투자현황),1)) )</f>
        <v>0</v>
      </c>
      <c r="AA171" s="170" t="str">
        <f t="shared" ref="AA171:AA200" ca="1" si="44">IF( ISBLANK($D171), "", SUMPRODUCT( (OFFSET(제안사_투자현황,0,1,ROWS(제안사_투자현황),1)=$D171)*1, OFFSET(제안사_투자현황,0,14,ROWS(제안사_투자현황),1)) )</f>
        <v/>
      </c>
      <c r="AB171" s="170" t="str">
        <f t="shared" ref="AB171:AB200" ca="1" si="45">IF( ISBLANK($D171), "", SUMPRODUCT( (OFFSET(제안사_투자현황,0,1,ROWS(제안사_투자현황),1)=$D171)*1, OFFSET(제안사_투자현황,0,19,ROWS(제안사_투자현황),1)) )</f>
        <v/>
      </c>
      <c r="AC171" s="170" t="str">
        <f t="shared" ref="AC171:AC200" ca="1" si="46">IF( ISBLANK($D171), "", SUMPRODUCT( (OFFSET(제안사_투자현황,0,1,ROWS(제안사_투자현황),1)=$D171)*1, OFFSET(제안사_투자현황,0,20,ROWS(제안사_투자현황),1)) )</f>
        <v/>
      </c>
      <c r="AD171" s="170" t="str">
        <f t="shared" ca="1" si="41"/>
        <v/>
      </c>
      <c r="AE171" s="170" t="str">
        <f t="shared" ca="1" si="42"/>
        <v/>
      </c>
      <c r="AF171" s="205"/>
      <c r="AG171" s="205"/>
      <c r="AH171" s="205"/>
      <c r="AI171" s="205"/>
      <c r="AJ171" s="134" t="str">
        <f t="shared" ca="1" si="10"/>
        <v/>
      </c>
      <c r="AK171" s="196"/>
      <c r="AL171" s="267"/>
      <c r="AM171" s="84"/>
      <c r="AN171" s="84"/>
      <c r="AO171" s="210"/>
      <c r="AP171" s="209"/>
      <c r="AQ171" s="208"/>
      <c r="AR171" s="208"/>
      <c r="AS171" s="210"/>
      <c r="AT171" s="209"/>
      <c r="AU171" s="208"/>
      <c r="AV171" s="208"/>
      <c r="AW171" s="210"/>
      <c r="AX171" s="390">
        <f>SUMIF('4.2.펀드 인력변경 이력'!A:A,D171,'4.2.펀드 인력변경 이력'!F:F)</f>
        <v>0</v>
      </c>
      <c r="AY171" s="390">
        <f>SUMIF('4.2.펀드 인력변경 이력'!A:A,D171,'4.2.펀드 인력변경 이력'!G:G)</f>
        <v>0</v>
      </c>
      <c r="AZ171" s="305" t="str">
        <f t="shared" ref="AZ171:AZ200" si="47">IF(D171="","",IF(AY171=0,3,IF(AX171/AY171&gt;3,3,AX171/AY171)))</f>
        <v/>
      </c>
      <c r="BA171" s="46"/>
      <c r="BB171" s="201"/>
      <c r="BC171" s="206"/>
      <c r="BD171" s="206"/>
      <c r="BE171" s="201"/>
      <c r="BF171" s="206"/>
      <c r="BG171" s="206"/>
      <c r="BH171" s="201"/>
      <c r="BI171" s="206"/>
      <c r="BJ171" s="237"/>
      <c r="BK171" s="206"/>
      <c r="BL171" s="237"/>
      <c r="BM171" s="206"/>
      <c r="BN171" s="237"/>
      <c r="BO171" s="206"/>
      <c r="BP171" s="237"/>
      <c r="BQ171" s="206"/>
      <c r="BR171" s="237"/>
      <c r="BS171" s="206"/>
      <c r="BT171" s="206"/>
    </row>
    <row r="172" spans="1:72" ht="39.950000000000003" customHeight="1">
      <c r="A172" s="268"/>
      <c r="B172" s="66"/>
      <c r="C172" s="225"/>
      <c r="D172" s="226"/>
      <c r="E172" s="207"/>
      <c r="F172" s="46"/>
      <c r="G172" s="41"/>
      <c r="H172" s="41"/>
      <c r="I172" s="41"/>
      <c r="J172" s="41"/>
      <c r="K172" s="41"/>
      <c r="L172" s="46"/>
      <c r="M172" s="203"/>
      <c r="N172" s="203"/>
      <c r="O172" s="84"/>
      <c r="P172" s="208"/>
      <c r="Q172" s="84"/>
      <c r="R172" s="84"/>
      <c r="S172" s="168" t="str">
        <f t="shared" si="0"/>
        <v/>
      </c>
      <c r="T172" s="204"/>
      <c r="U172" s="41"/>
      <c r="V172" s="41"/>
      <c r="W172" s="190" t="str">
        <f t="shared" ca="1" si="39"/>
        <v/>
      </c>
      <c r="X172" s="169" t="str">
        <f t="shared" si="38"/>
        <v/>
      </c>
      <c r="Y172" s="170" t="str">
        <f t="shared" ca="1" si="40"/>
        <v/>
      </c>
      <c r="Z172" s="170" t="str">
        <f t="shared" ca="1" si="43"/>
        <v>0</v>
      </c>
      <c r="AA172" s="170" t="str">
        <f t="shared" ca="1" si="44"/>
        <v/>
      </c>
      <c r="AB172" s="170" t="str">
        <f t="shared" ca="1" si="45"/>
        <v/>
      </c>
      <c r="AC172" s="170" t="str">
        <f t="shared" ca="1" si="46"/>
        <v/>
      </c>
      <c r="AD172" s="170" t="str">
        <f t="shared" ca="1" si="41"/>
        <v/>
      </c>
      <c r="AE172" s="170" t="str">
        <f t="shared" ca="1" si="42"/>
        <v/>
      </c>
      <c r="AF172" s="205"/>
      <c r="AG172" s="205"/>
      <c r="AH172" s="205"/>
      <c r="AI172" s="205"/>
      <c r="AJ172" s="134" t="str">
        <f t="shared" ca="1" si="10"/>
        <v/>
      </c>
      <c r="AK172" s="196"/>
      <c r="AL172" s="267"/>
      <c r="AM172" s="84"/>
      <c r="AN172" s="84"/>
      <c r="AO172" s="210"/>
      <c r="AP172" s="209"/>
      <c r="AQ172" s="208"/>
      <c r="AR172" s="208"/>
      <c r="AS172" s="210"/>
      <c r="AT172" s="209"/>
      <c r="AU172" s="208"/>
      <c r="AV172" s="208"/>
      <c r="AW172" s="210"/>
      <c r="AX172" s="390">
        <f>SUMIF('4.2.펀드 인력변경 이력'!A:A,D172,'4.2.펀드 인력변경 이력'!F:F)</f>
        <v>0</v>
      </c>
      <c r="AY172" s="390">
        <f>SUMIF('4.2.펀드 인력변경 이력'!A:A,D172,'4.2.펀드 인력변경 이력'!G:G)</f>
        <v>0</v>
      </c>
      <c r="AZ172" s="305" t="str">
        <f t="shared" si="47"/>
        <v/>
      </c>
      <c r="BA172" s="46"/>
      <c r="BB172" s="201"/>
      <c r="BC172" s="206"/>
      <c r="BD172" s="206"/>
      <c r="BE172" s="201"/>
      <c r="BF172" s="206"/>
      <c r="BG172" s="206"/>
      <c r="BH172" s="201"/>
      <c r="BI172" s="206"/>
      <c r="BJ172" s="237"/>
      <c r="BK172" s="206"/>
      <c r="BL172" s="237"/>
      <c r="BM172" s="206"/>
      <c r="BN172" s="237"/>
      <c r="BO172" s="206"/>
      <c r="BP172" s="237"/>
      <c r="BQ172" s="206"/>
      <c r="BR172" s="237"/>
      <c r="BS172" s="206"/>
      <c r="BT172" s="206"/>
    </row>
    <row r="173" spans="1:72" ht="39.950000000000003" customHeight="1">
      <c r="A173" s="268"/>
      <c r="B173" s="66"/>
      <c r="C173" s="225"/>
      <c r="D173" s="226"/>
      <c r="E173" s="207"/>
      <c r="F173" s="46"/>
      <c r="G173" s="41"/>
      <c r="H173" s="41"/>
      <c r="I173" s="41"/>
      <c r="J173" s="41"/>
      <c r="K173" s="41"/>
      <c r="L173" s="46"/>
      <c r="M173" s="203"/>
      <c r="N173" s="203"/>
      <c r="O173" s="84"/>
      <c r="P173" s="208"/>
      <c r="Q173" s="84"/>
      <c r="R173" s="84"/>
      <c r="S173" s="168" t="str">
        <f t="shared" si="0"/>
        <v/>
      </c>
      <c r="T173" s="204"/>
      <c r="U173" s="41"/>
      <c r="V173" s="41"/>
      <c r="W173" s="190" t="str">
        <f t="shared" ca="1" si="39"/>
        <v/>
      </c>
      <c r="X173" s="169" t="str">
        <f t="shared" si="38"/>
        <v/>
      </c>
      <c r="Y173" s="170" t="str">
        <f t="shared" ca="1" si="40"/>
        <v/>
      </c>
      <c r="Z173" s="170" t="str">
        <f t="shared" ca="1" si="43"/>
        <v>0</v>
      </c>
      <c r="AA173" s="170" t="str">
        <f t="shared" ca="1" si="44"/>
        <v/>
      </c>
      <c r="AB173" s="170" t="str">
        <f t="shared" ca="1" si="45"/>
        <v/>
      </c>
      <c r="AC173" s="170" t="str">
        <f t="shared" ca="1" si="46"/>
        <v/>
      </c>
      <c r="AD173" s="170" t="str">
        <f t="shared" ca="1" si="41"/>
        <v/>
      </c>
      <c r="AE173" s="170" t="str">
        <f t="shared" ca="1" si="42"/>
        <v/>
      </c>
      <c r="AF173" s="205"/>
      <c r="AG173" s="205"/>
      <c r="AH173" s="205"/>
      <c r="AI173" s="205"/>
      <c r="AJ173" s="134" t="str">
        <f t="shared" ca="1" si="10"/>
        <v/>
      </c>
      <c r="AK173" s="196"/>
      <c r="AL173" s="267"/>
      <c r="AM173" s="84"/>
      <c r="AN173" s="84"/>
      <c r="AO173" s="210"/>
      <c r="AP173" s="209"/>
      <c r="AQ173" s="208"/>
      <c r="AR173" s="208"/>
      <c r="AS173" s="210"/>
      <c r="AT173" s="209"/>
      <c r="AU173" s="208"/>
      <c r="AV173" s="208"/>
      <c r="AW173" s="210"/>
      <c r="AX173" s="390">
        <f>SUMIF('4.2.펀드 인력변경 이력'!A:A,D173,'4.2.펀드 인력변경 이력'!F:F)</f>
        <v>0</v>
      </c>
      <c r="AY173" s="390">
        <f>SUMIF('4.2.펀드 인력변경 이력'!A:A,D173,'4.2.펀드 인력변경 이력'!G:G)</f>
        <v>0</v>
      </c>
      <c r="AZ173" s="305" t="str">
        <f t="shared" si="47"/>
        <v/>
      </c>
      <c r="BA173" s="46"/>
      <c r="BB173" s="201"/>
      <c r="BC173" s="206"/>
      <c r="BD173" s="206"/>
      <c r="BE173" s="201"/>
      <c r="BF173" s="206"/>
      <c r="BG173" s="206"/>
      <c r="BH173" s="201"/>
      <c r="BI173" s="206"/>
      <c r="BJ173" s="237"/>
      <c r="BK173" s="206"/>
      <c r="BL173" s="237"/>
      <c r="BM173" s="206"/>
      <c r="BN173" s="237"/>
      <c r="BO173" s="206"/>
      <c r="BP173" s="237"/>
      <c r="BQ173" s="206"/>
      <c r="BR173" s="237"/>
      <c r="BS173" s="206"/>
      <c r="BT173" s="206"/>
    </row>
    <row r="174" spans="1:72" ht="39.950000000000003" customHeight="1">
      <c r="A174" s="268"/>
      <c r="B174" s="66"/>
      <c r="C174" s="225"/>
      <c r="D174" s="226"/>
      <c r="E174" s="207"/>
      <c r="F174" s="46"/>
      <c r="G174" s="41"/>
      <c r="H174" s="41"/>
      <c r="I174" s="41"/>
      <c r="J174" s="41"/>
      <c r="K174" s="41"/>
      <c r="L174" s="46"/>
      <c r="M174" s="203"/>
      <c r="N174" s="203"/>
      <c r="O174" s="84"/>
      <c r="P174" s="208"/>
      <c r="Q174" s="84"/>
      <c r="R174" s="84"/>
      <c r="S174" s="168" t="str">
        <f t="shared" si="0"/>
        <v/>
      </c>
      <c r="T174" s="204"/>
      <c r="U174" s="41"/>
      <c r="V174" s="41"/>
      <c r="W174" s="190" t="str">
        <f t="shared" ca="1" si="39"/>
        <v/>
      </c>
      <c r="X174" s="169" t="str">
        <f t="shared" si="38"/>
        <v/>
      </c>
      <c r="Y174" s="170" t="str">
        <f t="shared" ca="1" si="40"/>
        <v/>
      </c>
      <c r="Z174" s="170" t="str">
        <f t="shared" ca="1" si="43"/>
        <v>0</v>
      </c>
      <c r="AA174" s="170" t="str">
        <f t="shared" ca="1" si="44"/>
        <v/>
      </c>
      <c r="AB174" s="170" t="str">
        <f t="shared" ca="1" si="45"/>
        <v/>
      </c>
      <c r="AC174" s="170" t="str">
        <f t="shared" ca="1" si="46"/>
        <v/>
      </c>
      <c r="AD174" s="170" t="str">
        <f t="shared" ca="1" si="41"/>
        <v/>
      </c>
      <c r="AE174" s="170" t="str">
        <f t="shared" ca="1" si="42"/>
        <v/>
      </c>
      <c r="AF174" s="205"/>
      <c r="AG174" s="205"/>
      <c r="AH174" s="205"/>
      <c r="AI174" s="205"/>
      <c r="AJ174" s="134" t="str">
        <f t="shared" ca="1" si="10"/>
        <v/>
      </c>
      <c r="AK174" s="196"/>
      <c r="AL174" s="267"/>
      <c r="AM174" s="84"/>
      <c r="AN174" s="84"/>
      <c r="AO174" s="210"/>
      <c r="AP174" s="209"/>
      <c r="AQ174" s="208"/>
      <c r="AR174" s="208"/>
      <c r="AS174" s="210"/>
      <c r="AT174" s="209"/>
      <c r="AU174" s="208"/>
      <c r="AV174" s="208"/>
      <c r="AW174" s="210"/>
      <c r="AX174" s="390">
        <f>SUMIF('4.2.펀드 인력변경 이력'!A:A,D174,'4.2.펀드 인력변경 이력'!F:F)</f>
        <v>0</v>
      </c>
      <c r="AY174" s="390">
        <f>SUMIF('4.2.펀드 인력변경 이력'!A:A,D174,'4.2.펀드 인력변경 이력'!G:G)</f>
        <v>0</v>
      </c>
      <c r="AZ174" s="305" t="str">
        <f t="shared" si="47"/>
        <v/>
      </c>
      <c r="BA174" s="46"/>
      <c r="BB174" s="201"/>
      <c r="BC174" s="206"/>
      <c r="BD174" s="206"/>
      <c r="BE174" s="201"/>
      <c r="BF174" s="206"/>
      <c r="BG174" s="206"/>
      <c r="BH174" s="201"/>
      <c r="BI174" s="206"/>
      <c r="BJ174" s="237"/>
      <c r="BK174" s="206"/>
      <c r="BL174" s="237"/>
      <c r="BM174" s="206"/>
      <c r="BN174" s="237"/>
      <c r="BO174" s="206"/>
      <c r="BP174" s="237"/>
      <c r="BQ174" s="206"/>
      <c r="BR174" s="237"/>
      <c r="BS174" s="206"/>
      <c r="BT174" s="206"/>
    </row>
    <row r="175" spans="1:72" ht="39.950000000000003" customHeight="1">
      <c r="A175" s="268"/>
      <c r="B175" s="66"/>
      <c r="C175" s="225"/>
      <c r="D175" s="226"/>
      <c r="E175" s="207"/>
      <c r="F175" s="46"/>
      <c r="G175" s="41"/>
      <c r="H175" s="41"/>
      <c r="I175" s="41"/>
      <c r="J175" s="41"/>
      <c r="K175" s="41"/>
      <c r="L175" s="46"/>
      <c r="M175" s="203"/>
      <c r="N175" s="203"/>
      <c r="O175" s="84"/>
      <c r="P175" s="208"/>
      <c r="Q175" s="84"/>
      <c r="R175" s="84"/>
      <c r="S175" s="168" t="str">
        <f t="shared" si="0"/>
        <v/>
      </c>
      <c r="T175" s="204"/>
      <c r="U175" s="41"/>
      <c r="V175" s="41"/>
      <c r="W175" s="190" t="str">
        <f t="shared" ca="1" si="39"/>
        <v/>
      </c>
      <c r="X175" s="169" t="str">
        <f t="shared" si="38"/>
        <v/>
      </c>
      <c r="Y175" s="170" t="str">
        <f t="shared" ca="1" si="40"/>
        <v/>
      </c>
      <c r="Z175" s="170" t="str">
        <f t="shared" ca="1" si="43"/>
        <v>0</v>
      </c>
      <c r="AA175" s="170" t="str">
        <f t="shared" ca="1" si="44"/>
        <v/>
      </c>
      <c r="AB175" s="170" t="str">
        <f t="shared" ca="1" si="45"/>
        <v/>
      </c>
      <c r="AC175" s="170" t="str">
        <f t="shared" ca="1" si="46"/>
        <v/>
      </c>
      <c r="AD175" s="170" t="str">
        <f t="shared" ca="1" si="41"/>
        <v/>
      </c>
      <c r="AE175" s="170" t="str">
        <f t="shared" ca="1" si="42"/>
        <v/>
      </c>
      <c r="AF175" s="205"/>
      <c r="AG175" s="205"/>
      <c r="AH175" s="205"/>
      <c r="AI175" s="205"/>
      <c r="AJ175" s="134" t="str">
        <f t="shared" ca="1" si="10"/>
        <v/>
      </c>
      <c r="AK175" s="196"/>
      <c r="AL175" s="267"/>
      <c r="AM175" s="84"/>
      <c r="AN175" s="84"/>
      <c r="AO175" s="210"/>
      <c r="AP175" s="209"/>
      <c r="AQ175" s="208"/>
      <c r="AR175" s="208"/>
      <c r="AS175" s="210"/>
      <c r="AT175" s="209"/>
      <c r="AU175" s="208"/>
      <c r="AV175" s="208"/>
      <c r="AW175" s="210"/>
      <c r="AX175" s="390">
        <f>SUMIF('4.2.펀드 인력변경 이력'!A:A,D175,'4.2.펀드 인력변경 이력'!F:F)</f>
        <v>0</v>
      </c>
      <c r="AY175" s="390">
        <f>SUMIF('4.2.펀드 인력변경 이력'!A:A,D175,'4.2.펀드 인력변경 이력'!G:G)</f>
        <v>0</v>
      </c>
      <c r="AZ175" s="305" t="str">
        <f t="shared" si="47"/>
        <v/>
      </c>
      <c r="BA175" s="46"/>
      <c r="BB175" s="201"/>
      <c r="BC175" s="206"/>
      <c r="BD175" s="206"/>
      <c r="BE175" s="201"/>
      <c r="BF175" s="206"/>
      <c r="BG175" s="206"/>
      <c r="BH175" s="201"/>
      <c r="BI175" s="206"/>
      <c r="BJ175" s="237"/>
      <c r="BK175" s="206"/>
      <c r="BL175" s="237"/>
      <c r="BM175" s="206"/>
      <c r="BN175" s="237"/>
      <c r="BO175" s="206"/>
      <c r="BP175" s="237"/>
      <c r="BQ175" s="206"/>
      <c r="BR175" s="237"/>
      <c r="BS175" s="206"/>
      <c r="BT175" s="206"/>
    </row>
    <row r="176" spans="1:72" ht="39.950000000000003" customHeight="1">
      <c r="A176" s="268"/>
      <c r="B176" s="66"/>
      <c r="C176" s="225"/>
      <c r="D176" s="226"/>
      <c r="E176" s="207"/>
      <c r="F176" s="46"/>
      <c r="G176" s="41"/>
      <c r="H176" s="41"/>
      <c r="I176" s="41"/>
      <c r="J176" s="41"/>
      <c r="K176" s="41"/>
      <c r="L176" s="46"/>
      <c r="M176" s="203"/>
      <c r="N176" s="203"/>
      <c r="O176" s="84"/>
      <c r="P176" s="208"/>
      <c r="Q176" s="84"/>
      <c r="R176" s="84"/>
      <c r="S176" s="168" t="str">
        <f t="shared" si="0"/>
        <v/>
      </c>
      <c r="T176" s="204"/>
      <c r="U176" s="41"/>
      <c r="V176" s="41"/>
      <c r="W176" s="190" t="str">
        <f t="shared" ca="1" si="39"/>
        <v/>
      </c>
      <c r="X176" s="169" t="str">
        <f t="shared" si="38"/>
        <v/>
      </c>
      <c r="Y176" s="170" t="str">
        <f t="shared" ca="1" si="40"/>
        <v/>
      </c>
      <c r="Z176" s="170" t="str">
        <f t="shared" ca="1" si="43"/>
        <v>0</v>
      </c>
      <c r="AA176" s="170" t="str">
        <f t="shared" ca="1" si="44"/>
        <v/>
      </c>
      <c r="AB176" s="170" t="str">
        <f t="shared" ca="1" si="45"/>
        <v/>
      </c>
      <c r="AC176" s="170" t="str">
        <f t="shared" ca="1" si="46"/>
        <v/>
      </c>
      <c r="AD176" s="170" t="str">
        <f t="shared" ca="1" si="41"/>
        <v/>
      </c>
      <c r="AE176" s="170" t="str">
        <f t="shared" ca="1" si="42"/>
        <v/>
      </c>
      <c r="AF176" s="205"/>
      <c r="AG176" s="205"/>
      <c r="AH176" s="205"/>
      <c r="AI176" s="205"/>
      <c r="AJ176" s="134" t="str">
        <f t="shared" ca="1" si="10"/>
        <v/>
      </c>
      <c r="AK176" s="196"/>
      <c r="AL176" s="267"/>
      <c r="AM176" s="84"/>
      <c r="AN176" s="84"/>
      <c r="AO176" s="210"/>
      <c r="AP176" s="209"/>
      <c r="AQ176" s="208"/>
      <c r="AR176" s="208"/>
      <c r="AS176" s="210"/>
      <c r="AT176" s="209"/>
      <c r="AU176" s="208"/>
      <c r="AV176" s="208"/>
      <c r="AW176" s="210"/>
      <c r="AX176" s="390">
        <f>SUMIF('4.2.펀드 인력변경 이력'!A:A,D176,'4.2.펀드 인력변경 이력'!F:F)</f>
        <v>0</v>
      </c>
      <c r="AY176" s="390">
        <f>SUMIF('4.2.펀드 인력변경 이력'!A:A,D176,'4.2.펀드 인력변경 이력'!G:G)</f>
        <v>0</v>
      </c>
      <c r="AZ176" s="305" t="str">
        <f t="shared" si="47"/>
        <v/>
      </c>
      <c r="BA176" s="46"/>
      <c r="BB176" s="201"/>
      <c r="BC176" s="206"/>
      <c r="BD176" s="206"/>
      <c r="BE176" s="201"/>
      <c r="BF176" s="206"/>
      <c r="BG176" s="206"/>
      <c r="BH176" s="201"/>
      <c r="BI176" s="206"/>
      <c r="BJ176" s="237"/>
      <c r="BK176" s="206"/>
      <c r="BL176" s="237"/>
      <c r="BM176" s="206"/>
      <c r="BN176" s="237"/>
      <c r="BO176" s="206"/>
      <c r="BP176" s="237"/>
      <c r="BQ176" s="206"/>
      <c r="BR176" s="237"/>
      <c r="BS176" s="206"/>
      <c r="BT176" s="206"/>
    </row>
    <row r="177" spans="1:72" ht="39.950000000000003" customHeight="1">
      <c r="A177" s="268"/>
      <c r="B177" s="66"/>
      <c r="C177" s="225"/>
      <c r="D177" s="226"/>
      <c r="E177" s="207"/>
      <c r="F177" s="46"/>
      <c r="G177" s="41"/>
      <c r="H177" s="41"/>
      <c r="I177" s="41"/>
      <c r="J177" s="41"/>
      <c r="K177" s="41"/>
      <c r="L177" s="46"/>
      <c r="M177" s="203"/>
      <c r="N177" s="203"/>
      <c r="O177" s="84"/>
      <c r="P177" s="208"/>
      <c r="Q177" s="84"/>
      <c r="R177" s="84"/>
      <c r="S177" s="168" t="str">
        <f t="shared" si="0"/>
        <v/>
      </c>
      <c r="T177" s="204"/>
      <c r="U177" s="41"/>
      <c r="V177" s="41"/>
      <c r="W177" s="190" t="str">
        <f t="shared" ca="1" si="39"/>
        <v/>
      </c>
      <c r="X177" s="169" t="str">
        <f t="shared" si="38"/>
        <v/>
      </c>
      <c r="Y177" s="170" t="str">
        <f t="shared" ca="1" si="40"/>
        <v/>
      </c>
      <c r="Z177" s="170" t="str">
        <f t="shared" ca="1" si="43"/>
        <v>0</v>
      </c>
      <c r="AA177" s="170" t="str">
        <f t="shared" ca="1" si="44"/>
        <v/>
      </c>
      <c r="AB177" s="170" t="str">
        <f t="shared" ca="1" si="45"/>
        <v/>
      </c>
      <c r="AC177" s="170" t="str">
        <f t="shared" ca="1" si="46"/>
        <v/>
      </c>
      <c r="AD177" s="170" t="str">
        <f t="shared" ca="1" si="41"/>
        <v/>
      </c>
      <c r="AE177" s="170" t="str">
        <f t="shared" ca="1" si="42"/>
        <v/>
      </c>
      <c r="AF177" s="205"/>
      <c r="AG177" s="205"/>
      <c r="AH177" s="205"/>
      <c r="AI177" s="205"/>
      <c r="AJ177" s="134" t="str">
        <f t="shared" ca="1" si="10"/>
        <v/>
      </c>
      <c r="AK177" s="196"/>
      <c r="AL177" s="267"/>
      <c r="AM177" s="84"/>
      <c r="AN177" s="84"/>
      <c r="AO177" s="210"/>
      <c r="AP177" s="209"/>
      <c r="AQ177" s="208"/>
      <c r="AR177" s="208"/>
      <c r="AS177" s="210"/>
      <c r="AT177" s="209"/>
      <c r="AU177" s="208"/>
      <c r="AV177" s="208"/>
      <c r="AW177" s="210"/>
      <c r="AX177" s="390">
        <f>SUMIF('4.2.펀드 인력변경 이력'!A:A,D177,'4.2.펀드 인력변경 이력'!F:F)</f>
        <v>0</v>
      </c>
      <c r="AY177" s="390">
        <f>SUMIF('4.2.펀드 인력변경 이력'!A:A,D177,'4.2.펀드 인력변경 이력'!G:G)</f>
        <v>0</v>
      </c>
      <c r="AZ177" s="305" t="str">
        <f t="shared" si="47"/>
        <v/>
      </c>
      <c r="BA177" s="46"/>
      <c r="BB177" s="201"/>
      <c r="BC177" s="206"/>
      <c r="BD177" s="206"/>
      <c r="BE177" s="201"/>
      <c r="BF177" s="206"/>
      <c r="BG177" s="206"/>
      <c r="BH177" s="201"/>
      <c r="BI177" s="206"/>
      <c r="BJ177" s="237"/>
      <c r="BK177" s="206"/>
      <c r="BL177" s="237"/>
      <c r="BM177" s="206"/>
      <c r="BN177" s="237"/>
      <c r="BO177" s="206"/>
      <c r="BP177" s="237"/>
      <c r="BQ177" s="206"/>
      <c r="BR177" s="237"/>
      <c r="BS177" s="206"/>
      <c r="BT177" s="206"/>
    </row>
    <row r="178" spans="1:72" ht="39.950000000000003" customHeight="1">
      <c r="A178" s="268"/>
      <c r="B178" s="66"/>
      <c r="C178" s="225"/>
      <c r="D178" s="226"/>
      <c r="E178" s="207"/>
      <c r="F178" s="46"/>
      <c r="G178" s="41"/>
      <c r="H178" s="41"/>
      <c r="I178" s="41"/>
      <c r="J178" s="41"/>
      <c r="K178" s="41"/>
      <c r="L178" s="46"/>
      <c r="M178" s="203"/>
      <c r="N178" s="203"/>
      <c r="O178" s="84"/>
      <c r="P178" s="208"/>
      <c r="Q178" s="84"/>
      <c r="R178" s="84"/>
      <c r="S178" s="168" t="str">
        <f t="shared" si="0"/>
        <v/>
      </c>
      <c r="T178" s="204"/>
      <c r="U178" s="41"/>
      <c r="V178" s="41"/>
      <c r="W178" s="190" t="str">
        <f t="shared" ca="1" si="39"/>
        <v/>
      </c>
      <c r="X178" s="169" t="str">
        <f t="shared" si="38"/>
        <v/>
      </c>
      <c r="Y178" s="170" t="str">
        <f t="shared" ca="1" si="40"/>
        <v/>
      </c>
      <c r="Z178" s="170" t="str">
        <f t="shared" ca="1" si="43"/>
        <v>0</v>
      </c>
      <c r="AA178" s="170" t="str">
        <f t="shared" ca="1" si="44"/>
        <v/>
      </c>
      <c r="AB178" s="170" t="str">
        <f t="shared" ca="1" si="45"/>
        <v/>
      </c>
      <c r="AC178" s="170" t="str">
        <f t="shared" ca="1" si="46"/>
        <v/>
      </c>
      <c r="AD178" s="170" t="str">
        <f t="shared" ca="1" si="41"/>
        <v/>
      </c>
      <c r="AE178" s="170" t="str">
        <f t="shared" ca="1" si="42"/>
        <v/>
      </c>
      <c r="AF178" s="205"/>
      <c r="AG178" s="205"/>
      <c r="AH178" s="205"/>
      <c r="AI178" s="205"/>
      <c r="AJ178" s="134" t="str">
        <f t="shared" ca="1" si="10"/>
        <v/>
      </c>
      <c r="AK178" s="196"/>
      <c r="AL178" s="267"/>
      <c r="AM178" s="84"/>
      <c r="AN178" s="84"/>
      <c r="AO178" s="210"/>
      <c r="AP178" s="209"/>
      <c r="AQ178" s="208"/>
      <c r="AR178" s="208"/>
      <c r="AS178" s="210"/>
      <c r="AT178" s="209"/>
      <c r="AU178" s="208"/>
      <c r="AV178" s="208"/>
      <c r="AW178" s="210"/>
      <c r="AX178" s="390">
        <f>SUMIF('4.2.펀드 인력변경 이력'!A:A,D178,'4.2.펀드 인력변경 이력'!F:F)</f>
        <v>0</v>
      </c>
      <c r="AY178" s="390">
        <f>SUMIF('4.2.펀드 인력변경 이력'!A:A,D178,'4.2.펀드 인력변경 이력'!G:G)</f>
        <v>0</v>
      </c>
      <c r="AZ178" s="305" t="str">
        <f t="shared" si="47"/>
        <v/>
      </c>
      <c r="BA178" s="46"/>
      <c r="BB178" s="201"/>
      <c r="BC178" s="206"/>
      <c r="BD178" s="206"/>
      <c r="BE178" s="201"/>
      <c r="BF178" s="206"/>
      <c r="BG178" s="206"/>
      <c r="BH178" s="201"/>
      <c r="BI178" s="206"/>
      <c r="BJ178" s="237"/>
      <c r="BK178" s="206"/>
      <c r="BL178" s="237"/>
      <c r="BM178" s="206"/>
      <c r="BN178" s="237"/>
      <c r="BO178" s="206"/>
      <c r="BP178" s="237"/>
      <c r="BQ178" s="206"/>
      <c r="BR178" s="237"/>
      <c r="BS178" s="206"/>
      <c r="BT178" s="206"/>
    </row>
    <row r="179" spans="1:72" ht="39.950000000000003" customHeight="1">
      <c r="A179" s="268"/>
      <c r="B179" s="66"/>
      <c r="C179" s="225"/>
      <c r="D179" s="226"/>
      <c r="E179" s="207"/>
      <c r="F179" s="46"/>
      <c r="G179" s="41"/>
      <c r="H179" s="41"/>
      <c r="I179" s="41"/>
      <c r="J179" s="41"/>
      <c r="K179" s="41"/>
      <c r="L179" s="46"/>
      <c r="M179" s="203"/>
      <c r="N179" s="203"/>
      <c r="O179" s="84"/>
      <c r="P179" s="208"/>
      <c r="Q179" s="84"/>
      <c r="R179" s="84"/>
      <c r="S179" s="168" t="str">
        <f t="shared" si="0"/>
        <v/>
      </c>
      <c r="T179" s="204"/>
      <c r="U179" s="41"/>
      <c r="V179" s="41"/>
      <c r="W179" s="190" t="str">
        <f t="shared" ca="1" si="39"/>
        <v/>
      </c>
      <c r="X179" s="169" t="str">
        <f t="shared" si="38"/>
        <v/>
      </c>
      <c r="Y179" s="170" t="str">
        <f t="shared" ca="1" si="40"/>
        <v/>
      </c>
      <c r="Z179" s="170" t="str">
        <f t="shared" ca="1" si="43"/>
        <v>0</v>
      </c>
      <c r="AA179" s="170" t="str">
        <f t="shared" ca="1" si="44"/>
        <v/>
      </c>
      <c r="AB179" s="170" t="str">
        <f t="shared" ca="1" si="45"/>
        <v/>
      </c>
      <c r="AC179" s="170" t="str">
        <f t="shared" ca="1" si="46"/>
        <v/>
      </c>
      <c r="AD179" s="170" t="str">
        <f t="shared" ca="1" si="41"/>
        <v/>
      </c>
      <c r="AE179" s="170" t="str">
        <f t="shared" ca="1" si="42"/>
        <v/>
      </c>
      <c r="AF179" s="205"/>
      <c r="AG179" s="205"/>
      <c r="AH179" s="205"/>
      <c r="AI179" s="205"/>
      <c r="AJ179" s="134" t="str">
        <f t="shared" ca="1" si="10"/>
        <v/>
      </c>
      <c r="AK179" s="196"/>
      <c r="AL179" s="267"/>
      <c r="AM179" s="84"/>
      <c r="AN179" s="84"/>
      <c r="AO179" s="210"/>
      <c r="AP179" s="209"/>
      <c r="AQ179" s="208"/>
      <c r="AR179" s="208"/>
      <c r="AS179" s="210"/>
      <c r="AT179" s="209"/>
      <c r="AU179" s="208"/>
      <c r="AV179" s="208"/>
      <c r="AW179" s="210"/>
      <c r="AX179" s="390">
        <f>SUMIF('4.2.펀드 인력변경 이력'!A:A,D179,'4.2.펀드 인력변경 이력'!F:F)</f>
        <v>0</v>
      </c>
      <c r="AY179" s="390">
        <f>SUMIF('4.2.펀드 인력변경 이력'!A:A,D179,'4.2.펀드 인력변경 이력'!G:G)</f>
        <v>0</v>
      </c>
      <c r="AZ179" s="305" t="str">
        <f t="shared" si="47"/>
        <v/>
      </c>
      <c r="BA179" s="46"/>
      <c r="BB179" s="201"/>
      <c r="BC179" s="206"/>
      <c r="BD179" s="206"/>
      <c r="BE179" s="201"/>
      <c r="BF179" s="206"/>
      <c r="BG179" s="206"/>
      <c r="BH179" s="201"/>
      <c r="BI179" s="206"/>
      <c r="BJ179" s="237"/>
      <c r="BK179" s="206"/>
      <c r="BL179" s="237"/>
      <c r="BM179" s="206"/>
      <c r="BN179" s="237"/>
      <c r="BO179" s="206"/>
      <c r="BP179" s="237"/>
      <c r="BQ179" s="206"/>
      <c r="BR179" s="237"/>
      <c r="BS179" s="206"/>
      <c r="BT179" s="206"/>
    </row>
    <row r="180" spans="1:72" ht="39.950000000000003" customHeight="1">
      <c r="A180" s="268"/>
      <c r="B180" s="66"/>
      <c r="C180" s="225"/>
      <c r="D180" s="226"/>
      <c r="E180" s="207"/>
      <c r="F180" s="46"/>
      <c r="G180" s="41"/>
      <c r="H180" s="41"/>
      <c r="I180" s="41"/>
      <c r="J180" s="41"/>
      <c r="K180" s="41"/>
      <c r="L180" s="46"/>
      <c r="M180" s="203"/>
      <c r="N180" s="203"/>
      <c r="O180" s="84"/>
      <c r="P180" s="208"/>
      <c r="Q180" s="84"/>
      <c r="R180" s="84"/>
      <c r="S180" s="168" t="str">
        <f t="shared" si="0"/>
        <v/>
      </c>
      <c r="T180" s="204"/>
      <c r="U180" s="41"/>
      <c r="V180" s="41"/>
      <c r="W180" s="190" t="str">
        <f t="shared" ca="1" si="39"/>
        <v/>
      </c>
      <c r="X180" s="169" t="str">
        <f t="shared" si="38"/>
        <v/>
      </c>
      <c r="Y180" s="170" t="str">
        <f t="shared" ca="1" si="40"/>
        <v/>
      </c>
      <c r="Z180" s="170" t="str">
        <f t="shared" ca="1" si="43"/>
        <v>0</v>
      </c>
      <c r="AA180" s="170" t="str">
        <f t="shared" ca="1" si="44"/>
        <v/>
      </c>
      <c r="AB180" s="170" t="str">
        <f t="shared" ca="1" si="45"/>
        <v/>
      </c>
      <c r="AC180" s="170" t="str">
        <f t="shared" ca="1" si="46"/>
        <v/>
      </c>
      <c r="AD180" s="170" t="str">
        <f t="shared" ca="1" si="41"/>
        <v/>
      </c>
      <c r="AE180" s="170" t="str">
        <f t="shared" ca="1" si="42"/>
        <v/>
      </c>
      <c r="AF180" s="205"/>
      <c r="AG180" s="205"/>
      <c r="AH180" s="205"/>
      <c r="AI180" s="205"/>
      <c r="AJ180" s="134" t="str">
        <f t="shared" ca="1" si="10"/>
        <v/>
      </c>
      <c r="AK180" s="196"/>
      <c r="AL180" s="267"/>
      <c r="AM180" s="84"/>
      <c r="AN180" s="84"/>
      <c r="AO180" s="210"/>
      <c r="AP180" s="209"/>
      <c r="AQ180" s="208"/>
      <c r="AR180" s="208"/>
      <c r="AS180" s="210"/>
      <c r="AT180" s="209"/>
      <c r="AU180" s="208"/>
      <c r="AV180" s="208"/>
      <c r="AW180" s="210"/>
      <c r="AX180" s="390">
        <f>SUMIF('4.2.펀드 인력변경 이력'!A:A,D180,'4.2.펀드 인력변경 이력'!F:F)</f>
        <v>0</v>
      </c>
      <c r="AY180" s="390">
        <f>SUMIF('4.2.펀드 인력변경 이력'!A:A,D180,'4.2.펀드 인력변경 이력'!G:G)</f>
        <v>0</v>
      </c>
      <c r="AZ180" s="305" t="str">
        <f t="shared" si="47"/>
        <v/>
      </c>
      <c r="BA180" s="46"/>
      <c r="BB180" s="201"/>
      <c r="BC180" s="206"/>
      <c r="BD180" s="206"/>
      <c r="BE180" s="201"/>
      <c r="BF180" s="206"/>
      <c r="BG180" s="206"/>
      <c r="BH180" s="201"/>
      <c r="BI180" s="206"/>
      <c r="BJ180" s="237"/>
      <c r="BK180" s="206"/>
      <c r="BL180" s="237"/>
      <c r="BM180" s="206"/>
      <c r="BN180" s="237"/>
      <c r="BO180" s="206"/>
      <c r="BP180" s="237"/>
      <c r="BQ180" s="206"/>
      <c r="BR180" s="237"/>
      <c r="BS180" s="206"/>
      <c r="BT180" s="206"/>
    </row>
    <row r="181" spans="1:72" ht="39.950000000000003" customHeight="1">
      <c r="A181" s="268"/>
      <c r="B181" s="66"/>
      <c r="C181" s="225"/>
      <c r="D181" s="226"/>
      <c r="E181" s="207"/>
      <c r="F181" s="46"/>
      <c r="G181" s="41"/>
      <c r="H181" s="41"/>
      <c r="I181" s="41"/>
      <c r="J181" s="41"/>
      <c r="K181" s="41"/>
      <c r="L181" s="46"/>
      <c r="M181" s="203"/>
      <c r="N181" s="203"/>
      <c r="O181" s="84"/>
      <c r="P181" s="208"/>
      <c r="Q181" s="84"/>
      <c r="R181" s="84"/>
      <c r="S181" s="168" t="str">
        <f t="shared" si="0"/>
        <v/>
      </c>
      <c r="T181" s="204"/>
      <c r="U181" s="41"/>
      <c r="V181" s="41"/>
      <c r="W181" s="190" t="str">
        <f t="shared" ca="1" si="39"/>
        <v/>
      </c>
      <c r="X181" s="169" t="str">
        <f t="shared" si="38"/>
        <v/>
      </c>
      <c r="Y181" s="170" t="str">
        <f t="shared" ca="1" si="40"/>
        <v/>
      </c>
      <c r="Z181" s="170" t="str">
        <f t="shared" ca="1" si="43"/>
        <v>0</v>
      </c>
      <c r="AA181" s="170" t="str">
        <f t="shared" ca="1" si="44"/>
        <v/>
      </c>
      <c r="AB181" s="170" t="str">
        <f t="shared" ca="1" si="45"/>
        <v/>
      </c>
      <c r="AC181" s="170" t="str">
        <f t="shared" ca="1" si="46"/>
        <v/>
      </c>
      <c r="AD181" s="170" t="str">
        <f t="shared" ca="1" si="41"/>
        <v/>
      </c>
      <c r="AE181" s="170" t="str">
        <f t="shared" ca="1" si="42"/>
        <v/>
      </c>
      <c r="AF181" s="205"/>
      <c r="AG181" s="205"/>
      <c r="AH181" s="205"/>
      <c r="AI181" s="205"/>
      <c r="AJ181" s="134" t="str">
        <f t="shared" ca="1" si="10"/>
        <v/>
      </c>
      <c r="AK181" s="196"/>
      <c r="AL181" s="267"/>
      <c r="AM181" s="84"/>
      <c r="AN181" s="84"/>
      <c r="AO181" s="210"/>
      <c r="AP181" s="209"/>
      <c r="AQ181" s="208"/>
      <c r="AR181" s="208"/>
      <c r="AS181" s="210"/>
      <c r="AT181" s="209"/>
      <c r="AU181" s="208"/>
      <c r="AV181" s="208"/>
      <c r="AW181" s="210"/>
      <c r="AX181" s="390">
        <f>SUMIF('4.2.펀드 인력변경 이력'!A:A,D181,'4.2.펀드 인력변경 이력'!F:F)</f>
        <v>0</v>
      </c>
      <c r="AY181" s="390">
        <f>SUMIF('4.2.펀드 인력변경 이력'!A:A,D181,'4.2.펀드 인력변경 이력'!G:G)</f>
        <v>0</v>
      </c>
      <c r="AZ181" s="305" t="str">
        <f t="shared" si="47"/>
        <v/>
      </c>
      <c r="BA181" s="46"/>
      <c r="BB181" s="201"/>
      <c r="BC181" s="206"/>
      <c r="BD181" s="206"/>
      <c r="BE181" s="201"/>
      <c r="BF181" s="206"/>
      <c r="BG181" s="206"/>
      <c r="BH181" s="201"/>
      <c r="BI181" s="206"/>
      <c r="BJ181" s="237"/>
      <c r="BK181" s="206"/>
      <c r="BL181" s="237"/>
      <c r="BM181" s="206"/>
      <c r="BN181" s="237"/>
      <c r="BO181" s="206"/>
      <c r="BP181" s="237"/>
      <c r="BQ181" s="206"/>
      <c r="BR181" s="237"/>
      <c r="BS181" s="206"/>
      <c r="BT181" s="206"/>
    </row>
    <row r="182" spans="1:72" ht="39.950000000000003" customHeight="1">
      <c r="A182" s="268"/>
      <c r="B182" s="66"/>
      <c r="C182" s="225"/>
      <c r="D182" s="226"/>
      <c r="E182" s="207"/>
      <c r="F182" s="46"/>
      <c r="G182" s="41"/>
      <c r="H182" s="41"/>
      <c r="I182" s="41"/>
      <c r="J182" s="41"/>
      <c r="K182" s="41"/>
      <c r="L182" s="46"/>
      <c r="M182" s="203"/>
      <c r="N182" s="203"/>
      <c r="O182" s="84"/>
      <c r="P182" s="208"/>
      <c r="Q182" s="84"/>
      <c r="R182" s="84"/>
      <c r="S182" s="168" t="str">
        <f t="shared" si="0"/>
        <v/>
      </c>
      <c r="T182" s="204"/>
      <c r="U182" s="41"/>
      <c r="V182" s="41"/>
      <c r="W182" s="190" t="str">
        <f t="shared" ca="1" si="39"/>
        <v/>
      </c>
      <c r="X182" s="169" t="str">
        <f t="shared" si="38"/>
        <v/>
      </c>
      <c r="Y182" s="170" t="str">
        <f t="shared" ca="1" si="40"/>
        <v/>
      </c>
      <c r="Z182" s="170" t="str">
        <f t="shared" ca="1" si="43"/>
        <v>0</v>
      </c>
      <c r="AA182" s="170" t="str">
        <f t="shared" ca="1" si="44"/>
        <v/>
      </c>
      <c r="AB182" s="170" t="str">
        <f t="shared" ca="1" si="45"/>
        <v/>
      </c>
      <c r="AC182" s="170" t="str">
        <f t="shared" ca="1" si="46"/>
        <v/>
      </c>
      <c r="AD182" s="170" t="str">
        <f t="shared" ca="1" si="41"/>
        <v/>
      </c>
      <c r="AE182" s="170" t="str">
        <f t="shared" ca="1" si="42"/>
        <v/>
      </c>
      <c r="AF182" s="205"/>
      <c r="AG182" s="205"/>
      <c r="AH182" s="205"/>
      <c r="AI182" s="205"/>
      <c r="AJ182" s="134" t="str">
        <f t="shared" ca="1" si="10"/>
        <v/>
      </c>
      <c r="AK182" s="196"/>
      <c r="AL182" s="267"/>
      <c r="AM182" s="84"/>
      <c r="AN182" s="84"/>
      <c r="AO182" s="210"/>
      <c r="AP182" s="209"/>
      <c r="AQ182" s="208"/>
      <c r="AR182" s="208"/>
      <c r="AS182" s="210"/>
      <c r="AT182" s="209"/>
      <c r="AU182" s="208"/>
      <c r="AV182" s="208"/>
      <c r="AW182" s="210"/>
      <c r="AX182" s="390">
        <f>SUMIF('4.2.펀드 인력변경 이력'!A:A,D182,'4.2.펀드 인력변경 이력'!F:F)</f>
        <v>0</v>
      </c>
      <c r="AY182" s="390">
        <f>SUMIF('4.2.펀드 인력변경 이력'!A:A,D182,'4.2.펀드 인력변경 이력'!G:G)</f>
        <v>0</v>
      </c>
      <c r="AZ182" s="305" t="str">
        <f t="shared" si="47"/>
        <v/>
      </c>
      <c r="BA182" s="46"/>
      <c r="BB182" s="201"/>
      <c r="BC182" s="206"/>
      <c r="BD182" s="206"/>
      <c r="BE182" s="201"/>
      <c r="BF182" s="206"/>
      <c r="BG182" s="206"/>
      <c r="BH182" s="201"/>
      <c r="BI182" s="206"/>
      <c r="BJ182" s="237"/>
      <c r="BK182" s="206"/>
      <c r="BL182" s="237"/>
      <c r="BM182" s="206"/>
      <c r="BN182" s="237"/>
      <c r="BO182" s="206"/>
      <c r="BP182" s="237"/>
      <c r="BQ182" s="206"/>
      <c r="BR182" s="237"/>
      <c r="BS182" s="206"/>
      <c r="BT182" s="206"/>
    </row>
    <row r="183" spans="1:72" ht="39.950000000000003" customHeight="1">
      <c r="A183" s="268"/>
      <c r="B183" s="66"/>
      <c r="C183" s="225"/>
      <c r="D183" s="226"/>
      <c r="E183" s="207"/>
      <c r="F183" s="46"/>
      <c r="G183" s="41"/>
      <c r="H183" s="41"/>
      <c r="I183" s="41"/>
      <c r="J183" s="41"/>
      <c r="K183" s="41"/>
      <c r="L183" s="46"/>
      <c r="M183" s="203"/>
      <c r="N183" s="203"/>
      <c r="O183" s="84"/>
      <c r="P183" s="208"/>
      <c r="Q183" s="84"/>
      <c r="R183" s="84"/>
      <c r="S183" s="168" t="str">
        <f t="shared" si="0"/>
        <v/>
      </c>
      <c r="T183" s="204"/>
      <c r="U183" s="41"/>
      <c r="V183" s="41"/>
      <c r="W183" s="190" t="str">
        <f t="shared" ca="1" si="39"/>
        <v/>
      </c>
      <c r="X183" s="169" t="str">
        <f t="shared" si="38"/>
        <v/>
      </c>
      <c r="Y183" s="170" t="str">
        <f t="shared" ca="1" si="40"/>
        <v/>
      </c>
      <c r="Z183" s="170" t="str">
        <f t="shared" ca="1" si="43"/>
        <v>0</v>
      </c>
      <c r="AA183" s="170" t="str">
        <f t="shared" ca="1" si="44"/>
        <v/>
      </c>
      <c r="AB183" s="170" t="str">
        <f t="shared" ca="1" si="45"/>
        <v/>
      </c>
      <c r="AC183" s="170" t="str">
        <f t="shared" ca="1" si="46"/>
        <v/>
      </c>
      <c r="AD183" s="170" t="str">
        <f t="shared" ca="1" si="41"/>
        <v/>
      </c>
      <c r="AE183" s="170" t="str">
        <f t="shared" ca="1" si="42"/>
        <v/>
      </c>
      <c r="AF183" s="205"/>
      <c r="AG183" s="205"/>
      <c r="AH183" s="205"/>
      <c r="AI183" s="205"/>
      <c r="AJ183" s="134" t="str">
        <f t="shared" ca="1" si="10"/>
        <v/>
      </c>
      <c r="AK183" s="196"/>
      <c r="AL183" s="267"/>
      <c r="AM183" s="84"/>
      <c r="AN183" s="84"/>
      <c r="AO183" s="210"/>
      <c r="AP183" s="209"/>
      <c r="AQ183" s="208"/>
      <c r="AR183" s="208"/>
      <c r="AS183" s="210"/>
      <c r="AT183" s="209"/>
      <c r="AU183" s="208"/>
      <c r="AV183" s="208"/>
      <c r="AW183" s="210"/>
      <c r="AX183" s="390">
        <f>SUMIF('4.2.펀드 인력변경 이력'!A:A,D183,'4.2.펀드 인력변경 이력'!F:F)</f>
        <v>0</v>
      </c>
      <c r="AY183" s="390">
        <f>SUMIF('4.2.펀드 인력변경 이력'!A:A,D183,'4.2.펀드 인력변경 이력'!G:G)</f>
        <v>0</v>
      </c>
      <c r="AZ183" s="305" t="str">
        <f t="shared" si="47"/>
        <v/>
      </c>
      <c r="BA183" s="46"/>
      <c r="BB183" s="201"/>
      <c r="BC183" s="206"/>
      <c r="BD183" s="206"/>
      <c r="BE183" s="201"/>
      <c r="BF183" s="206"/>
      <c r="BG183" s="206"/>
      <c r="BH183" s="201"/>
      <c r="BI183" s="206"/>
      <c r="BJ183" s="237"/>
      <c r="BK183" s="206"/>
      <c r="BL183" s="237"/>
      <c r="BM183" s="206"/>
      <c r="BN183" s="237"/>
      <c r="BO183" s="206"/>
      <c r="BP183" s="237"/>
      <c r="BQ183" s="206"/>
      <c r="BR183" s="237"/>
      <c r="BS183" s="206"/>
      <c r="BT183" s="206"/>
    </row>
    <row r="184" spans="1:72" ht="39.950000000000003" customHeight="1">
      <c r="A184" s="268"/>
      <c r="B184" s="66"/>
      <c r="C184" s="225"/>
      <c r="D184" s="226"/>
      <c r="E184" s="207"/>
      <c r="F184" s="46"/>
      <c r="G184" s="41"/>
      <c r="H184" s="41"/>
      <c r="I184" s="41"/>
      <c r="J184" s="41"/>
      <c r="K184" s="41"/>
      <c r="L184" s="46"/>
      <c r="M184" s="203"/>
      <c r="N184" s="203"/>
      <c r="O184" s="84"/>
      <c r="P184" s="208"/>
      <c r="Q184" s="84"/>
      <c r="R184" s="84"/>
      <c r="S184" s="168" t="str">
        <f t="shared" si="0"/>
        <v/>
      </c>
      <c r="T184" s="204"/>
      <c r="U184" s="41"/>
      <c r="V184" s="41"/>
      <c r="W184" s="190" t="str">
        <f t="shared" ca="1" si="39"/>
        <v/>
      </c>
      <c r="X184" s="169" t="str">
        <f t="shared" si="38"/>
        <v/>
      </c>
      <c r="Y184" s="170" t="str">
        <f t="shared" ca="1" si="40"/>
        <v/>
      </c>
      <c r="Z184" s="170" t="str">
        <f t="shared" ca="1" si="43"/>
        <v>0</v>
      </c>
      <c r="AA184" s="170" t="str">
        <f t="shared" ca="1" si="44"/>
        <v/>
      </c>
      <c r="AB184" s="170" t="str">
        <f t="shared" ca="1" si="45"/>
        <v/>
      </c>
      <c r="AC184" s="170" t="str">
        <f t="shared" ca="1" si="46"/>
        <v/>
      </c>
      <c r="AD184" s="170" t="str">
        <f t="shared" ca="1" si="41"/>
        <v/>
      </c>
      <c r="AE184" s="170" t="str">
        <f t="shared" ca="1" si="42"/>
        <v/>
      </c>
      <c r="AF184" s="205"/>
      <c r="AG184" s="205"/>
      <c r="AH184" s="205"/>
      <c r="AI184" s="205"/>
      <c r="AJ184" s="134" t="str">
        <f t="shared" ca="1" si="10"/>
        <v/>
      </c>
      <c r="AK184" s="196"/>
      <c r="AL184" s="267"/>
      <c r="AM184" s="84"/>
      <c r="AN184" s="84"/>
      <c r="AO184" s="210"/>
      <c r="AP184" s="209"/>
      <c r="AQ184" s="208"/>
      <c r="AR184" s="208"/>
      <c r="AS184" s="210"/>
      <c r="AT184" s="209"/>
      <c r="AU184" s="208"/>
      <c r="AV184" s="208"/>
      <c r="AW184" s="210"/>
      <c r="AX184" s="390">
        <f>SUMIF('4.2.펀드 인력변경 이력'!A:A,D184,'4.2.펀드 인력변경 이력'!F:F)</f>
        <v>0</v>
      </c>
      <c r="AY184" s="390">
        <f>SUMIF('4.2.펀드 인력변경 이력'!A:A,D184,'4.2.펀드 인력변경 이력'!G:G)</f>
        <v>0</v>
      </c>
      <c r="AZ184" s="305" t="str">
        <f t="shared" si="47"/>
        <v/>
      </c>
      <c r="BA184" s="46"/>
      <c r="BB184" s="201"/>
      <c r="BC184" s="206"/>
      <c r="BD184" s="206"/>
      <c r="BE184" s="201"/>
      <c r="BF184" s="206"/>
      <c r="BG184" s="206"/>
      <c r="BH184" s="201"/>
      <c r="BI184" s="206"/>
      <c r="BJ184" s="237"/>
      <c r="BK184" s="206"/>
      <c r="BL184" s="237"/>
      <c r="BM184" s="206"/>
      <c r="BN184" s="237"/>
      <c r="BO184" s="206"/>
      <c r="BP184" s="237"/>
      <c r="BQ184" s="206"/>
      <c r="BR184" s="237"/>
      <c r="BS184" s="206"/>
      <c r="BT184" s="206"/>
    </row>
    <row r="185" spans="1:72" ht="39.950000000000003" customHeight="1">
      <c r="A185" s="268"/>
      <c r="B185" s="66"/>
      <c r="C185" s="225"/>
      <c r="D185" s="226"/>
      <c r="E185" s="207"/>
      <c r="F185" s="46"/>
      <c r="G185" s="41"/>
      <c r="H185" s="41"/>
      <c r="I185" s="41"/>
      <c r="J185" s="41"/>
      <c r="K185" s="41"/>
      <c r="L185" s="46"/>
      <c r="M185" s="203"/>
      <c r="N185" s="203"/>
      <c r="O185" s="84"/>
      <c r="P185" s="208"/>
      <c r="Q185" s="84"/>
      <c r="R185" s="84"/>
      <c r="S185" s="168" t="str">
        <f t="shared" si="0"/>
        <v/>
      </c>
      <c r="T185" s="204"/>
      <c r="U185" s="41"/>
      <c r="V185" s="41"/>
      <c r="W185" s="190" t="str">
        <f t="shared" ca="1" si="39"/>
        <v/>
      </c>
      <c r="X185" s="169" t="str">
        <f t="shared" si="38"/>
        <v/>
      </c>
      <c r="Y185" s="170" t="str">
        <f t="shared" ca="1" si="40"/>
        <v/>
      </c>
      <c r="Z185" s="170" t="str">
        <f t="shared" ca="1" si="43"/>
        <v>0</v>
      </c>
      <c r="AA185" s="170" t="str">
        <f t="shared" ca="1" si="44"/>
        <v/>
      </c>
      <c r="AB185" s="170" t="str">
        <f t="shared" ca="1" si="45"/>
        <v/>
      </c>
      <c r="AC185" s="170" t="str">
        <f t="shared" ca="1" si="46"/>
        <v/>
      </c>
      <c r="AD185" s="170" t="str">
        <f t="shared" ca="1" si="41"/>
        <v/>
      </c>
      <c r="AE185" s="170" t="str">
        <f t="shared" ca="1" si="42"/>
        <v/>
      </c>
      <c r="AF185" s="205"/>
      <c r="AG185" s="205"/>
      <c r="AH185" s="205"/>
      <c r="AI185" s="205"/>
      <c r="AJ185" s="134" t="str">
        <f t="shared" ca="1" si="10"/>
        <v/>
      </c>
      <c r="AK185" s="196"/>
      <c r="AL185" s="267"/>
      <c r="AM185" s="84"/>
      <c r="AN185" s="84"/>
      <c r="AO185" s="210"/>
      <c r="AP185" s="209"/>
      <c r="AQ185" s="208"/>
      <c r="AR185" s="208"/>
      <c r="AS185" s="210"/>
      <c r="AT185" s="209"/>
      <c r="AU185" s="208"/>
      <c r="AV185" s="208"/>
      <c r="AW185" s="210"/>
      <c r="AX185" s="390">
        <f>SUMIF('4.2.펀드 인력변경 이력'!A:A,D185,'4.2.펀드 인력변경 이력'!F:F)</f>
        <v>0</v>
      </c>
      <c r="AY185" s="390">
        <f>SUMIF('4.2.펀드 인력변경 이력'!A:A,D185,'4.2.펀드 인력변경 이력'!G:G)</f>
        <v>0</v>
      </c>
      <c r="AZ185" s="305" t="str">
        <f t="shared" si="47"/>
        <v/>
      </c>
      <c r="BA185" s="46"/>
      <c r="BB185" s="201"/>
      <c r="BC185" s="206"/>
      <c r="BD185" s="206"/>
      <c r="BE185" s="201"/>
      <c r="BF185" s="206"/>
      <c r="BG185" s="206"/>
      <c r="BH185" s="201"/>
      <c r="BI185" s="206"/>
      <c r="BJ185" s="237"/>
      <c r="BK185" s="206"/>
      <c r="BL185" s="237"/>
      <c r="BM185" s="206"/>
      <c r="BN185" s="237"/>
      <c r="BO185" s="206"/>
      <c r="BP185" s="237"/>
      <c r="BQ185" s="206"/>
      <c r="BR185" s="237"/>
      <c r="BS185" s="206"/>
      <c r="BT185" s="206"/>
    </row>
    <row r="186" spans="1:72" ht="39.950000000000003" customHeight="1">
      <c r="A186" s="268"/>
      <c r="B186" s="66"/>
      <c r="C186" s="225"/>
      <c r="D186" s="226"/>
      <c r="E186" s="207"/>
      <c r="F186" s="46"/>
      <c r="G186" s="41"/>
      <c r="H186" s="41"/>
      <c r="I186" s="41"/>
      <c r="J186" s="41"/>
      <c r="K186" s="41"/>
      <c r="L186" s="46"/>
      <c r="M186" s="203"/>
      <c r="N186" s="203"/>
      <c r="O186" s="84"/>
      <c r="P186" s="208"/>
      <c r="Q186" s="84"/>
      <c r="R186" s="84"/>
      <c r="S186" s="168" t="str">
        <f t="shared" si="0"/>
        <v/>
      </c>
      <c r="T186" s="204"/>
      <c r="U186" s="41"/>
      <c r="V186" s="41"/>
      <c r="W186" s="190" t="str">
        <f t="shared" ca="1" si="39"/>
        <v/>
      </c>
      <c r="X186" s="169" t="str">
        <f t="shared" si="38"/>
        <v/>
      </c>
      <c r="Y186" s="170" t="str">
        <f t="shared" ca="1" si="40"/>
        <v/>
      </c>
      <c r="Z186" s="170" t="str">
        <f t="shared" ca="1" si="43"/>
        <v>0</v>
      </c>
      <c r="AA186" s="170" t="str">
        <f t="shared" ca="1" si="44"/>
        <v/>
      </c>
      <c r="AB186" s="170" t="str">
        <f t="shared" ca="1" si="45"/>
        <v/>
      </c>
      <c r="AC186" s="170" t="str">
        <f t="shared" ca="1" si="46"/>
        <v/>
      </c>
      <c r="AD186" s="170" t="str">
        <f t="shared" ca="1" si="41"/>
        <v/>
      </c>
      <c r="AE186" s="170" t="str">
        <f t="shared" ca="1" si="42"/>
        <v/>
      </c>
      <c r="AF186" s="205"/>
      <c r="AG186" s="205"/>
      <c r="AH186" s="205"/>
      <c r="AI186" s="205"/>
      <c r="AJ186" s="134" t="str">
        <f t="shared" ca="1" si="10"/>
        <v/>
      </c>
      <c r="AK186" s="196"/>
      <c r="AL186" s="267"/>
      <c r="AM186" s="84"/>
      <c r="AN186" s="84"/>
      <c r="AO186" s="210"/>
      <c r="AP186" s="209"/>
      <c r="AQ186" s="208"/>
      <c r="AR186" s="208"/>
      <c r="AS186" s="210"/>
      <c r="AT186" s="209"/>
      <c r="AU186" s="208"/>
      <c r="AV186" s="208"/>
      <c r="AW186" s="210"/>
      <c r="AX186" s="390">
        <f>SUMIF('4.2.펀드 인력변경 이력'!A:A,D186,'4.2.펀드 인력변경 이력'!F:F)</f>
        <v>0</v>
      </c>
      <c r="AY186" s="390">
        <f>SUMIF('4.2.펀드 인력변경 이력'!A:A,D186,'4.2.펀드 인력변경 이력'!G:G)</f>
        <v>0</v>
      </c>
      <c r="AZ186" s="305" t="str">
        <f t="shared" si="47"/>
        <v/>
      </c>
      <c r="BA186" s="46"/>
      <c r="BB186" s="201"/>
      <c r="BC186" s="206"/>
      <c r="BD186" s="206"/>
      <c r="BE186" s="201"/>
      <c r="BF186" s="206"/>
      <c r="BG186" s="206"/>
      <c r="BH186" s="201"/>
      <c r="BI186" s="206"/>
      <c r="BJ186" s="237"/>
      <c r="BK186" s="206"/>
      <c r="BL186" s="237"/>
      <c r="BM186" s="206"/>
      <c r="BN186" s="237"/>
      <c r="BO186" s="206"/>
      <c r="BP186" s="237"/>
      <c r="BQ186" s="206"/>
      <c r="BR186" s="237"/>
      <c r="BS186" s="206"/>
      <c r="BT186" s="206"/>
    </row>
    <row r="187" spans="1:72" ht="39.950000000000003" customHeight="1">
      <c r="A187" s="268"/>
      <c r="B187" s="66"/>
      <c r="C187" s="225"/>
      <c r="D187" s="226"/>
      <c r="E187" s="207"/>
      <c r="F187" s="46"/>
      <c r="G187" s="41"/>
      <c r="H187" s="41"/>
      <c r="I187" s="41"/>
      <c r="J187" s="41"/>
      <c r="K187" s="41"/>
      <c r="L187" s="46"/>
      <c r="M187" s="203"/>
      <c r="N187" s="203"/>
      <c r="O187" s="84"/>
      <c r="P187" s="208"/>
      <c r="Q187" s="84"/>
      <c r="R187" s="84"/>
      <c r="S187" s="168" t="str">
        <f t="shared" si="0"/>
        <v/>
      </c>
      <c r="T187" s="204"/>
      <c r="U187" s="41"/>
      <c r="V187" s="41"/>
      <c r="W187" s="190" t="str">
        <f t="shared" ca="1" si="39"/>
        <v/>
      </c>
      <c r="X187" s="169" t="str">
        <f t="shared" si="38"/>
        <v/>
      </c>
      <c r="Y187" s="170" t="str">
        <f t="shared" ca="1" si="40"/>
        <v/>
      </c>
      <c r="Z187" s="170" t="str">
        <f t="shared" ca="1" si="43"/>
        <v>0</v>
      </c>
      <c r="AA187" s="170" t="str">
        <f t="shared" ca="1" si="44"/>
        <v/>
      </c>
      <c r="AB187" s="170" t="str">
        <f t="shared" ca="1" si="45"/>
        <v/>
      </c>
      <c r="AC187" s="170" t="str">
        <f t="shared" ca="1" si="46"/>
        <v/>
      </c>
      <c r="AD187" s="170" t="str">
        <f t="shared" ca="1" si="41"/>
        <v/>
      </c>
      <c r="AE187" s="170" t="str">
        <f t="shared" ca="1" si="42"/>
        <v/>
      </c>
      <c r="AF187" s="205"/>
      <c r="AG187" s="205"/>
      <c r="AH187" s="205"/>
      <c r="AI187" s="205"/>
      <c r="AJ187" s="134" t="str">
        <f t="shared" ca="1" si="10"/>
        <v/>
      </c>
      <c r="AK187" s="196"/>
      <c r="AL187" s="267"/>
      <c r="AM187" s="84"/>
      <c r="AN187" s="84"/>
      <c r="AO187" s="210"/>
      <c r="AP187" s="209"/>
      <c r="AQ187" s="208"/>
      <c r="AR187" s="208"/>
      <c r="AS187" s="210"/>
      <c r="AT187" s="209"/>
      <c r="AU187" s="208"/>
      <c r="AV187" s="208"/>
      <c r="AW187" s="210"/>
      <c r="AX187" s="390">
        <f>SUMIF('4.2.펀드 인력변경 이력'!A:A,D187,'4.2.펀드 인력변경 이력'!F:F)</f>
        <v>0</v>
      </c>
      <c r="AY187" s="390">
        <f>SUMIF('4.2.펀드 인력변경 이력'!A:A,D187,'4.2.펀드 인력변경 이력'!G:G)</f>
        <v>0</v>
      </c>
      <c r="AZ187" s="305" t="str">
        <f t="shared" si="47"/>
        <v/>
      </c>
      <c r="BA187" s="46"/>
      <c r="BB187" s="201"/>
      <c r="BC187" s="206"/>
      <c r="BD187" s="206"/>
      <c r="BE187" s="201"/>
      <c r="BF187" s="206"/>
      <c r="BG187" s="206"/>
      <c r="BH187" s="201"/>
      <c r="BI187" s="206"/>
      <c r="BJ187" s="237"/>
      <c r="BK187" s="206"/>
      <c r="BL187" s="237"/>
      <c r="BM187" s="206"/>
      <c r="BN187" s="237"/>
      <c r="BO187" s="206"/>
      <c r="BP187" s="237"/>
      <c r="BQ187" s="206"/>
      <c r="BR187" s="237"/>
      <c r="BS187" s="206"/>
      <c r="BT187" s="206"/>
    </row>
    <row r="188" spans="1:72" ht="39.950000000000003" customHeight="1">
      <c r="A188" s="268"/>
      <c r="B188" s="66"/>
      <c r="C188" s="225"/>
      <c r="D188" s="226"/>
      <c r="E188" s="207"/>
      <c r="F188" s="46"/>
      <c r="G188" s="41"/>
      <c r="H188" s="41"/>
      <c r="I188" s="41"/>
      <c r="J188" s="41"/>
      <c r="K188" s="41"/>
      <c r="L188" s="46"/>
      <c r="M188" s="203"/>
      <c r="N188" s="203"/>
      <c r="O188" s="84"/>
      <c r="P188" s="208"/>
      <c r="Q188" s="84"/>
      <c r="R188" s="84"/>
      <c r="S188" s="168" t="str">
        <f t="shared" si="0"/>
        <v/>
      </c>
      <c r="T188" s="204"/>
      <c r="U188" s="41"/>
      <c r="V188" s="41"/>
      <c r="W188" s="190" t="str">
        <f t="shared" ca="1" si="39"/>
        <v/>
      </c>
      <c r="X188" s="169" t="str">
        <f t="shared" si="38"/>
        <v/>
      </c>
      <c r="Y188" s="170" t="str">
        <f t="shared" ca="1" si="40"/>
        <v/>
      </c>
      <c r="Z188" s="170" t="str">
        <f t="shared" ca="1" si="43"/>
        <v>0</v>
      </c>
      <c r="AA188" s="170" t="str">
        <f t="shared" ca="1" si="44"/>
        <v/>
      </c>
      <c r="AB188" s="170" t="str">
        <f t="shared" ca="1" si="45"/>
        <v/>
      </c>
      <c r="AC188" s="170" t="str">
        <f t="shared" ca="1" si="46"/>
        <v/>
      </c>
      <c r="AD188" s="170" t="str">
        <f t="shared" ca="1" si="41"/>
        <v/>
      </c>
      <c r="AE188" s="170" t="str">
        <f t="shared" ca="1" si="42"/>
        <v/>
      </c>
      <c r="AF188" s="205"/>
      <c r="AG188" s="205"/>
      <c r="AH188" s="205"/>
      <c r="AI188" s="205"/>
      <c r="AJ188" s="134" t="str">
        <f t="shared" ca="1" si="10"/>
        <v/>
      </c>
      <c r="AK188" s="196"/>
      <c r="AL188" s="267"/>
      <c r="AM188" s="84"/>
      <c r="AN188" s="84"/>
      <c r="AO188" s="210"/>
      <c r="AP188" s="209"/>
      <c r="AQ188" s="208"/>
      <c r="AR188" s="208"/>
      <c r="AS188" s="210"/>
      <c r="AT188" s="209"/>
      <c r="AU188" s="208"/>
      <c r="AV188" s="208"/>
      <c r="AW188" s="210"/>
      <c r="AX188" s="390">
        <f>SUMIF('4.2.펀드 인력변경 이력'!A:A,D188,'4.2.펀드 인력변경 이력'!F:F)</f>
        <v>0</v>
      </c>
      <c r="AY188" s="390">
        <f>SUMIF('4.2.펀드 인력변경 이력'!A:A,D188,'4.2.펀드 인력변경 이력'!G:G)</f>
        <v>0</v>
      </c>
      <c r="AZ188" s="305" t="str">
        <f t="shared" si="47"/>
        <v/>
      </c>
      <c r="BA188" s="46"/>
      <c r="BB188" s="201"/>
      <c r="BC188" s="206"/>
      <c r="BD188" s="206"/>
      <c r="BE188" s="201"/>
      <c r="BF188" s="206"/>
      <c r="BG188" s="206"/>
      <c r="BH188" s="201"/>
      <c r="BI188" s="206"/>
      <c r="BJ188" s="237"/>
      <c r="BK188" s="206"/>
      <c r="BL188" s="237"/>
      <c r="BM188" s="206"/>
      <c r="BN188" s="237"/>
      <c r="BO188" s="206"/>
      <c r="BP188" s="237"/>
      <c r="BQ188" s="206"/>
      <c r="BR188" s="237"/>
      <c r="BS188" s="206"/>
      <c r="BT188" s="206"/>
    </row>
    <row r="189" spans="1:72" ht="39.950000000000003" customHeight="1">
      <c r="A189" s="268"/>
      <c r="B189" s="66"/>
      <c r="C189" s="225"/>
      <c r="D189" s="226"/>
      <c r="E189" s="207"/>
      <c r="F189" s="46"/>
      <c r="G189" s="41"/>
      <c r="H189" s="41"/>
      <c r="I189" s="41"/>
      <c r="J189" s="41"/>
      <c r="K189" s="41"/>
      <c r="L189" s="46"/>
      <c r="M189" s="203"/>
      <c r="N189" s="203"/>
      <c r="O189" s="84"/>
      <c r="P189" s="208"/>
      <c r="Q189" s="84"/>
      <c r="R189" s="84"/>
      <c r="S189" s="168" t="str">
        <f t="shared" si="0"/>
        <v/>
      </c>
      <c r="T189" s="204"/>
      <c r="U189" s="41"/>
      <c r="V189" s="41"/>
      <c r="W189" s="190" t="str">
        <f t="shared" ca="1" si="39"/>
        <v/>
      </c>
      <c r="X189" s="169" t="str">
        <f t="shared" si="38"/>
        <v/>
      </c>
      <c r="Y189" s="170" t="str">
        <f t="shared" ca="1" si="40"/>
        <v/>
      </c>
      <c r="Z189" s="170" t="str">
        <f t="shared" ca="1" si="43"/>
        <v>0</v>
      </c>
      <c r="AA189" s="170" t="str">
        <f t="shared" ca="1" si="44"/>
        <v/>
      </c>
      <c r="AB189" s="170" t="str">
        <f t="shared" ca="1" si="45"/>
        <v/>
      </c>
      <c r="AC189" s="170" t="str">
        <f t="shared" ca="1" si="46"/>
        <v/>
      </c>
      <c r="AD189" s="170" t="str">
        <f t="shared" ca="1" si="41"/>
        <v/>
      </c>
      <c r="AE189" s="170" t="str">
        <f t="shared" ca="1" si="42"/>
        <v/>
      </c>
      <c r="AF189" s="205"/>
      <c r="AG189" s="205"/>
      <c r="AH189" s="205"/>
      <c r="AI189" s="205"/>
      <c r="AJ189" s="134" t="str">
        <f t="shared" ca="1" si="10"/>
        <v/>
      </c>
      <c r="AK189" s="196"/>
      <c r="AL189" s="267"/>
      <c r="AM189" s="84"/>
      <c r="AN189" s="84"/>
      <c r="AO189" s="210"/>
      <c r="AP189" s="209"/>
      <c r="AQ189" s="208"/>
      <c r="AR189" s="208"/>
      <c r="AS189" s="210"/>
      <c r="AT189" s="209"/>
      <c r="AU189" s="208"/>
      <c r="AV189" s="208"/>
      <c r="AW189" s="210"/>
      <c r="AX189" s="390">
        <f>SUMIF('4.2.펀드 인력변경 이력'!A:A,D189,'4.2.펀드 인력변경 이력'!F:F)</f>
        <v>0</v>
      </c>
      <c r="AY189" s="390">
        <f>SUMIF('4.2.펀드 인력변경 이력'!A:A,D189,'4.2.펀드 인력변경 이력'!G:G)</f>
        <v>0</v>
      </c>
      <c r="AZ189" s="305" t="str">
        <f t="shared" si="47"/>
        <v/>
      </c>
      <c r="BA189" s="46"/>
      <c r="BB189" s="201"/>
      <c r="BC189" s="206"/>
      <c r="BD189" s="206"/>
      <c r="BE189" s="201"/>
      <c r="BF189" s="206"/>
      <c r="BG189" s="206"/>
      <c r="BH189" s="201"/>
      <c r="BI189" s="206"/>
      <c r="BJ189" s="237"/>
      <c r="BK189" s="206"/>
      <c r="BL189" s="237"/>
      <c r="BM189" s="206"/>
      <c r="BN189" s="237"/>
      <c r="BO189" s="206"/>
      <c r="BP189" s="237"/>
      <c r="BQ189" s="206"/>
      <c r="BR189" s="237"/>
      <c r="BS189" s="206"/>
      <c r="BT189" s="206"/>
    </row>
    <row r="190" spans="1:72" ht="39.950000000000003" customHeight="1">
      <c r="A190" s="268"/>
      <c r="B190" s="66"/>
      <c r="C190" s="225"/>
      <c r="D190" s="226"/>
      <c r="E190" s="207"/>
      <c r="F190" s="46"/>
      <c r="G190" s="41"/>
      <c r="H190" s="41"/>
      <c r="I190" s="41"/>
      <c r="J190" s="41"/>
      <c r="K190" s="41"/>
      <c r="L190" s="46"/>
      <c r="M190" s="203"/>
      <c r="N190" s="203"/>
      <c r="O190" s="84"/>
      <c r="P190" s="208"/>
      <c r="Q190" s="84"/>
      <c r="R190" s="84"/>
      <c r="S190" s="168" t="str">
        <f t="shared" si="0"/>
        <v/>
      </c>
      <c r="T190" s="204"/>
      <c r="U190" s="41"/>
      <c r="V190" s="41"/>
      <c r="W190" s="190" t="str">
        <f t="shared" ca="1" si="39"/>
        <v/>
      </c>
      <c r="X190" s="169" t="str">
        <f t="shared" si="38"/>
        <v/>
      </c>
      <c r="Y190" s="170" t="str">
        <f t="shared" ca="1" si="40"/>
        <v/>
      </c>
      <c r="Z190" s="170" t="str">
        <f t="shared" ca="1" si="43"/>
        <v>0</v>
      </c>
      <c r="AA190" s="170" t="str">
        <f t="shared" ca="1" si="44"/>
        <v/>
      </c>
      <c r="AB190" s="170" t="str">
        <f t="shared" ca="1" si="45"/>
        <v/>
      </c>
      <c r="AC190" s="170" t="str">
        <f t="shared" ca="1" si="46"/>
        <v/>
      </c>
      <c r="AD190" s="170" t="str">
        <f t="shared" ca="1" si="41"/>
        <v/>
      </c>
      <c r="AE190" s="170" t="str">
        <f t="shared" ca="1" si="42"/>
        <v/>
      </c>
      <c r="AF190" s="205"/>
      <c r="AG190" s="205"/>
      <c r="AH190" s="205"/>
      <c r="AI190" s="205"/>
      <c r="AJ190" s="134" t="str">
        <f t="shared" ca="1" si="10"/>
        <v/>
      </c>
      <c r="AK190" s="196"/>
      <c r="AL190" s="267"/>
      <c r="AM190" s="84"/>
      <c r="AN190" s="84"/>
      <c r="AO190" s="210"/>
      <c r="AP190" s="209"/>
      <c r="AQ190" s="208"/>
      <c r="AR190" s="208"/>
      <c r="AS190" s="210"/>
      <c r="AT190" s="209"/>
      <c r="AU190" s="208"/>
      <c r="AV190" s="208"/>
      <c r="AW190" s="210"/>
      <c r="AX190" s="390">
        <f>SUMIF('4.2.펀드 인력변경 이력'!A:A,D190,'4.2.펀드 인력변경 이력'!F:F)</f>
        <v>0</v>
      </c>
      <c r="AY190" s="390">
        <f>SUMIF('4.2.펀드 인력변경 이력'!A:A,D190,'4.2.펀드 인력변경 이력'!G:G)</f>
        <v>0</v>
      </c>
      <c r="AZ190" s="305" t="str">
        <f t="shared" si="47"/>
        <v/>
      </c>
      <c r="BA190" s="46"/>
      <c r="BB190" s="201"/>
      <c r="BC190" s="206"/>
      <c r="BD190" s="206"/>
      <c r="BE190" s="201"/>
      <c r="BF190" s="206"/>
      <c r="BG190" s="206"/>
      <c r="BH190" s="201"/>
      <c r="BI190" s="206"/>
      <c r="BJ190" s="237"/>
      <c r="BK190" s="206"/>
      <c r="BL190" s="237"/>
      <c r="BM190" s="206"/>
      <c r="BN190" s="237"/>
      <c r="BO190" s="206"/>
      <c r="BP190" s="237"/>
      <c r="BQ190" s="206"/>
      <c r="BR190" s="237"/>
      <c r="BS190" s="206"/>
      <c r="BT190" s="206"/>
    </row>
    <row r="191" spans="1:72" ht="39.950000000000003" customHeight="1">
      <c r="A191" s="268"/>
      <c r="B191" s="66"/>
      <c r="C191" s="225"/>
      <c r="D191" s="226"/>
      <c r="E191" s="207"/>
      <c r="F191" s="46"/>
      <c r="G191" s="41"/>
      <c r="H191" s="41"/>
      <c r="I191" s="41"/>
      <c r="J191" s="41"/>
      <c r="K191" s="41"/>
      <c r="L191" s="46"/>
      <c r="M191" s="203"/>
      <c r="N191" s="203"/>
      <c r="O191" s="84"/>
      <c r="P191" s="208"/>
      <c r="Q191" s="84"/>
      <c r="R191" s="84"/>
      <c r="S191" s="168" t="str">
        <f t="shared" si="0"/>
        <v/>
      </c>
      <c r="T191" s="204"/>
      <c r="U191" s="41"/>
      <c r="V191" s="41"/>
      <c r="W191" s="190" t="str">
        <f t="shared" ca="1" si="39"/>
        <v/>
      </c>
      <c r="X191" s="169" t="str">
        <f t="shared" si="38"/>
        <v/>
      </c>
      <c r="Y191" s="170" t="str">
        <f t="shared" ca="1" si="40"/>
        <v/>
      </c>
      <c r="Z191" s="170" t="str">
        <f t="shared" ca="1" si="43"/>
        <v>0</v>
      </c>
      <c r="AA191" s="170" t="str">
        <f t="shared" ca="1" si="44"/>
        <v/>
      </c>
      <c r="AB191" s="170" t="str">
        <f t="shared" ca="1" si="45"/>
        <v/>
      </c>
      <c r="AC191" s="170" t="str">
        <f t="shared" ca="1" si="46"/>
        <v/>
      </c>
      <c r="AD191" s="170" t="str">
        <f t="shared" ca="1" si="41"/>
        <v/>
      </c>
      <c r="AE191" s="170" t="str">
        <f t="shared" ca="1" si="42"/>
        <v/>
      </c>
      <c r="AF191" s="205"/>
      <c r="AG191" s="205"/>
      <c r="AH191" s="205"/>
      <c r="AI191" s="205"/>
      <c r="AJ191" s="134" t="str">
        <f t="shared" ca="1" si="10"/>
        <v/>
      </c>
      <c r="AK191" s="196"/>
      <c r="AL191" s="267"/>
      <c r="AM191" s="84"/>
      <c r="AN191" s="84"/>
      <c r="AO191" s="210"/>
      <c r="AP191" s="209"/>
      <c r="AQ191" s="208"/>
      <c r="AR191" s="208"/>
      <c r="AS191" s="210"/>
      <c r="AT191" s="209"/>
      <c r="AU191" s="208"/>
      <c r="AV191" s="208"/>
      <c r="AW191" s="210"/>
      <c r="AX191" s="390">
        <f>SUMIF('4.2.펀드 인력변경 이력'!A:A,D191,'4.2.펀드 인력변경 이력'!F:F)</f>
        <v>0</v>
      </c>
      <c r="AY191" s="390">
        <f>SUMIF('4.2.펀드 인력변경 이력'!A:A,D191,'4.2.펀드 인력변경 이력'!G:G)</f>
        <v>0</v>
      </c>
      <c r="AZ191" s="305" t="str">
        <f t="shared" si="47"/>
        <v/>
      </c>
      <c r="BA191" s="46"/>
      <c r="BB191" s="201"/>
      <c r="BC191" s="206"/>
      <c r="BD191" s="206"/>
      <c r="BE191" s="201"/>
      <c r="BF191" s="206"/>
      <c r="BG191" s="206"/>
      <c r="BH191" s="201"/>
      <c r="BI191" s="206"/>
      <c r="BJ191" s="237"/>
      <c r="BK191" s="206"/>
      <c r="BL191" s="237"/>
      <c r="BM191" s="206"/>
      <c r="BN191" s="237"/>
      <c r="BO191" s="206"/>
      <c r="BP191" s="237"/>
      <c r="BQ191" s="206"/>
      <c r="BR191" s="237"/>
      <c r="BS191" s="206"/>
      <c r="BT191" s="206"/>
    </row>
    <row r="192" spans="1:72" ht="39.950000000000003" customHeight="1">
      <c r="A192" s="268"/>
      <c r="B192" s="66"/>
      <c r="C192" s="225"/>
      <c r="D192" s="226"/>
      <c r="E192" s="207"/>
      <c r="F192" s="46"/>
      <c r="G192" s="41"/>
      <c r="H192" s="41"/>
      <c r="I192" s="41"/>
      <c r="J192" s="41"/>
      <c r="K192" s="41"/>
      <c r="L192" s="46"/>
      <c r="M192" s="203"/>
      <c r="N192" s="203"/>
      <c r="O192" s="84"/>
      <c r="P192" s="208"/>
      <c r="Q192" s="84"/>
      <c r="R192" s="84"/>
      <c r="S192" s="168" t="str">
        <f t="shared" si="0"/>
        <v/>
      </c>
      <c r="T192" s="204"/>
      <c r="U192" s="41"/>
      <c r="V192" s="41"/>
      <c r="W192" s="190" t="str">
        <f t="shared" ca="1" si="39"/>
        <v/>
      </c>
      <c r="X192" s="169" t="str">
        <f t="shared" si="38"/>
        <v/>
      </c>
      <c r="Y192" s="170" t="str">
        <f t="shared" ca="1" si="40"/>
        <v/>
      </c>
      <c r="Z192" s="170" t="str">
        <f t="shared" ca="1" si="43"/>
        <v>0</v>
      </c>
      <c r="AA192" s="170" t="str">
        <f t="shared" ca="1" si="44"/>
        <v/>
      </c>
      <c r="AB192" s="170" t="str">
        <f t="shared" ca="1" si="45"/>
        <v/>
      </c>
      <c r="AC192" s="170" t="str">
        <f t="shared" ca="1" si="46"/>
        <v/>
      </c>
      <c r="AD192" s="170" t="str">
        <f t="shared" ca="1" si="41"/>
        <v/>
      </c>
      <c r="AE192" s="170" t="str">
        <f t="shared" ca="1" si="42"/>
        <v/>
      </c>
      <c r="AF192" s="205"/>
      <c r="AG192" s="205"/>
      <c r="AH192" s="205"/>
      <c r="AI192" s="205"/>
      <c r="AJ192" s="134" t="str">
        <f t="shared" ca="1" si="10"/>
        <v/>
      </c>
      <c r="AK192" s="196"/>
      <c r="AL192" s="267"/>
      <c r="AM192" s="84"/>
      <c r="AN192" s="84"/>
      <c r="AO192" s="210"/>
      <c r="AP192" s="209"/>
      <c r="AQ192" s="208"/>
      <c r="AR192" s="208"/>
      <c r="AS192" s="210"/>
      <c r="AT192" s="209"/>
      <c r="AU192" s="208"/>
      <c r="AV192" s="208"/>
      <c r="AW192" s="210"/>
      <c r="AX192" s="390">
        <f>SUMIF('4.2.펀드 인력변경 이력'!A:A,D192,'4.2.펀드 인력변경 이력'!F:F)</f>
        <v>0</v>
      </c>
      <c r="AY192" s="390">
        <f>SUMIF('4.2.펀드 인력변경 이력'!A:A,D192,'4.2.펀드 인력변경 이력'!G:G)</f>
        <v>0</v>
      </c>
      <c r="AZ192" s="305" t="str">
        <f t="shared" si="47"/>
        <v/>
      </c>
      <c r="BA192" s="46"/>
      <c r="BB192" s="201"/>
      <c r="BC192" s="206"/>
      <c r="BD192" s="206"/>
      <c r="BE192" s="201"/>
      <c r="BF192" s="206"/>
      <c r="BG192" s="206"/>
      <c r="BH192" s="201"/>
      <c r="BI192" s="206"/>
      <c r="BJ192" s="237"/>
      <c r="BK192" s="206"/>
      <c r="BL192" s="237"/>
      <c r="BM192" s="206"/>
      <c r="BN192" s="237"/>
      <c r="BO192" s="206"/>
      <c r="BP192" s="237"/>
      <c r="BQ192" s="206"/>
      <c r="BR192" s="237"/>
      <c r="BS192" s="206"/>
      <c r="BT192" s="206"/>
    </row>
    <row r="193" spans="1:72" ht="39.950000000000003" customHeight="1">
      <c r="A193" s="268"/>
      <c r="B193" s="66"/>
      <c r="C193" s="225"/>
      <c r="D193" s="226"/>
      <c r="E193" s="207"/>
      <c r="F193" s="46"/>
      <c r="G193" s="41"/>
      <c r="H193" s="41"/>
      <c r="I193" s="41"/>
      <c r="J193" s="41"/>
      <c r="K193" s="41"/>
      <c r="L193" s="46"/>
      <c r="M193" s="203"/>
      <c r="N193" s="203"/>
      <c r="O193" s="84"/>
      <c r="P193" s="208"/>
      <c r="Q193" s="84"/>
      <c r="R193" s="84"/>
      <c r="S193" s="168" t="str">
        <f t="shared" si="0"/>
        <v/>
      </c>
      <c r="T193" s="204"/>
      <c r="U193" s="41"/>
      <c r="V193" s="41"/>
      <c r="W193" s="190" t="str">
        <f t="shared" ca="1" si="39"/>
        <v/>
      </c>
      <c r="X193" s="169" t="str">
        <f t="shared" si="38"/>
        <v/>
      </c>
      <c r="Y193" s="170" t="str">
        <f t="shared" ca="1" si="40"/>
        <v/>
      </c>
      <c r="Z193" s="170" t="str">
        <f t="shared" ca="1" si="43"/>
        <v>0</v>
      </c>
      <c r="AA193" s="170" t="str">
        <f t="shared" ca="1" si="44"/>
        <v/>
      </c>
      <c r="AB193" s="170" t="str">
        <f t="shared" ca="1" si="45"/>
        <v/>
      </c>
      <c r="AC193" s="170" t="str">
        <f t="shared" ca="1" si="46"/>
        <v/>
      </c>
      <c r="AD193" s="170" t="str">
        <f t="shared" ca="1" si="41"/>
        <v/>
      </c>
      <c r="AE193" s="170" t="str">
        <f t="shared" ca="1" si="42"/>
        <v/>
      </c>
      <c r="AF193" s="205"/>
      <c r="AG193" s="205"/>
      <c r="AH193" s="205"/>
      <c r="AI193" s="205"/>
      <c r="AJ193" s="134" t="str">
        <f t="shared" ca="1" si="10"/>
        <v/>
      </c>
      <c r="AK193" s="196"/>
      <c r="AL193" s="267"/>
      <c r="AM193" s="84"/>
      <c r="AN193" s="84"/>
      <c r="AO193" s="210"/>
      <c r="AP193" s="209"/>
      <c r="AQ193" s="208"/>
      <c r="AR193" s="208"/>
      <c r="AS193" s="210"/>
      <c r="AT193" s="209"/>
      <c r="AU193" s="208"/>
      <c r="AV193" s="208"/>
      <c r="AW193" s="210"/>
      <c r="AX193" s="390">
        <f>SUMIF('4.2.펀드 인력변경 이력'!A:A,D193,'4.2.펀드 인력변경 이력'!F:F)</f>
        <v>0</v>
      </c>
      <c r="AY193" s="390">
        <f>SUMIF('4.2.펀드 인력변경 이력'!A:A,D193,'4.2.펀드 인력변경 이력'!G:G)</f>
        <v>0</v>
      </c>
      <c r="AZ193" s="305" t="str">
        <f t="shared" si="47"/>
        <v/>
      </c>
      <c r="BA193" s="46"/>
      <c r="BB193" s="201"/>
      <c r="BC193" s="206"/>
      <c r="BD193" s="206"/>
      <c r="BE193" s="201"/>
      <c r="BF193" s="206"/>
      <c r="BG193" s="206"/>
      <c r="BH193" s="201"/>
      <c r="BI193" s="206"/>
      <c r="BJ193" s="237"/>
      <c r="BK193" s="206"/>
      <c r="BL193" s="237"/>
      <c r="BM193" s="206"/>
      <c r="BN193" s="237"/>
      <c r="BO193" s="206"/>
      <c r="BP193" s="237"/>
      <c r="BQ193" s="206"/>
      <c r="BR193" s="237"/>
      <c r="BS193" s="206"/>
      <c r="BT193" s="206"/>
    </row>
    <row r="194" spans="1:72" ht="39.950000000000003" customHeight="1">
      <c r="A194" s="268"/>
      <c r="B194" s="66"/>
      <c r="C194" s="225"/>
      <c r="D194" s="226"/>
      <c r="E194" s="207"/>
      <c r="F194" s="46"/>
      <c r="G194" s="41"/>
      <c r="H194" s="41"/>
      <c r="I194" s="41"/>
      <c r="J194" s="41"/>
      <c r="K194" s="41"/>
      <c r="L194" s="46"/>
      <c r="M194" s="203"/>
      <c r="N194" s="203"/>
      <c r="O194" s="84"/>
      <c r="P194" s="208"/>
      <c r="Q194" s="84"/>
      <c r="R194" s="84"/>
      <c r="S194" s="168" t="str">
        <f t="shared" si="0"/>
        <v/>
      </c>
      <c r="T194" s="204"/>
      <c r="U194" s="41"/>
      <c r="V194" s="41"/>
      <c r="W194" s="190" t="str">
        <f t="shared" ca="1" si="39"/>
        <v/>
      </c>
      <c r="X194" s="169" t="str">
        <f t="shared" si="38"/>
        <v/>
      </c>
      <c r="Y194" s="170" t="str">
        <f t="shared" ca="1" si="40"/>
        <v/>
      </c>
      <c r="Z194" s="170" t="str">
        <f t="shared" ca="1" si="43"/>
        <v>0</v>
      </c>
      <c r="AA194" s="170" t="str">
        <f t="shared" ca="1" si="44"/>
        <v/>
      </c>
      <c r="AB194" s="170" t="str">
        <f t="shared" ca="1" si="45"/>
        <v/>
      </c>
      <c r="AC194" s="170" t="str">
        <f t="shared" ca="1" si="46"/>
        <v/>
      </c>
      <c r="AD194" s="170" t="str">
        <f t="shared" ca="1" si="41"/>
        <v/>
      </c>
      <c r="AE194" s="170" t="str">
        <f t="shared" ca="1" si="42"/>
        <v/>
      </c>
      <c r="AF194" s="205"/>
      <c r="AG194" s="205"/>
      <c r="AH194" s="205"/>
      <c r="AI194" s="205"/>
      <c r="AJ194" s="134" t="str">
        <f t="shared" ca="1" si="10"/>
        <v/>
      </c>
      <c r="AK194" s="196"/>
      <c r="AL194" s="267"/>
      <c r="AM194" s="84"/>
      <c r="AN194" s="84"/>
      <c r="AO194" s="210"/>
      <c r="AP194" s="209"/>
      <c r="AQ194" s="208"/>
      <c r="AR194" s="208"/>
      <c r="AS194" s="210"/>
      <c r="AT194" s="209"/>
      <c r="AU194" s="208"/>
      <c r="AV194" s="208"/>
      <c r="AW194" s="210"/>
      <c r="AX194" s="390">
        <f>SUMIF('4.2.펀드 인력변경 이력'!A:A,D194,'4.2.펀드 인력변경 이력'!F:F)</f>
        <v>0</v>
      </c>
      <c r="AY194" s="390">
        <f>SUMIF('4.2.펀드 인력변경 이력'!A:A,D194,'4.2.펀드 인력변경 이력'!G:G)</f>
        <v>0</v>
      </c>
      <c r="AZ194" s="305" t="str">
        <f t="shared" si="47"/>
        <v/>
      </c>
      <c r="BA194" s="46"/>
      <c r="BB194" s="201"/>
      <c r="BC194" s="206"/>
      <c r="BD194" s="206"/>
      <c r="BE194" s="201"/>
      <c r="BF194" s="206"/>
      <c r="BG194" s="206"/>
      <c r="BH194" s="201"/>
      <c r="BI194" s="206"/>
      <c r="BJ194" s="237"/>
      <c r="BK194" s="206"/>
      <c r="BL194" s="237"/>
      <c r="BM194" s="206"/>
      <c r="BN194" s="237"/>
      <c r="BO194" s="206"/>
      <c r="BP194" s="237"/>
      <c r="BQ194" s="206"/>
      <c r="BR194" s="237"/>
      <c r="BS194" s="206"/>
      <c r="BT194" s="206"/>
    </row>
    <row r="195" spans="1:72" ht="39.950000000000003" customHeight="1">
      <c r="A195" s="268"/>
      <c r="B195" s="66"/>
      <c r="C195" s="225"/>
      <c r="D195" s="226"/>
      <c r="E195" s="207"/>
      <c r="F195" s="46"/>
      <c r="G195" s="41"/>
      <c r="H195" s="41"/>
      <c r="I195" s="41"/>
      <c r="J195" s="41"/>
      <c r="K195" s="41"/>
      <c r="L195" s="46"/>
      <c r="M195" s="203"/>
      <c r="N195" s="203"/>
      <c r="O195" s="84"/>
      <c r="P195" s="208"/>
      <c r="Q195" s="84"/>
      <c r="R195" s="84"/>
      <c r="S195" s="168" t="str">
        <f t="shared" si="0"/>
        <v/>
      </c>
      <c r="T195" s="204"/>
      <c r="U195" s="41"/>
      <c r="V195" s="41"/>
      <c r="W195" s="190" t="str">
        <f t="shared" ca="1" si="39"/>
        <v/>
      </c>
      <c r="X195" s="169" t="str">
        <f t="shared" si="38"/>
        <v/>
      </c>
      <c r="Y195" s="170" t="str">
        <f t="shared" ca="1" si="40"/>
        <v/>
      </c>
      <c r="Z195" s="170" t="str">
        <f t="shared" ca="1" si="43"/>
        <v>0</v>
      </c>
      <c r="AA195" s="170" t="str">
        <f t="shared" ca="1" si="44"/>
        <v/>
      </c>
      <c r="AB195" s="170" t="str">
        <f t="shared" ca="1" si="45"/>
        <v/>
      </c>
      <c r="AC195" s="170" t="str">
        <f t="shared" ca="1" si="46"/>
        <v/>
      </c>
      <c r="AD195" s="170" t="str">
        <f t="shared" ca="1" si="41"/>
        <v/>
      </c>
      <c r="AE195" s="170" t="str">
        <f t="shared" ca="1" si="42"/>
        <v/>
      </c>
      <c r="AF195" s="205"/>
      <c r="AG195" s="205"/>
      <c r="AH195" s="205"/>
      <c r="AI195" s="205"/>
      <c r="AJ195" s="134" t="str">
        <f t="shared" ca="1" si="10"/>
        <v/>
      </c>
      <c r="AK195" s="196"/>
      <c r="AL195" s="267"/>
      <c r="AM195" s="84"/>
      <c r="AN195" s="84"/>
      <c r="AO195" s="210"/>
      <c r="AP195" s="209"/>
      <c r="AQ195" s="208"/>
      <c r="AR195" s="208"/>
      <c r="AS195" s="210"/>
      <c r="AT195" s="209"/>
      <c r="AU195" s="208"/>
      <c r="AV195" s="208"/>
      <c r="AW195" s="210"/>
      <c r="AX195" s="390">
        <f>SUMIF('4.2.펀드 인력변경 이력'!A:A,D195,'4.2.펀드 인력변경 이력'!F:F)</f>
        <v>0</v>
      </c>
      <c r="AY195" s="390">
        <f>SUMIF('4.2.펀드 인력변경 이력'!A:A,D195,'4.2.펀드 인력변경 이력'!G:G)</f>
        <v>0</v>
      </c>
      <c r="AZ195" s="305" t="str">
        <f t="shared" si="47"/>
        <v/>
      </c>
      <c r="BA195" s="46"/>
      <c r="BB195" s="201"/>
      <c r="BC195" s="206"/>
      <c r="BD195" s="206"/>
      <c r="BE195" s="201"/>
      <c r="BF195" s="206"/>
      <c r="BG195" s="206"/>
      <c r="BH195" s="201"/>
      <c r="BI195" s="206"/>
      <c r="BJ195" s="237"/>
      <c r="BK195" s="206"/>
      <c r="BL195" s="237"/>
      <c r="BM195" s="206"/>
      <c r="BN195" s="237"/>
      <c r="BO195" s="206"/>
      <c r="BP195" s="237"/>
      <c r="BQ195" s="206"/>
      <c r="BR195" s="237"/>
      <c r="BS195" s="206"/>
      <c r="BT195" s="206"/>
    </row>
    <row r="196" spans="1:72" ht="39.950000000000003" customHeight="1">
      <c r="A196" s="268"/>
      <c r="B196" s="66"/>
      <c r="C196" s="225"/>
      <c r="D196" s="226"/>
      <c r="E196" s="207"/>
      <c r="F196" s="46"/>
      <c r="G196" s="41"/>
      <c r="H196" s="41"/>
      <c r="I196" s="41"/>
      <c r="J196" s="41"/>
      <c r="K196" s="41"/>
      <c r="L196" s="46"/>
      <c r="M196" s="203"/>
      <c r="N196" s="203"/>
      <c r="O196" s="84"/>
      <c r="P196" s="208"/>
      <c r="Q196" s="84"/>
      <c r="R196" s="84"/>
      <c r="S196" s="168" t="str">
        <f t="shared" si="0"/>
        <v/>
      </c>
      <c r="T196" s="204"/>
      <c r="U196" s="41"/>
      <c r="V196" s="41"/>
      <c r="W196" s="190" t="str">
        <f t="shared" ca="1" si="39"/>
        <v/>
      </c>
      <c r="X196" s="169" t="str">
        <f t="shared" si="38"/>
        <v/>
      </c>
      <c r="Y196" s="170" t="str">
        <f t="shared" ca="1" si="40"/>
        <v/>
      </c>
      <c r="Z196" s="170" t="str">
        <f t="shared" ca="1" si="43"/>
        <v>0</v>
      </c>
      <c r="AA196" s="170" t="str">
        <f t="shared" ca="1" si="44"/>
        <v/>
      </c>
      <c r="AB196" s="170" t="str">
        <f t="shared" ca="1" si="45"/>
        <v/>
      </c>
      <c r="AC196" s="170" t="str">
        <f t="shared" ca="1" si="46"/>
        <v/>
      </c>
      <c r="AD196" s="170" t="str">
        <f t="shared" ca="1" si="41"/>
        <v/>
      </c>
      <c r="AE196" s="170" t="str">
        <f t="shared" ca="1" si="42"/>
        <v/>
      </c>
      <c r="AF196" s="205"/>
      <c r="AG196" s="205"/>
      <c r="AH196" s="205"/>
      <c r="AI196" s="205"/>
      <c r="AJ196" s="134" t="str">
        <f t="shared" ca="1" si="10"/>
        <v/>
      </c>
      <c r="AK196" s="196"/>
      <c r="AL196" s="267"/>
      <c r="AM196" s="84"/>
      <c r="AN196" s="84"/>
      <c r="AO196" s="210"/>
      <c r="AP196" s="209"/>
      <c r="AQ196" s="208"/>
      <c r="AR196" s="208"/>
      <c r="AS196" s="210"/>
      <c r="AT196" s="209"/>
      <c r="AU196" s="208"/>
      <c r="AV196" s="208"/>
      <c r="AW196" s="210"/>
      <c r="AX196" s="390">
        <f>SUMIF('4.2.펀드 인력변경 이력'!A:A,D196,'4.2.펀드 인력변경 이력'!F:F)</f>
        <v>0</v>
      </c>
      <c r="AY196" s="390">
        <f>SUMIF('4.2.펀드 인력변경 이력'!A:A,D196,'4.2.펀드 인력변경 이력'!G:G)</f>
        <v>0</v>
      </c>
      <c r="AZ196" s="305" t="str">
        <f t="shared" si="47"/>
        <v/>
      </c>
      <c r="BA196" s="46"/>
      <c r="BB196" s="201"/>
      <c r="BC196" s="206"/>
      <c r="BD196" s="206"/>
      <c r="BE196" s="201"/>
      <c r="BF196" s="206"/>
      <c r="BG196" s="206"/>
      <c r="BH196" s="201"/>
      <c r="BI196" s="206"/>
      <c r="BJ196" s="237"/>
      <c r="BK196" s="206"/>
      <c r="BL196" s="237"/>
      <c r="BM196" s="206"/>
      <c r="BN196" s="237"/>
      <c r="BO196" s="206"/>
      <c r="BP196" s="237"/>
      <c r="BQ196" s="206"/>
      <c r="BR196" s="237"/>
      <c r="BS196" s="206"/>
      <c r="BT196" s="206"/>
    </row>
    <row r="197" spans="1:72" ht="39.950000000000003" customHeight="1">
      <c r="A197" s="268"/>
      <c r="B197" s="66"/>
      <c r="C197" s="225"/>
      <c r="D197" s="226"/>
      <c r="E197" s="207"/>
      <c r="F197" s="46"/>
      <c r="G197" s="41"/>
      <c r="H197" s="41"/>
      <c r="I197" s="41"/>
      <c r="J197" s="41"/>
      <c r="K197" s="41"/>
      <c r="L197" s="46"/>
      <c r="M197" s="203"/>
      <c r="N197" s="203"/>
      <c r="O197" s="84"/>
      <c r="P197" s="208"/>
      <c r="Q197" s="84"/>
      <c r="R197" s="84"/>
      <c r="S197" s="168" t="str">
        <f t="shared" si="0"/>
        <v/>
      </c>
      <c r="T197" s="204"/>
      <c r="U197" s="41"/>
      <c r="V197" s="41"/>
      <c r="W197" s="190" t="str">
        <f t="shared" ca="1" si="39"/>
        <v/>
      </c>
      <c r="X197" s="169" t="str">
        <f t="shared" si="38"/>
        <v/>
      </c>
      <c r="Y197" s="170" t="str">
        <f t="shared" ca="1" si="40"/>
        <v/>
      </c>
      <c r="Z197" s="170" t="str">
        <f t="shared" ca="1" si="43"/>
        <v>0</v>
      </c>
      <c r="AA197" s="170" t="str">
        <f t="shared" ca="1" si="44"/>
        <v/>
      </c>
      <c r="AB197" s="170" t="str">
        <f t="shared" ca="1" si="45"/>
        <v/>
      </c>
      <c r="AC197" s="170" t="str">
        <f t="shared" ca="1" si="46"/>
        <v/>
      </c>
      <c r="AD197" s="170" t="str">
        <f t="shared" ca="1" si="41"/>
        <v/>
      </c>
      <c r="AE197" s="170" t="str">
        <f t="shared" ca="1" si="42"/>
        <v/>
      </c>
      <c r="AF197" s="205"/>
      <c r="AG197" s="205"/>
      <c r="AH197" s="205"/>
      <c r="AI197" s="205"/>
      <c r="AJ197" s="134" t="str">
        <f t="shared" ca="1" si="10"/>
        <v/>
      </c>
      <c r="AK197" s="196"/>
      <c r="AL197" s="267"/>
      <c r="AM197" s="84"/>
      <c r="AN197" s="84"/>
      <c r="AO197" s="210"/>
      <c r="AP197" s="209"/>
      <c r="AQ197" s="208"/>
      <c r="AR197" s="208"/>
      <c r="AS197" s="210"/>
      <c r="AT197" s="209"/>
      <c r="AU197" s="208"/>
      <c r="AV197" s="208"/>
      <c r="AW197" s="210"/>
      <c r="AX197" s="390">
        <f>SUMIF('4.2.펀드 인력변경 이력'!A:A,D197,'4.2.펀드 인력변경 이력'!F:F)</f>
        <v>0</v>
      </c>
      <c r="AY197" s="390">
        <f>SUMIF('4.2.펀드 인력변경 이력'!A:A,D197,'4.2.펀드 인력변경 이력'!G:G)</f>
        <v>0</v>
      </c>
      <c r="AZ197" s="305" t="str">
        <f t="shared" si="47"/>
        <v/>
      </c>
      <c r="BA197" s="46"/>
      <c r="BB197" s="201"/>
      <c r="BC197" s="206"/>
      <c r="BD197" s="206"/>
      <c r="BE197" s="201"/>
      <c r="BF197" s="206"/>
      <c r="BG197" s="206"/>
      <c r="BH197" s="201"/>
      <c r="BI197" s="206"/>
      <c r="BJ197" s="237"/>
      <c r="BK197" s="206"/>
      <c r="BL197" s="237"/>
      <c r="BM197" s="206"/>
      <c r="BN197" s="237"/>
      <c r="BO197" s="206"/>
      <c r="BP197" s="237"/>
      <c r="BQ197" s="206"/>
      <c r="BR197" s="237"/>
      <c r="BS197" s="206"/>
      <c r="BT197" s="206"/>
    </row>
    <row r="198" spans="1:72" ht="39.950000000000003" customHeight="1">
      <c r="A198" s="268"/>
      <c r="B198" s="66"/>
      <c r="C198" s="225"/>
      <c r="D198" s="226"/>
      <c r="E198" s="207"/>
      <c r="F198" s="46"/>
      <c r="G198" s="41"/>
      <c r="H198" s="41"/>
      <c r="I198" s="41"/>
      <c r="J198" s="41"/>
      <c r="K198" s="41"/>
      <c r="L198" s="46"/>
      <c r="M198" s="203"/>
      <c r="N198" s="203"/>
      <c r="O198" s="84"/>
      <c r="P198" s="208"/>
      <c r="Q198" s="84"/>
      <c r="R198" s="84"/>
      <c r="S198" s="168" t="str">
        <f t="shared" si="0"/>
        <v/>
      </c>
      <c r="T198" s="204"/>
      <c r="U198" s="41"/>
      <c r="V198" s="41"/>
      <c r="W198" s="190" t="str">
        <f t="shared" ca="1" si="39"/>
        <v/>
      </c>
      <c r="X198" s="169" t="str">
        <f t="shared" si="38"/>
        <v/>
      </c>
      <c r="Y198" s="170" t="str">
        <f t="shared" ca="1" si="40"/>
        <v/>
      </c>
      <c r="Z198" s="170" t="str">
        <f t="shared" ca="1" si="43"/>
        <v>0</v>
      </c>
      <c r="AA198" s="170" t="str">
        <f t="shared" ca="1" si="44"/>
        <v/>
      </c>
      <c r="AB198" s="170" t="str">
        <f t="shared" ca="1" si="45"/>
        <v/>
      </c>
      <c r="AC198" s="170" t="str">
        <f t="shared" ca="1" si="46"/>
        <v/>
      </c>
      <c r="AD198" s="170" t="str">
        <f t="shared" ca="1" si="41"/>
        <v/>
      </c>
      <c r="AE198" s="170" t="str">
        <f t="shared" ca="1" si="42"/>
        <v/>
      </c>
      <c r="AF198" s="205"/>
      <c r="AG198" s="205"/>
      <c r="AH198" s="205"/>
      <c r="AI198" s="205"/>
      <c r="AJ198" s="134" t="str">
        <f t="shared" ca="1" si="10"/>
        <v/>
      </c>
      <c r="AK198" s="196"/>
      <c r="AL198" s="267"/>
      <c r="AM198" s="84"/>
      <c r="AN198" s="84"/>
      <c r="AO198" s="210"/>
      <c r="AP198" s="209"/>
      <c r="AQ198" s="208"/>
      <c r="AR198" s="208"/>
      <c r="AS198" s="210"/>
      <c r="AT198" s="209"/>
      <c r="AU198" s="208"/>
      <c r="AV198" s="208"/>
      <c r="AW198" s="210"/>
      <c r="AX198" s="390">
        <f>SUMIF('4.2.펀드 인력변경 이력'!A:A,D198,'4.2.펀드 인력변경 이력'!F:F)</f>
        <v>0</v>
      </c>
      <c r="AY198" s="390">
        <f>SUMIF('4.2.펀드 인력변경 이력'!A:A,D198,'4.2.펀드 인력변경 이력'!G:G)</f>
        <v>0</v>
      </c>
      <c r="AZ198" s="305" t="str">
        <f t="shared" si="47"/>
        <v/>
      </c>
      <c r="BA198" s="46"/>
      <c r="BB198" s="201"/>
      <c r="BC198" s="206"/>
      <c r="BD198" s="206"/>
      <c r="BE198" s="201"/>
      <c r="BF198" s="206"/>
      <c r="BG198" s="206"/>
      <c r="BH198" s="201"/>
      <c r="BI198" s="206"/>
      <c r="BJ198" s="237"/>
      <c r="BK198" s="206"/>
      <c r="BL198" s="237"/>
      <c r="BM198" s="206"/>
      <c r="BN198" s="237"/>
      <c r="BO198" s="206"/>
      <c r="BP198" s="237"/>
      <c r="BQ198" s="206"/>
      <c r="BR198" s="237"/>
      <c r="BS198" s="206"/>
      <c r="BT198" s="206"/>
    </row>
    <row r="199" spans="1:72" ht="39.950000000000003" customHeight="1">
      <c r="A199" s="268"/>
      <c r="B199" s="66"/>
      <c r="C199" s="225"/>
      <c r="D199" s="226"/>
      <c r="E199" s="207"/>
      <c r="F199" s="46"/>
      <c r="G199" s="41"/>
      <c r="H199" s="41"/>
      <c r="I199" s="41"/>
      <c r="J199" s="41"/>
      <c r="K199" s="41"/>
      <c r="L199" s="46"/>
      <c r="M199" s="203"/>
      <c r="N199" s="203"/>
      <c r="O199" s="84"/>
      <c r="P199" s="208"/>
      <c r="Q199" s="84"/>
      <c r="R199" s="84"/>
      <c r="S199" s="168" t="str">
        <f t="shared" si="0"/>
        <v/>
      </c>
      <c r="T199" s="204"/>
      <c r="U199" s="41"/>
      <c r="V199" s="41"/>
      <c r="W199" s="190" t="str">
        <f t="shared" ca="1" si="39"/>
        <v/>
      </c>
      <c r="X199" s="169" t="str">
        <f t="shared" si="38"/>
        <v/>
      </c>
      <c r="Y199" s="170" t="str">
        <f t="shared" ca="1" si="40"/>
        <v/>
      </c>
      <c r="Z199" s="170" t="str">
        <f t="shared" ca="1" si="43"/>
        <v>0</v>
      </c>
      <c r="AA199" s="170" t="str">
        <f t="shared" ca="1" si="44"/>
        <v/>
      </c>
      <c r="AB199" s="170" t="str">
        <f t="shared" ca="1" si="45"/>
        <v/>
      </c>
      <c r="AC199" s="170" t="str">
        <f t="shared" ca="1" si="46"/>
        <v/>
      </c>
      <c r="AD199" s="170" t="str">
        <f t="shared" ca="1" si="41"/>
        <v/>
      </c>
      <c r="AE199" s="170" t="str">
        <f t="shared" ca="1" si="42"/>
        <v/>
      </c>
      <c r="AF199" s="205"/>
      <c r="AG199" s="205"/>
      <c r="AH199" s="205"/>
      <c r="AI199" s="205"/>
      <c r="AJ199" s="134" t="str">
        <f t="shared" ca="1" si="10"/>
        <v/>
      </c>
      <c r="AK199" s="196"/>
      <c r="AL199" s="267"/>
      <c r="AM199" s="84"/>
      <c r="AN199" s="84"/>
      <c r="AO199" s="210"/>
      <c r="AP199" s="209"/>
      <c r="AQ199" s="208"/>
      <c r="AR199" s="208"/>
      <c r="AS199" s="210"/>
      <c r="AT199" s="209"/>
      <c r="AU199" s="208"/>
      <c r="AV199" s="208"/>
      <c r="AW199" s="210"/>
      <c r="AX199" s="390">
        <f>SUMIF('4.2.펀드 인력변경 이력'!A:A,D199,'4.2.펀드 인력변경 이력'!F:F)</f>
        <v>0</v>
      </c>
      <c r="AY199" s="390">
        <f>SUMIF('4.2.펀드 인력변경 이력'!A:A,D199,'4.2.펀드 인력변경 이력'!G:G)</f>
        <v>0</v>
      </c>
      <c r="AZ199" s="305" t="str">
        <f t="shared" si="47"/>
        <v/>
      </c>
      <c r="BA199" s="46"/>
      <c r="BB199" s="201"/>
      <c r="BC199" s="206"/>
      <c r="BD199" s="206"/>
      <c r="BE199" s="201"/>
      <c r="BF199" s="206"/>
      <c r="BG199" s="206"/>
      <c r="BH199" s="201"/>
      <c r="BI199" s="206"/>
      <c r="BJ199" s="237"/>
      <c r="BK199" s="206"/>
      <c r="BL199" s="237"/>
      <c r="BM199" s="206"/>
      <c r="BN199" s="237"/>
      <c r="BO199" s="206"/>
      <c r="BP199" s="237"/>
      <c r="BQ199" s="206"/>
      <c r="BR199" s="237"/>
      <c r="BS199" s="206"/>
      <c r="BT199" s="206"/>
    </row>
    <row r="200" spans="1:72" ht="39.950000000000003" customHeight="1">
      <c r="A200" s="268"/>
      <c r="B200" s="66"/>
      <c r="C200" s="225"/>
      <c r="D200" s="226"/>
      <c r="E200" s="207"/>
      <c r="F200" s="46"/>
      <c r="G200" s="41"/>
      <c r="H200" s="41"/>
      <c r="I200" s="41"/>
      <c r="J200" s="41"/>
      <c r="K200" s="41"/>
      <c r="L200" s="46"/>
      <c r="M200" s="203"/>
      <c r="N200" s="203"/>
      <c r="O200" s="84"/>
      <c r="P200" s="208"/>
      <c r="Q200" s="84"/>
      <c r="R200" s="84"/>
      <c r="S200" s="168" t="str">
        <f t="shared" si="0"/>
        <v/>
      </c>
      <c r="T200" s="204"/>
      <c r="U200" s="41"/>
      <c r="V200" s="41"/>
      <c r="W200" s="190" t="str">
        <f t="shared" ca="1" si="39"/>
        <v/>
      </c>
      <c r="X200" s="169" t="str">
        <f t="shared" si="38"/>
        <v/>
      </c>
      <c r="Y200" s="170" t="str">
        <f t="shared" ca="1" si="40"/>
        <v/>
      </c>
      <c r="Z200" s="170" t="str">
        <f t="shared" ca="1" si="43"/>
        <v>0</v>
      </c>
      <c r="AA200" s="170" t="str">
        <f t="shared" ca="1" si="44"/>
        <v/>
      </c>
      <c r="AB200" s="170" t="str">
        <f t="shared" ca="1" si="45"/>
        <v/>
      </c>
      <c r="AC200" s="170" t="str">
        <f t="shared" ca="1" si="46"/>
        <v/>
      </c>
      <c r="AD200" s="170" t="str">
        <f t="shared" ca="1" si="41"/>
        <v/>
      </c>
      <c r="AE200" s="170" t="str">
        <f t="shared" ca="1" si="42"/>
        <v/>
      </c>
      <c r="AF200" s="205"/>
      <c r="AG200" s="205"/>
      <c r="AH200" s="205"/>
      <c r="AI200" s="205"/>
      <c r="AJ200" s="134" t="str">
        <f t="shared" ca="1" si="10"/>
        <v/>
      </c>
      <c r="AK200" s="196"/>
      <c r="AL200" s="267"/>
      <c r="AM200" s="84"/>
      <c r="AN200" s="84"/>
      <c r="AO200" s="210"/>
      <c r="AP200" s="209"/>
      <c r="AQ200" s="208"/>
      <c r="AR200" s="208"/>
      <c r="AS200" s="210"/>
      <c r="AT200" s="209"/>
      <c r="AU200" s="208"/>
      <c r="AV200" s="208"/>
      <c r="AW200" s="210"/>
      <c r="AX200" s="390">
        <f>SUMIF('4.2.펀드 인력변경 이력'!A:A,D200,'4.2.펀드 인력변경 이력'!F:F)</f>
        <v>0</v>
      </c>
      <c r="AY200" s="390">
        <f>SUMIF('4.2.펀드 인력변경 이력'!A:A,D200,'4.2.펀드 인력변경 이력'!G:G)</f>
        <v>0</v>
      </c>
      <c r="AZ200" s="305" t="str">
        <f t="shared" si="47"/>
        <v/>
      </c>
      <c r="BA200" s="46"/>
      <c r="BB200" s="201"/>
      <c r="BC200" s="206"/>
      <c r="BD200" s="206"/>
      <c r="BE200" s="201"/>
      <c r="BF200" s="206"/>
      <c r="BG200" s="206"/>
      <c r="BH200" s="201"/>
      <c r="BI200" s="206"/>
      <c r="BJ200" s="237"/>
      <c r="BK200" s="206"/>
      <c r="BL200" s="237"/>
      <c r="BM200" s="206"/>
      <c r="BN200" s="237"/>
      <c r="BO200" s="206"/>
      <c r="BP200" s="237"/>
      <c r="BQ200" s="206"/>
      <c r="BR200" s="237"/>
      <c r="BS200" s="206"/>
      <c r="BT200" s="206"/>
    </row>
    <row r="201" spans="1:72" ht="45" customHeight="1">
      <c r="F201" s="27"/>
      <c r="G201" s="2"/>
      <c r="I201" s="2"/>
      <c r="K201" s="2"/>
      <c r="L201" s="2"/>
      <c r="M201" s="27"/>
      <c r="N201" s="2"/>
      <c r="O201" s="353"/>
      <c r="Q201" s="353"/>
      <c r="R201" s="353"/>
      <c r="S201" s="2"/>
      <c r="T201" s="27"/>
      <c r="U201" s="2"/>
      <c r="W201" s="2"/>
      <c r="X201" s="27"/>
      <c r="Y201" s="2"/>
      <c r="Z201" s="27"/>
      <c r="AA201" s="2"/>
      <c r="AB201" s="27"/>
      <c r="AC201" s="2"/>
      <c r="AD201" s="27"/>
      <c r="AE201" s="2"/>
      <c r="AF201" s="27"/>
      <c r="AG201" s="2"/>
      <c r="AH201" s="27"/>
      <c r="AI201" s="2"/>
      <c r="AJ201" s="27"/>
      <c r="AK201" s="2"/>
      <c r="AL201" s="27"/>
      <c r="AM201" s="2"/>
      <c r="AN201" s="27"/>
      <c r="AP201" s="27"/>
      <c r="AQ201" s="2"/>
      <c r="AR201" s="27"/>
      <c r="AT201" s="27"/>
      <c r="AU201" s="2"/>
      <c r="AV201" s="27"/>
      <c r="AX201" s="306"/>
      <c r="AY201" s="192"/>
      <c r="AZ201" s="192"/>
      <c r="BA201" s="27"/>
      <c r="BB201" s="2"/>
      <c r="BD201" s="2"/>
      <c r="BE201" s="27"/>
      <c r="BF201" s="2"/>
      <c r="BH201" s="2"/>
      <c r="BJ201" s="2"/>
      <c r="BK201" s="27"/>
      <c r="BL201" s="2"/>
      <c r="BM201" s="27"/>
      <c r="BN201" s="2"/>
      <c r="BO201" s="27"/>
      <c r="BP201" s="2"/>
      <c r="BQ201" s="27"/>
      <c r="BR201" s="2"/>
      <c r="BS201" s="27"/>
      <c r="BT201" s="2"/>
    </row>
  </sheetData>
  <sheetProtection formatRows="0" insertRows="0" deleteRows="0" selectLockedCells="1"/>
  <mergeCells count="23">
    <mergeCell ref="D3:E3"/>
    <mergeCell ref="BA3:BC3"/>
    <mergeCell ref="BD3:BF3"/>
    <mergeCell ref="BG3:BI3"/>
    <mergeCell ref="BJ3:BK3"/>
    <mergeCell ref="AL3:AO3"/>
    <mergeCell ref="AP3:AS3"/>
    <mergeCell ref="AT3:AW3"/>
    <mergeCell ref="T3:V3"/>
    <mergeCell ref="Y3:AA3"/>
    <mergeCell ref="AB3:AC3"/>
    <mergeCell ref="AH3:AH4"/>
    <mergeCell ref="AX3:AZ3"/>
    <mergeCell ref="BT3:BT4"/>
    <mergeCell ref="AI3:AI4"/>
    <mergeCell ref="AD3:AG3"/>
    <mergeCell ref="W3:X3"/>
    <mergeCell ref="AJ3:AJ4"/>
    <mergeCell ref="AK3:AK4"/>
    <mergeCell ref="BN3:BO3"/>
    <mergeCell ref="BL3:BM3"/>
    <mergeCell ref="BR3:BS3"/>
    <mergeCell ref="BP3:BQ3"/>
  </mergeCells>
  <phoneticPr fontId="3" type="noConversion"/>
  <dataValidations count="10">
    <dataValidation allowBlank="1" showInputMessage="1" showErrorMessage="1" error="연월일을 입력" sqref="AH5:AK10 BU3:XFD10 AX4:AY4 AH3:AK3 AL3:AW10 BT3 AX5:AZ10 AZ3 BT5:BT10 BA3:BS10 A3:F10 M3:AG10 G4:L10" xr:uid="{00000000-0002-0000-0500-000000000000}"/>
    <dataValidation type="list" allowBlank="1" showInputMessage="1" showErrorMessage="1" error="목록에서 선택" sqref="AW11:AW200 AS11:AS200 AO11:AO200" xr:uid="{00000000-0002-0000-0500-000001000000}">
      <formula1>여부</formula1>
    </dataValidation>
    <dataValidation type="date" allowBlank="1" showInputMessage="1" showErrorMessage="1" error="연월일을 입력" sqref="AU11:AV200 AQ11:AR200 AM11:AN200 O11:R200" xr:uid="{00000000-0002-0000-0500-000002000000}">
      <formula1>1</formula1>
      <formula2>2958465</formula2>
    </dataValidation>
    <dataValidation type="decimal" allowBlank="1" showInputMessage="1" showErrorMessage="1" error="% 단위로 기재 또는 공백" sqref="T11:T200" xr:uid="{00000000-0002-0000-0500-000003000000}">
      <formula1>0</formula1>
      <formula2>100</formula2>
    </dataValidation>
    <dataValidation type="list" allowBlank="1" showInputMessage="1" showErrorMessage="1" error="목록에서 선택" sqref="F11:F200" xr:uid="{00000000-0002-0000-0500-000004000000}">
      <formula1>펀드상태</formula1>
    </dataValidation>
    <dataValidation type="list" allowBlank="1" showInputMessage="1" showErrorMessage="1" error="목록에서 선택" sqref="G11:G200" xr:uid="{00000000-0002-0000-0500-000005000000}">
      <formula1>펀드법적유형</formula1>
    </dataValidation>
    <dataValidation type="list" allowBlank="1" showInputMessage="1" showErrorMessage="1" error="목록에서 선택" sqref="H11:H200" xr:uid="{00000000-0002-0000-0500-000006000000}">
      <formula1>펀드유형</formula1>
    </dataValidation>
    <dataValidation type="list" allowBlank="1" showInputMessage="1" showErrorMessage="1" sqref="K11:K200" xr:uid="{00000000-0002-0000-0500-000007000000}">
      <formula1>펀드투자유형</formula1>
    </dataValidation>
    <dataValidation type="list" allowBlank="1" showInputMessage="1" showErrorMessage="1" sqref="J11:J200" xr:uid="{00000000-0002-0000-0500-000008000000}">
      <formula1>법인유형</formula1>
    </dataValidation>
    <dataValidation type="list" allowBlank="1" showInputMessage="1" showErrorMessage="1" sqref="L11:L200" xr:uid="{00000000-0002-0000-0500-000009000000}">
      <formula1>여부</formula1>
    </dataValidation>
  </dataValidations>
  <pageMargins left="0.19685039370078741" right="0.19685039370078741" top="1.1023622047244095" bottom="0.19685039370078741" header="0.78740157480314965" footer="0.19685039370078741"/>
  <pageSetup paperSize="9" scale="50" pageOrder="overThenDown" orientation="landscape" r:id="rId1"/>
  <headerFooter>
    <oddHeader>&amp;L&amp;"-,굵게"&amp;18 2.3. 제안사 펀드현황 (&amp;P쪽/&amp;N쪽)&amp;R
(단위 :  백만원, %, 년, 회, 개)</oddHeader>
  </headerFooter>
  <colBreaks count="2" manualBreakCount="2">
    <brk id="27" min="2" max="199" man="1"/>
    <brk id="52" min="2" max="199" man="1"/>
  </colBreaks>
  <ignoredErrors>
    <ignoredError sqref="AX12:AY200 AX11:AY11 AZ11:AZ200" unlockedFormula="1"/>
    <ignoredError sqref="S1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C1005"/>
  <sheetViews>
    <sheetView view="pageBreakPreview" topLeftCell="D16" zoomScale="85" zoomScaleNormal="85" zoomScaleSheetLayoutView="85" workbookViewId="0">
      <selection activeCell="AC16" sqref="E16:AC18"/>
    </sheetView>
  </sheetViews>
  <sheetFormatPr defaultColWidth="9" defaultRowHeight="13.5" outlineLevelCol="1"/>
  <cols>
    <col min="1" max="1" width="6.25" style="129" hidden="1" customWidth="1"/>
    <col min="2" max="3" width="5.375" style="129" hidden="1" customWidth="1"/>
    <col min="4" max="4" width="8.625" style="50" customWidth="1"/>
    <col min="5" max="5" width="12.75" style="27" customWidth="1"/>
    <col min="6" max="6" width="11.625" style="2" customWidth="1"/>
    <col min="7" max="7" width="12.25" style="27" bestFit="1" customWidth="1"/>
    <col min="8" max="8" width="9.625" style="27" customWidth="1"/>
    <col min="9" max="9" width="16.125" style="27" customWidth="1"/>
    <col min="10" max="10" width="15" style="27" customWidth="1"/>
    <col min="11" max="11" width="10.625" style="48" customWidth="1"/>
    <col min="12" max="12" width="12" style="50" customWidth="1"/>
    <col min="13" max="13" width="7.625" style="28" customWidth="1"/>
    <col min="14" max="14" width="7.75" style="164" customWidth="1"/>
    <col min="15" max="15" width="8.875" style="165" customWidth="1"/>
    <col min="16" max="16" width="11.125" style="28" customWidth="1"/>
    <col min="17" max="17" width="10.625" style="174" customWidth="1"/>
    <col min="18" max="19" width="7.625" style="28" customWidth="1"/>
    <col min="20" max="20" width="10.625" style="166" customWidth="1"/>
    <col min="21" max="21" width="5.5" style="166" customWidth="1"/>
    <col min="22" max="22" width="4.625" style="2" customWidth="1"/>
    <col min="23" max="24" width="7.625" style="28" customWidth="1"/>
    <col min="25" max="25" width="9.25" style="27" customWidth="1"/>
    <col min="26" max="26" width="6.625" style="50" customWidth="1"/>
    <col min="27" max="27" width="8.25" style="50" bestFit="1" customWidth="1"/>
    <col min="28" max="28" width="8.25" style="50" customWidth="1"/>
    <col min="29" max="29" width="7.875" style="27" customWidth="1"/>
    <col min="30" max="30" width="10.875" style="353" bestFit="1" customWidth="1"/>
    <col min="31" max="31" width="12.5" style="2" hidden="1" customWidth="1" outlineLevel="1"/>
    <col min="32" max="32" width="10.875" style="2" hidden="1" customWidth="1" outlineLevel="1"/>
    <col min="33" max="33" width="10.875" style="65" customWidth="1" collapsed="1"/>
    <col min="34" max="34" width="9" style="408"/>
    <col min="35" max="35" width="17.125" style="405" customWidth="1"/>
    <col min="36" max="55" width="9" style="28"/>
    <col min="56" max="16384" width="9" style="391"/>
  </cols>
  <sheetData>
    <row r="1" spans="1:55" ht="21.75" hidden="1" customHeight="1">
      <c r="A1" s="78" t="s">
        <v>144</v>
      </c>
      <c r="B1" s="78" t="s">
        <v>184</v>
      </c>
      <c r="C1" s="78" t="s">
        <v>221</v>
      </c>
      <c r="D1" s="77" t="s">
        <v>273</v>
      </c>
      <c r="E1" s="75" t="s">
        <v>149</v>
      </c>
      <c r="F1" s="74" t="s">
        <v>222</v>
      </c>
      <c r="G1" s="75" t="s">
        <v>274</v>
      </c>
      <c r="H1" s="75"/>
      <c r="I1" s="75"/>
      <c r="J1" s="75" t="s">
        <v>275</v>
      </c>
      <c r="K1" s="72" t="s">
        <v>276</v>
      </c>
      <c r="L1" s="77" t="s">
        <v>277</v>
      </c>
      <c r="M1" s="76" t="s">
        <v>234</v>
      </c>
      <c r="N1" s="71" t="s">
        <v>278</v>
      </c>
      <c r="O1" s="163" t="s">
        <v>279</v>
      </c>
      <c r="P1" s="76" t="s">
        <v>280</v>
      </c>
      <c r="Q1" s="355" t="s">
        <v>281</v>
      </c>
      <c r="R1" s="76" t="s">
        <v>235</v>
      </c>
      <c r="S1" s="76" t="s">
        <v>282</v>
      </c>
      <c r="T1" s="69" t="s">
        <v>283</v>
      </c>
      <c r="U1" s="69"/>
      <c r="V1" s="74" t="s">
        <v>284</v>
      </c>
      <c r="W1" s="76" t="s">
        <v>285</v>
      </c>
      <c r="X1" s="76" t="s">
        <v>286</v>
      </c>
      <c r="Y1" s="75" t="s">
        <v>287</v>
      </c>
      <c r="Z1" s="77" t="s">
        <v>198</v>
      </c>
      <c r="AA1" s="77"/>
      <c r="AB1" s="77"/>
      <c r="AC1" s="75" t="s">
        <v>288</v>
      </c>
      <c r="AD1" s="352" t="s">
        <v>877</v>
      </c>
      <c r="AE1" s="75" t="s">
        <v>878</v>
      </c>
      <c r="AF1" s="74" t="s">
        <v>879</v>
      </c>
      <c r="AG1" s="377"/>
      <c r="AJ1" s="4"/>
    </row>
    <row r="2" spans="1:55" ht="13.5" hidden="1" customHeight="1">
      <c r="A2" s="78"/>
      <c r="B2" s="78"/>
      <c r="C2" s="78"/>
      <c r="D2" s="77"/>
      <c r="E2" s="75">
        <v>1</v>
      </c>
      <c r="F2" s="370">
        <v>2</v>
      </c>
      <c r="G2" s="75">
        <v>3</v>
      </c>
      <c r="H2" s="75">
        <v>4</v>
      </c>
      <c r="I2" s="75">
        <v>5</v>
      </c>
      <c r="J2" s="370">
        <v>6</v>
      </c>
      <c r="K2" s="75">
        <v>7</v>
      </c>
      <c r="L2" s="75">
        <v>8</v>
      </c>
      <c r="M2" s="75">
        <v>9</v>
      </c>
      <c r="N2" s="365">
        <v>10</v>
      </c>
      <c r="O2" s="75">
        <v>11</v>
      </c>
      <c r="P2" s="75">
        <v>12</v>
      </c>
      <c r="Q2" s="75">
        <v>13</v>
      </c>
      <c r="R2" s="365">
        <v>14</v>
      </c>
      <c r="S2" s="75">
        <v>15</v>
      </c>
      <c r="T2" s="75">
        <v>16</v>
      </c>
      <c r="U2" s="75">
        <v>17</v>
      </c>
      <c r="V2" s="365">
        <v>18</v>
      </c>
      <c r="W2" s="75">
        <v>19</v>
      </c>
      <c r="X2" s="75">
        <v>20</v>
      </c>
      <c r="Y2" s="75">
        <v>21</v>
      </c>
      <c r="Z2" s="365">
        <v>22</v>
      </c>
      <c r="AA2" s="75">
        <v>23</v>
      </c>
      <c r="AB2" s="75">
        <v>24</v>
      </c>
      <c r="AC2" s="75">
        <v>25</v>
      </c>
      <c r="AD2" s="75">
        <v>26</v>
      </c>
      <c r="AE2" s="75">
        <v>27</v>
      </c>
      <c r="AF2" s="75">
        <v>28</v>
      </c>
      <c r="AG2" s="393"/>
      <c r="AJ2" s="5"/>
    </row>
    <row r="3" spans="1:55" ht="30" customHeight="1">
      <c r="A3" s="57"/>
      <c r="B3" s="57"/>
      <c r="C3" s="88"/>
      <c r="D3" s="627" t="s">
        <v>62</v>
      </c>
      <c r="E3" s="628"/>
      <c r="F3" s="628"/>
      <c r="G3" s="628"/>
      <c r="H3" s="625"/>
      <c r="I3" s="625"/>
      <c r="J3" s="628"/>
      <c r="K3" s="628"/>
      <c r="L3" s="628"/>
      <c r="M3" s="628"/>
      <c r="N3" s="628"/>
      <c r="O3" s="628"/>
      <c r="P3" s="629"/>
      <c r="Q3" s="661" t="s">
        <v>497</v>
      </c>
      <c r="R3" s="662"/>
      <c r="S3" s="662"/>
      <c r="T3" s="662"/>
      <c r="U3" s="663"/>
      <c r="V3" s="658" t="s">
        <v>56</v>
      </c>
      <c r="W3" s="659"/>
      <c r="X3" s="659"/>
      <c r="Y3" s="659"/>
      <c r="Z3" s="660"/>
      <c r="AA3" s="666" t="s">
        <v>929</v>
      </c>
      <c r="AB3" s="667"/>
      <c r="AC3" s="650" t="s">
        <v>928</v>
      </c>
      <c r="AD3" s="664" t="s">
        <v>880</v>
      </c>
      <c r="AE3" s="664"/>
      <c r="AF3" s="669" t="s">
        <v>881</v>
      </c>
      <c r="AG3" s="655" t="s">
        <v>921</v>
      </c>
      <c r="AH3" s="630" t="s">
        <v>1154</v>
      </c>
      <c r="AI3" s="630" t="s">
        <v>1173</v>
      </c>
      <c r="AJ3" s="668" t="s">
        <v>1024</v>
      </c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</row>
    <row r="4" spans="1:55" ht="45" customHeight="1">
      <c r="A4" s="57" t="s">
        <v>15</v>
      </c>
      <c r="B4" s="57" t="s">
        <v>3</v>
      </c>
      <c r="C4" s="56" t="s">
        <v>134</v>
      </c>
      <c r="D4" s="6" t="s">
        <v>114</v>
      </c>
      <c r="E4" s="6" t="s">
        <v>7</v>
      </c>
      <c r="F4" s="6" t="s">
        <v>115</v>
      </c>
      <c r="G4" s="25" t="s">
        <v>1165</v>
      </c>
      <c r="H4" s="346" t="s">
        <v>1036</v>
      </c>
      <c r="I4" s="231" t="s">
        <v>1166</v>
      </c>
      <c r="J4" s="25" t="s">
        <v>117</v>
      </c>
      <c r="K4" s="23" t="s">
        <v>48</v>
      </c>
      <c r="L4" s="25" t="s">
        <v>512</v>
      </c>
      <c r="M4" s="25" t="s">
        <v>49</v>
      </c>
      <c r="N4" s="18" t="s">
        <v>78</v>
      </c>
      <c r="O4" s="320" t="s">
        <v>965</v>
      </c>
      <c r="P4" s="6" t="s">
        <v>77</v>
      </c>
      <c r="Q4" s="349" t="s">
        <v>479</v>
      </c>
      <c r="R4" s="25" t="s">
        <v>50</v>
      </c>
      <c r="S4" s="25" t="s">
        <v>51</v>
      </c>
      <c r="T4" s="18" t="s">
        <v>52</v>
      </c>
      <c r="U4" s="184" t="s">
        <v>514</v>
      </c>
      <c r="V4" s="25" t="s">
        <v>53</v>
      </c>
      <c r="W4" s="25" t="s">
        <v>51</v>
      </c>
      <c r="X4" s="25" t="s">
        <v>54</v>
      </c>
      <c r="Y4" s="114" t="s">
        <v>55</v>
      </c>
      <c r="Z4" s="110" t="s">
        <v>116</v>
      </c>
      <c r="AA4" s="368" t="s">
        <v>1091</v>
      </c>
      <c r="AB4" s="367" t="s">
        <v>51</v>
      </c>
      <c r="AC4" s="651"/>
      <c r="AD4" s="665"/>
      <c r="AE4" s="665"/>
      <c r="AF4" s="670"/>
      <c r="AG4" s="655"/>
      <c r="AH4" s="631"/>
      <c r="AI4" s="631"/>
      <c r="AJ4" s="668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</row>
    <row r="5" spans="1:55" ht="13.5" hidden="1" customHeight="1">
      <c r="AG5" s="655"/>
      <c r="AH5" s="409"/>
      <c r="AI5" s="406"/>
      <c r="AJ5" s="76"/>
    </row>
    <row r="6" spans="1:55" ht="13.5" hidden="1" customHeight="1">
      <c r="AG6" s="394"/>
      <c r="AH6" s="409"/>
      <c r="AI6" s="406"/>
      <c r="AJ6" s="76"/>
    </row>
    <row r="7" spans="1:55" ht="13.5" hidden="1" customHeight="1">
      <c r="AG7" s="394"/>
      <c r="AH7" s="409"/>
      <c r="AI7" s="406"/>
      <c r="AJ7" s="76"/>
    </row>
    <row r="8" spans="1:55" ht="13.5" hidden="1" customHeight="1">
      <c r="AG8" s="394"/>
      <c r="AH8" s="409"/>
      <c r="AI8" s="406"/>
      <c r="AJ8" s="76"/>
    </row>
    <row r="9" spans="1:55" ht="13.5" hidden="1" customHeight="1">
      <c r="AG9" s="394"/>
      <c r="AH9" s="409"/>
      <c r="AI9" s="406"/>
      <c r="AJ9" s="76"/>
    </row>
    <row r="10" spans="1:55" ht="13.5" hidden="1" customHeight="1">
      <c r="AG10" s="394"/>
      <c r="AH10" s="409"/>
      <c r="AI10" s="406"/>
      <c r="AJ10" s="76"/>
    </row>
    <row r="11" spans="1:55" ht="36" customHeight="1">
      <c r="A11" s="68"/>
      <c r="B11" s="68"/>
      <c r="C11" s="66"/>
      <c r="D11" s="46" t="s">
        <v>554</v>
      </c>
      <c r="E11" s="237" t="s">
        <v>600</v>
      </c>
      <c r="F11" s="217" t="str">
        <f t="shared" ref="F11:F206" si="0">IF(ISBLANK($E11),"",VLOOKUP($E11,제안사_펀드현황,2,FALSE))</f>
        <v>000-00-00000</v>
      </c>
      <c r="G11" s="428" t="s">
        <v>611</v>
      </c>
      <c r="H11" s="428" t="s">
        <v>1133</v>
      </c>
      <c r="I11" s="194" t="s">
        <v>551</v>
      </c>
      <c r="J11" s="428" t="s">
        <v>38</v>
      </c>
      <c r="K11" s="84">
        <v>39508</v>
      </c>
      <c r="L11" s="119" t="s">
        <v>44</v>
      </c>
      <c r="M11" s="202">
        <v>3000</v>
      </c>
      <c r="N11" s="218" t="s">
        <v>556</v>
      </c>
      <c r="O11" s="219">
        <v>0.02</v>
      </c>
      <c r="P11" s="237"/>
      <c r="Q11" s="200">
        <v>40161</v>
      </c>
      <c r="R11" s="202">
        <v>4000</v>
      </c>
      <c r="S11" s="202">
        <v>3000</v>
      </c>
      <c r="T11" s="220" t="s">
        <v>98</v>
      </c>
      <c r="U11" s="171">
        <f t="shared" ref="U11:U74" si="1">IF(ISBLANK(Q11),"",DATEDIF(K11,Q11,"d")/365)</f>
        <v>1.789041095890411</v>
      </c>
      <c r="V11" s="44"/>
      <c r="W11" s="201"/>
      <c r="X11" s="201"/>
      <c r="Y11" s="438"/>
      <c r="Z11" s="46"/>
      <c r="AA11" s="46" t="s">
        <v>933</v>
      </c>
      <c r="AB11" s="46"/>
      <c r="AC11" s="428"/>
      <c r="AD11" s="327">
        <v>36330</v>
      </c>
      <c r="AE11" s="44"/>
      <c r="AF11" s="337" t="str">
        <f t="shared" ref="AF11:AF19" si="2">IF(AE11="YES",(K11-AD11)/365,"")</f>
        <v/>
      </c>
      <c r="AG11" s="395"/>
      <c r="AH11" s="75" t="s">
        <v>1202</v>
      </c>
      <c r="AI11" s="75" t="s">
        <v>1212</v>
      </c>
      <c r="AJ11" s="76" t="b">
        <f t="shared" ref="AJ11:AJ74" si="3">ROUND(M11,)=ROUND(S11,)+ROUND(AB11,)+ROUND(W11,)</f>
        <v>1</v>
      </c>
    </row>
    <row r="12" spans="1:55" ht="36" customHeight="1">
      <c r="A12" s="68"/>
      <c r="B12" s="68"/>
      <c r="C12" s="66"/>
      <c r="D12" s="46" t="s">
        <v>554</v>
      </c>
      <c r="E12" s="237" t="s">
        <v>600</v>
      </c>
      <c r="F12" s="217" t="str">
        <f t="shared" si="0"/>
        <v>000-00-00000</v>
      </c>
      <c r="G12" s="428" t="s">
        <v>612</v>
      </c>
      <c r="H12" s="428" t="s">
        <v>1134</v>
      </c>
      <c r="I12" s="194" t="s">
        <v>551</v>
      </c>
      <c r="J12" s="428" t="s">
        <v>559</v>
      </c>
      <c r="K12" s="84">
        <v>39508</v>
      </c>
      <c r="L12" s="119" t="s">
        <v>43</v>
      </c>
      <c r="M12" s="202">
        <v>2000</v>
      </c>
      <c r="N12" s="218" t="s">
        <v>560</v>
      </c>
      <c r="O12" s="219"/>
      <c r="P12" s="237"/>
      <c r="Q12" s="200">
        <v>40228</v>
      </c>
      <c r="R12" s="202">
        <v>0</v>
      </c>
      <c r="S12" s="202">
        <v>0</v>
      </c>
      <c r="T12" s="220" t="s">
        <v>1180</v>
      </c>
      <c r="U12" s="171">
        <f t="shared" si="1"/>
        <v>1.9726027397260273</v>
      </c>
      <c r="V12" s="44" t="s">
        <v>45</v>
      </c>
      <c r="W12" s="201">
        <v>2000</v>
      </c>
      <c r="X12" s="201">
        <v>2075.0515190000001</v>
      </c>
      <c r="Y12" s="428" t="s">
        <v>1187</v>
      </c>
      <c r="Z12" s="46" t="s">
        <v>620</v>
      </c>
      <c r="AA12" s="46" t="s">
        <v>933</v>
      </c>
      <c r="AB12" s="46"/>
      <c r="AC12" s="428"/>
      <c r="AD12" s="327">
        <v>37987</v>
      </c>
      <c r="AE12" s="44"/>
      <c r="AF12" s="337" t="str">
        <f t="shared" si="2"/>
        <v/>
      </c>
      <c r="AG12" s="395"/>
      <c r="AH12" s="75" t="s">
        <v>1202</v>
      </c>
      <c r="AI12" s="75" t="s">
        <v>1214</v>
      </c>
      <c r="AJ12" s="76" t="b">
        <f t="shared" si="3"/>
        <v>1</v>
      </c>
    </row>
    <row r="13" spans="1:55" ht="36" customHeight="1">
      <c r="A13" s="68"/>
      <c r="B13" s="68"/>
      <c r="C13" s="66"/>
      <c r="D13" s="46" t="s">
        <v>554</v>
      </c>
      <c r="E13" s="237" t="s">
        <v>600</v>
      </c>
      <c r="F13" s="217" t="str">
        <f t="shared" si="0"/>
        <v>000-00-00000</v>
      </c>
      <c r="G13" s="428" t="s">
        <v>613</v>
      </c>
      <c r="H13" s="428" t="s">
        <v>38</v>
      </c>
      <c r="I13" s="194" t="s">
        <v>511</v>
      </c>
      <c r="J13" s="428" t="s">
        <v>558</v>
      </c>
      <c r="K13" s="84">
        <v>39508</v>
      </c>
      <c r="L13" s="119" t="s">
        <v>44</v>
      </c>
      <c r="M13" s="202">
        <v>999.99187500000005</v>
      </c>
      <c r="N13" s="218" t="s">
        <v>557</v>
      </c>
      <c r="O13" s="219"/>
      <c r="P13" s="237"/>
      <c r="Q13" s="200"/>
      <c r="R13" s="202"/>
      <c r="S13" s="202"/>
      <c r="T13" s="220"/>
      <c r="U13" s="171" t="str">
        <f t="shared" si="1"/>
        <v/>
      </c>
      <c r="V13" s="44" t="s">
        <v>42</v>
      </c>
      <c r="W13" s="201">
        <v>999.99187500000005</v>
      </c>
      <c r="X13" s="201">
        <v>999.99187500000005</v>
      </c>
      <c r="Y13" s="428" t="s">
        <v>1188</v>
      </c>
      <c r="Z13" s="46" t="s">
        <v>621</v>
      </c>
      <c r="AA13" s="46" t="s">
        <v>933</v>
      </c>
      <c r="AB13" s="46"/>
      <c r="AC13" s="428"/>
      <c r="AD13" s="327">
        <v>37987</v>
      </c>
      <c r="AE13" s="44"/>
      <c r="AF13" s="337" t="str">
        <f t="shared" si="2"/>
        <v/>
      </c>
      <c r="AG13" s="395"/>
      <c r="AH13" s="75" t="s">
        <v>1149</v>
      </c>
      <c r="AI13" s="75"/>
      <c r="AJ13" s="76" t="b">
        <f t="shared" si="3"/>
        <v>1</v>
      </c>
    </row>
    <row r="14" spans="1:55" ht="36" customHeight="1">
      <c r="A14" s="68"/>
      <c r="B14" s="68"/>
      <c r="C14" s="66"/>
      <c r="D14" s="46" t="s">
        <v>554</v>
      </c>
      <c r="E14" s="237" t="s">
        <v>601</v>
      </c>
      <c r="F14" s="217" t="str">
        <f t="shared" si="0"/>
        <v>000-00-00001</v>
      </c>
      <c r="G14" s="428" t="s">
        <v>614</v>
      </c>
      <c r="H14" s="428" t="s">
        <v>1135</v>
      </c>
      <c r="I14" s="194" t="s">
        <v>551</v>
      </c>
      <c r="J14" s="428" t="s">
        <v>38</v>
      </c>
      <c r="K14" s="84">
        <v>39904</v>
      </c>
      <c r="L14" s="119" t="s">
        <v>46</v>
      </c>
      <c r="M14" s="202">
        <v>1000</v>
      </c>
      <c r="N14" s="218" t="s">
        <v>560</v>
      </c>
      <c r="O14" s="219"/>
      <c r="P14" s="237"/>
      <c r="Q14" s="200">
        <v>40220</v>
      </c>
      <c r="R14" s="202">
        <v>100</v>
      </c>
      <c r="S14" s="202">
        <v>100</v>
      </c>
      <c r="T14" s="220" t="s">
        <v>586</v>
      </c>
      <c r="U14" s="171">
        <f t="shared" si="1"/>
        <v>0.86575342465753424</v>
      </c>
      <c r="V14" s="44" t="s">
        <v>42</v>
      </c>
      <c r="W14" s="201">
        <v>900</v>
      </c>
      <c r="X14" s="201">
        <v>900</v>
      </c>
      <c r="Y14" s="438" t="s">
        <v>1188</v>
      </c>
      <c r="Z14" s="46" t="s">
        <v>620</v>
      </c>
      <c r="AA14" s="46" t="s">
        <v>933</v>
      </c>
      <c r="AB14" s="46"/>
      <c r="AC14" s="428"/>
      <c r="AD14" s="327">
        <v>37623</v>
      </c>
      <c r="AE14" s="44"/>
      <c r="AF14" s="337" t="str">
        <f t="shared" si="2"/>
        <v/>
      </c>
      <c r="AG14" s="395"/>
      <c r="AH14" s="75" t="s">
        <v>1202</v>
      </c>
      <c r="AI14" s="75" t="s">
        <v>1216</v>
      </c>
      <c r="AJ14" s="76" t="b">
        <f t="shared" si="3"/>
        <v>1</v>
      </c>
    </row>
    <row r="15" spans="1:55" ht="36" customHeight="1">
      <c r="A15" s="66"/>
      <c r="B15" s="66"/>
      <c r="C15" s="66"/>
      <c r="D15" s="46" t="s">
        <v>554</v>
      </c>
      <c r="E15" s="237" t="s">
        <v>601</v>
      </c>
      <c r="F15" s="217" t="str">
        <f t="shared" si="0"/>
        <v>000-00-00001</v>
      </c>
      <c r="G15" s="428" t="s">
        <v>615</v>
      </c>
      <c r="H15" s="428" t="s">
        <v>1133</v>
      </c>
      <c r="I15" s="194" t="s">
        <v>551</v>
      </c>
      <c r="J15" s="428" t="s">
        <v>555</v>
      </c>
      <c r="K15" s="84">
        <v>39904</v>
      </c>
      <c r="L15" s="119" t="s">
        <v>44</v>
      </c>
      <c r="M15" s="202">
        <v>999.99900000000002</v>
      </c>
      <c r="N15" s="218" t="s">
        <v>556</v>
      </c>
      <c r="O15" s="219">
        <v>0.06</v>
      </c>
      <c r="P15" s="237"/>
      <c r="Q15" s="200">
        <v>40149</v>
      </c>
      <c r="R15" s="202">
        <v>1150</v>
      </c>
      <c r="S15" s="202">
        <v>1000</v>
      </c>
      <c r="T15" s="220" t="s">
        <v>568</v>
      </c>
      <c r="U15" s="171">
        <f t="shared" si="1"/>
        <v>0.67123287671232879</v>
      </c>
      <c r="V15" s="44"/>
      <c r="W15" s="201"/>
      <c r="X15" s="201"/>
      <c r="Y15" s="428"/>
      <c r="Z15" s="46"/>
      <c r="AA15" s="46" t="s">
        <v>933</v>
      </c>
      <c r="AB15" s="46"/>
      <c r="AC15" s="428"/>
      <c r="AD15" s="327">
        <v>37624</v>
      </c>
      <c r="AE15" s="44"/>
      <c r="AF15" s="337" t="str">
        <f t="shared" si="2"/>
        <v/>
      </c>
      <c r="AG15" s="395"/>
      <c r="AH15" s="75" t="s">
        <v>1202</v>
      </c>
      <c r="AI15" s="75" t="s">
        <v>1217</v>
      </c>
      <c r="AJ15" s="76" t="b">
        <f t="shared" si="3"/>
        <v>1</v>
      </c>
    </row>
    <row r="16" spans="1:55" ht="36" customHeight="1">
      <c r="A16" s="66"/>
      <c r="B16" s="66"/>
      <c r="C16" s="66"/>
      <c r="D16" s="46" t="s">
        <v>554</v>
      </c>
      <c r="E16" s="237" t="s">
        <v>601</v>
      </c>
      <c r="F16" s="217" t="str">
        <f t="shared" si="0"/>
        <v>000-00-00001</v>
      </c>
      <c r="G16" s="428" t="s">
        <v>616</v>
      </c>
      <c r="H16" s="428" t="s">
        <v>38</v>
      </c>
      <c r="I16" s="194" t="s">
        <v>511</v>
      </c>
      <c r="J16" s="428" t="s">
        <v>617</v>
      </c>
      <c r="K16" s="84">
        <v>39965</v>
      </c>
      <c r="L16" s="119" t="s">
        <v>567</v>
      </c>
      <c r="M16" s="202">
        <v>7000</v>
      </c>
      <c r="N16" s="218" t="s">
        <v>560</v>
      </c>
      <c r="O16" s="219"/>
      <c r="P16" s="237"/>
      <c r="Q16" s="200">
        <v>40064</v>
      </c>
      <c r="R16" s="202">
        <v>1200</v>
      </c>
      <c r="S16" s="202">
        <v>1000</v>
      </c>
      <c r="T16" s="220" t="s">
        <v>566</v>
      </c>
      <c r="U16" s="171">
        <f t="shared" si="1"/>
        <v>0.27123287671232876</v>
      </c>
      <c r="V16" s="44" t="s">
        <v>42</v>
      </c>
      <c r="W16" s="201">
        <v>6000</v>
      </c>
      <c r="X16" s="201">
        <v>7444.5256509999999</v>
      </c>
      <c r="Y16" s="438" t="s">
        <v>1188</v>
      </c>
      <c r="Z16" s="44" t="s">
        <v>627</v>
      </c>
      <c r="AA16" s="46" t="s">
        <v>933</v>
      </c>
      <c r="AB16" s="46"/>
      <c r="AC16" s="428"/>
      <c r="AD16" s="327">
        <v>37625</v>
      </c>
      <c r="AE16" s="44"/>
      <c r="AF16" s="337" t="str">
        <f t="shared" si="2"/>
        <v/>
      </c>
      <c r="AG16" s="395"/>
      <c r="AH16" s="75" t="s">
        <v>1202</v>
      </c>
      <c r="AI16" s="75" t="s">
        <v>1219</v>
      </c>
      <c r="AJ16" s="76" t="b">
        <f t="shared" si="3"/>
        <v>1</v>
      </c>
    </row>
    <row r="17" spans="1:36" ht="36" customHeight="1">
      <c r="A17" s="66"/>
      <c r="B17" s="66"/>
      <c r="C17" s="66"/>
      <c r="D17" s="46" t="s">
        <v>554</v>
      </c>
      <c r="E17" s="237" t="s">
        <v>605</v>
      </c>
      <c r="F17" s="217" t="str">
        <f t="shared" si="0"/>
        <v>000-00-00002</v>
      </c>
      <c r="G17" s="428" t="s">
        <v>618</v>
      </c>
      <c r="H17" s="428" t="s">
        <v>1134</v>
      </c>
      <c r="I17" s="194" t="s">
        <v>551</v>
      </c>
      <c r="J17" s="428" t="s">
        <v>559</v>
      </c>
      <c r="K17" s="84">
        <v>40179</v>
      </c>
      <c r="L17" s="119" t="s">
        <v>567</v>
      </c>
      <c r="M17" s="202">
        <v>2000</v>
      </c>
      <c r="N17" s="218" t="s">
        <v>560</v>
      </c>
      <c r="O17" s="219"/>
      <c r="P17" s="237"/>
      <c r="Q17" s="200">
        <v>40785</v>
      </c>
      <c r="R17" s="202"/>
      <c r="S17" s="202"/>
      <c r="T17" s="220"/>
      <c r="U17" s="171">
        <f t="shared" si="1"/>
        <v>1.6602739726027398</v>
      </c>
      <c r="V17" s="44" t="s">
        <v>42</v>
      </c>
      <c r="W17" s="201">
        <v>1980</v>
      </c>
      <c r="X17" s="201">
        <v>20</v>
      </c>
      <c r="Y17" s="438" t="s">
        <v>1188</v>
      </c>
      <c r="Z17" s="44" t="s">
        <v>627</v>
      </c>
      <c r="AA17" s="46" t="s">
        <v>933</v>
      </c>
      <c r="AB17" s="46">
        <v>20</v>
      </c>
      <c r="AC17" s="428" t="s">
        <v>622</v>
      </c>
      <c r="AD17" s="327">
        <v>37626</v>
      </c>
      <c r="AE17" s="44"/>
      <c r="AF17" s="337" t="str">
        <f t="shared" si="2"/>
        <v/>
      </c>
      <c r="AG17" s="395"/>
      <c r="AH17" s="75" t="s">
        <v>1202</v>
      </c>
      <c r="AI17" s="75" t="s">
        <v>1221</v>
      </c>
      <c r="AJ17" s="76" t="b">
        <f t="shared" si="3"/>
        <v>1</v>
      </c>
    </row>
    <row r="18" spans="1:36" ht="36" customHeight="1">
      <c r="A18" s="66"/>
      <c r="B18" s="66"/>
      <c r="C18" s="66"/>
      <c r="D18" s="46" t="s">
        <v>554</v>
      </c>
      <c r="E18" s="237" t="s">
        <v>605</v>
      </c>
      <c r="F18" s="217" t="str">
        <f t="shared" si="0"/>
        <v>000-00-00002</v>
      </c>
      <c r="G18" s="428" t="s">
        <v>619</v>
      </c>
      <c r="H18" s="428" t="s">
        <v>1133</v>
      </c>
      <c r="I18" s="194" t="s">
        <v>551</v>
      </c>
      <c r="J18" s="428" t="s">
        <v>559</v>
      </c>
      <c r="K18" s="84">
        <v>40544</v>
      </c>
      <c r="L18" s="119" t="s">
        <v>44</v>
      </c>
      <c r="M18" s="202">
        <v>2000</v>
      </c>
      <c r="N18" s="218" t="s">
        <v>557</v>
      </c>
      <c r="O18" s="219"/>
      <c r="P18" s="237"/>
      <c r="Q18" s="200"/>
      <c r="R18" s="202"/>
      <c r="S18" s="202"/>
      <c r="T18" s="220"/>
      <c r="U18" s="171" t="str">
        <f t="shared" si="1"/>
        <v/>
      </c>
      <c r="V18" s="44" t="s">
        <v>42</v>
      </c>
      <c r="W18" s="201">
        <v>2000</v>
      </c>
      <c r="X18" s="201">
        <v>2000</v>
      </c>
      <c r="Y18" s="438" t="s">
        <v>1188</v>
      </c>
      <c r="Z18" s="44" t="s">
        <v>627</v>
      </c>
      <c r="AA18" s="46" t="s">
        <v>933</v>
      </c>
      <c r="AB18" s="46"/>
      <c r="AC18" s="428"/>
      <c r="AD18" s="327">
        <v>37627</v>
      </c>
      <c r="AE18" s="44"/>
      <c r="AF18" s="337" t="str">
        <f t="shared" si="2"/>
        <v/>
      </c>
      <c r="AG18" s="395"/>
      <c r="AH18" s="75" t="s">
        <v>1149</v>
      </c>
      <c r="AI18" s="75"/>
      <c r="AJ18" s="76" t="b">
        <f t="shared" si="3"/>
        <v>1</v>
      </c>
    </row>
    <row r="19" spans="1:36" s="413" customFormat="1" ht="36" customHeight="1">
      <c r="A19" s="412"/>
      <c r="B19" s="412"/>
      <c r="C19" s="412"/>
      <c r="D19" s="46"/>
      <c r="E19" s="237"/>
      <c r="F19" s="217"/>
      <c r="G19" s="428"/>
      <c r="H19" s="428"/>
      <c r="I19" s="194"/>
      <c r="J19" s="428"/>
      <c r="K19" s="84"/>
      <c r="L19" s="119"/>
      <c r="M19" s="202"/>
      <c r="N19" s="218"/>
      <c r="O19" s="219"/>
      <c r="P19" s="237"/>
      <c r="Q19" s="200"/>
      <c r="R19" s="202"/>
      <c r="S19" s="202"/>
      <c r="T19" s="220"/>
      <c r="U19" s="171" t="str">
        <f t="shared" si="1"/>
        <v/>
      </c>
      <c r="V19" s="44"/>
      <c r="W19" s="201"/>
      <c r="X19" s="201"/>
      <c r="Y19" s="428"/>
      <c r="Z19" s="46"/>
      <c r="AA19" s="46"/>
      <c r="AB19" s="46"/>
      <c r="AC19" s="428"/>
      <c r="AD19" s="327"/>
      <c r="AE19" s="44"/>
      <c r="AF19" s="337" t="str">
        <f t="shared" si="2"/>
        <v/>
      </c>
      <c r="AG19" s="395"/>
      <c r="AH19" s="75"/>
      <c r="AI19" s="75"/>
      <c r="AJ19" s="76" t="b">
        <f t="shared" si="3"/>
        <v>1</v>
      </c>
    </row>
    <row r="20" spans="1:36" ht="36" customHeight="1">
      <c r="A20" s="66"/>
      <c r="B20" s="66"/>
      <c r="C20" s="66"/>
      <c r="D20" s="46"/>
      <c r="E20" s="237"/>
      <c r="F20" s="217" t="str">
        <f t="shared" si="0"/>
        <v/>
      </c>
      <c r="G20" s="41"/>
      <c r="H20" s="41"/>
      <c r="I20" s="194"/>
      <c r="J20" s="41"/>
      <c r="K20" s="84"/>
      <c r="L20" s="119"/>
      <c r="M20" s="202"/>
      <c r="N20" s="218"/>
      <c r="O20" s="219"/>
      <c r="P20" s="237"/>
      <c r="Q20" s="200"/>
      <c r="R20" s="202"/>
      <c r="S20" s="202"/>
      <c r="T20" s="220"/>
      <c r="U20" s="171" t="str">
        <f t="shared" si="1"/>
        <v/>
      </c>
      <c r="V20" s="44"/>
      <c r="W20" s="201"/>
      <c r="X20" s="201"/>
      <c r="Y20" s="41"/>
      <c r="Z20" s="46"/>
      <c r="AA20" s="46"/>
      <c r="AB20" s="46"/>
      <c r="AC20" s="41"/>
      <c r="AD20" s="327"/>
      <c r="AE20" s="44"/>
      <c r="AF20" s="337"/>
      <c r="AG20" s="395"/>
      <c r="AH20" s="75"/>
      <c r="AI20" s="75"/>
      <c r="AJ20" s="76" t="b">
        <f t="shared" si="3"/>
        <v>1</v>
      </c>
    </row>
    <row r="21" spans="1:36" ht="36" customHeight="1">
      <c r="A21" s="66"/>
      <c r="B21" s="66"/>
      <c r="C21" s="66"/>
      <c r="D21" s="46"/>
      <c r="E21" s="237"/>
      <c r="F21" s="217" t="str">
        <f t="shared" si="0"/>
        <v/>
      </c>
      <c r="G21" s="41"/>
      <c r="H21" s="41"/>
      <c r="I21" s="194"/>
      <c r="J21" s="41"/>
      <c r="K21" s="84"/>
      <c r="L21" s="119"/>
      <c r="M21" s="202"/>
      <c r="N21" s="218"/>
      <c r="O21" s="219"/>
      <c r="P21" s="237"/>
      <c r="Q21" s="200"/>
      <c r="R21" s="202"/>
      <c r="S21" s="202"/>
      <c r="T21" s="220"/>
      <c r="U21" s="171" t="str">
        <f t="shared" si="1"/>
        <v/>
      </c>
      <c r="V21" s="44"/>
      <c r="W21" s="201"/>
      <c r="X21" s="201"/>
      <c r="Y21" s="41"/>
      <c r="Z21" s="46"/>
      <c r="AA21" s="46"/>
      <c r="AB21" s="46"/>
      <c r="AC21" s="41"/>
      <c r="AD21" s="327"/>
      <c r="AE21" s="44"/>
      <c r="AF21" s="337" t="str">
        <f t="shared" ref="AF21:AF84" si="4">IF(AE21="YES",(K21-AD21)/365,"")</f>
        <v/>
      </c>
      <c r="AG21" s="395"/>
      <c r="AH21" s="75"/>
      <c r="AI21" s="75"/>
      <c r="AJ21" s="76" t="b">
        <f t="shared" si="3"/>
        <v>1</v>
      </c>
    </row>
    <row r="22" spans="1:36" ht="36" customHeight="1">
      <c r="A22" s="66"/>
      <c r="B22" s="66"/>
      <c r="C22" s="66"/>
      <c r="D22" s="46"/>
      <c r="E22" s="237"/>
      <c r="F22" s="217" t="str">
        <f t="shared" si="0"/>
        <v/>
      </c>
      <c r="G22" s="41"/>
      <c r="H22" s="41"/>
      <c r="I22" s="194"/>
      <c r="J22" s="41"/>
      <c r="K22" s="84"/>
      <c r="L22" s="119"/>
      <c r="M22" s="202"/>
      <c r="N22" s="218"/>
      <c r="O22" s="219"/>
      <c r="P22" s="237"/>
      <c r="Q22" s="200"/>
      <c r="R22" s="202"/>
      <c r="S22" s="202"/>
      <c r="T22" s="220"/>
      <c r="U22" s="171" t="str">
        <f t="shared" si="1"/>
        <v/>
      </c>
      <c r="V22" s="44"/>
      <c r="W22" s="201"/>
      <c r="X22" s="201"/>
      <c r="Y22" s="41"/>
      <c r="Z22" s="46"/>
      <c r="AA22" s="46"/>
      <c r="AB22" s="46"/>
      <c r="AC22" s="41"/>
      <c r="AD22" s="327"/>
      <c r="AE22" s="44"/>
      <c r="AF22" s="337" t="str">
        <f t="shared" si="4"/>
        <v/>
      </c>
      <c r="AG22" s="395"/>
      <c r="AH22" s="75"/>
      <c r="AI22" s="75"/>
      <c r="AJ22" s="76" t="b">
        <f t="shared" si="3"/>
        <v>1</v>
      </c>
    </row>
    <row r="23" spans="1:36" ht="36" customHeight="1">
      <c r="A23" s="66"/>
      <c r="B23" s="66"/>
      <c r="C23" s="66"/>
      <c r="D23" s="46"/>
      <c r="E23" s="237"/>
      <c r="F23" s="217" t="str">
        <f t="shared" si="0"/>
        <v/>
      </c>
      <c r="G23" s="41"/>
      <c r="H23" s="41"/>
      <c r="I23" s="194"/>
      <c r="J23" s="41"/>
      <c r="K23" s="84"/>
      <c r="L23" s="119"/>
      <c r="M23" s="202"/>
      <c r="N23" s="218"/>
      <c r="O23" s="219"/>
      <c r="P23" s="237"/>
      <c r="Q23" s="200"/>
      <c r="R23" s="202"/>
      <c r="S23" s="202"/>
      <c r="T23" s="220"/>
      <c r="U23" s="171" t="str">
        <f t="shared" si="1"/>
        <v/>
      </c>
      <c r="V23" s="44"/>
      <c r="W23" s="201"/>
      <c r="X23" s="201"/>
      <c r="Y23" s="41"/>
      <c r="Z23" s="46"/>
      <c r="AA23" s="46"/>
      <c r="AB23" s="46"/>
      <c r="AC23" s="41"/>
      <c r="AD23" s="327"/>
      <c r="AE23" s="44"/>
      <c r="AF23" s="337" t="str">
        <f t="shared" si="4"/>
        <v/>
      </c>
      <c r="AG23" s="395"/>
      <c r="AH23" s="75"/>
      <c r="AI23" s="75"/>
      <c r="AJ23" s="76" t="b">
        <f t="shared" si="3"/>
        <v>1</v>
      </c>
    </row>
    <row r="24" spans="1:36" ht="36" customHeight="1">
      <c r="A24" s="66"/>
      <c r="B24" s="66"/>
      <c r="C24" s="66"/>
      <c r="D24" s="46"/>
      <c r="E24" s="237"/>
      <c r="F24" s="217" t="str">
        <f t="shared" si="0"/>
        <v/>
      </c>
      <c r="G24" s="41"/>
      <c r="H24" s="41"/>
      <c r="I24" s="194"/>
      <c r="J24" s="41"/>
      <c r="K24" s="84"/>
      <c r="L24" s="119"/>
      <c r="M24" s="202"/>
      <c r="N24" s="218"/>
      <c r="O24" s="219"/>
      <c r="P24" s="237"/>
      <c r="Q24" s="200"/>
      <c r="R24" s="202"/>
      <c r="S24" s="202"/>
      <c r="T24" s="220"/>
      <c r="U24" s="171" t="str">
        <f t="shared" si="1"/>
        <v/>
      </c>
      <c r="V24" s="44"/>
      <c r="W24" s="201"/>
      <c r="X24" s="201"/>
      <c r="Y24" s="41"/>
      <c r="Z24" s="46"/>
      <c r="AA24" s="46"/>
      <c r="AB24" s="46"/>
      <c r="AC24" s="41"/>
      <c r="AD24" s="327"/>
      <c r="AE24" s="44"/>
      <c r="AF24" s="337" t="str">
        <f t="shared" si="4"/>
        <v/>
      </c>
      <c r="AG24" s="395"/>
      <c r="AH24" s="75"/>
      <c r="AI24" s="75"/>
      <c r="AJ24" s="76" t="b">
        <f t="shared" si="3"/>
        <v>1</v>
      </c>
    </row>
    <row r="25" spans="1:36" ht="36" customHeight="1">
      <c r="A25" s="66"/>
      <c r="B25" s="66"/>
      <c r="C25" s="66"/>
      <c r="D25" s="46"/>
      <c r="E25" s="237"/>
      <c r="F25" s="217" t="str">
        <f t="shared" si="0"/>
        <v/>
      </c>
      <c r="G25" s="41"/>
      <c r="H25" s="41"/>
      <c r="I25" s="194"/>
      <c r="J25" s="41"/>
      <c r="K25" s="84"/>
      <c r="L25" s="119"/>
      <c r="M25" s="202"/>
      <c r="N25" s="218"/>
      <c r="O25" s="219"/>
      <c r="P25" s="237"/>
      <c r="Q25" s="200"/>
      <c r="R25" s="202"/>
      <c r="S25" s="202"/>
      <c r="T25" s="220"/>
      <c r="U25" s="171" t="str">
        <f t="shared" si="1"/>
        <v/>
      </c>
      <c r="V25" s="44"/>
      <c r="W25" s="201"/>
      <c r="X25" s="201"/>
      <c r="Y25" s="41"/>
      <c r="Z25" s="46"/>
      <c r="AA25" s="46"/>
      <c r="AB25" s="46"/>
      <c r="AC25" s="41"/>
      <c r="AD25" s="327"/>
      <c r="AE25" s="44"/>
      <c r="AF25" s="337" t="str">
        <f t="shared" si="4"/>
        <v/>
      </c>
      <c r="AG25" s="395"/>
      <c r="AH25" s="75"/>
      <c r="AI25" s="75"/>
      <c r="AJ25" s="76" t="b">
        <f t="shared" si="3"/>
        <v>1</v>
      </c>
    </row>
    <row r="26" spans="1:36" ht="36" customHeight="1">
      <c r="A26" s="66"/>
      <c r="B26" s="66"/>
      <c r="C26" s="66"/>
      <c r="D26" s="46"/>
      <c r="E26" s="237"/>
      <c r="F26" s="217" t="str">
        <f t="shared" si="0"/>
        <v/>
      </c>
      <c r="G26" s="41"/>
      <c r="H26" s="41"/>
      <c r="I26" s="194"/>
      <c r="J26" s="41"/>
      <c r="K26" s="84"/>
      <c r="L26" s="119"/>
      <c r="M26" s="202"/>
      <c r="N26" s="218"/>
      <c r="O26" s="219"/>
      <c r="P26" s="237"/>
      <c r="Q26" s="200"/>
      <c r="R26" s="202"/>
      <c r="S26" s="202"/>
      <c r="T26" s="220"/>
      <c r="U26" s="171" t="str">
        <f t="shared" si="1"/>
        <v/>
      </c>
      <c r="V26" s="44"/>
      <c r="W26" s="201"/>
      <c r="X26" s="201"/>
      <c r="Y26" s="41"/>
      <c r="Z26" s="46"/>
      <c r="AA26" s="46"/>
      <c r="AB26" s="46"/>
      <c r="AC26" s="41"/>
      <c r="AD26" s="327"/>
      <c r="AE26" s="44"/>
      <c r="AF26" s="337" t="str">
        <f t="shared" si="4"/>
        <v/>
      </c>
      <c r="AG26" s="395"/>
      <c r="AH26" s="75"/>
      <c r="AI26" s="75"/>
      <c r="AJ26" s="76" t="b">
        <f t="shared" si="3"/>
        <v>1</v>
      </c>
    </row>
    <row r="27" spans="1:36" ht="36" customHeight="1">
      <c r="A27" s="66"/>
      <c r="B27" s="66"/>
      <c r="C27" s="66"/>
      <c r="D27" s="46"/>
      <c r="E27" s="237"/>
      <c r="F27" s="217" t="str">
        <f t="shared" si="0"/>
        <v/>
      </c>
      <c r="G27" s="41"/>
      <c r="H27" s="41"/>
      <c r="I27" s="194"/>
      <c r="J27" s="41"/>
      <c r="K27" s="84"/>
      <c r="L27" s="119"/>
      <c r="M27" s="202"/>
      <c r="N27" s="218"/>
      <c r="O27" s="219"/>
      <c r="P27" s="237"/>
      <c r="Q27" s="200"/>
      <c r="R27" s="202"/>
      <c r="S27" s="202"/>
      <c r="T27" s="220"/>
      <c r="U27" s="171" t="str">
        <f t="shared" si="1"/>
        <v/>
      </c>
      <c r="V27" s="44"/>
      <c r="W27" s="201"/>
      <c r="X27" s="201"/>
      <c r="Y27" s="41"/>
      <c r="Z27" s="46"/>
      <c r="AA27" s="46"/>
      <c r="AB27" s="46"/>
      <c r="AC27" s="41"/>
      <c r="AD27" s="327"/>
      <c r="AE27" s="44"/>
      <c r="AF27" s="337" t="str">
        <f t="shared" si="4"/>
        <v/>
      </c>
      <c r="AG27" s="395"/>
      <c r="AH27" s="75"/>
      <c r="AI27" s="75"/>
      <c r="AJ27" s="76" t="b">
        <f t="shared" si="3"/>
        <v>1</v>
      </c>
    </row>
    <row r="28" spans="1:36" ht="36" customHeight="1">
      <c r="A28" s="66"/>
      <c r="B28" s="66"/>
      <c r="C28" s="66"/>
      <c r="D28" s="46"/>
      <c r="E28" s="237"/>
      <c r="F28" s="217" t="str">
        <f t="shared" si="0"/>
        <v/>
      </c>
      <c r="G28" s="41"/>
      <c r="H28" s="41"/>
      <c r="I28" s="194"/>
      <c r="J28" s="41"/>
      <c r="K28" s="84"/>
      <c r="L28" s="119"/>
      <c r="M28" s="202"/>
      <c r="N28" s="218"/>
      <c r="O28" s="219"/>
      <c r="P28" s="237"/>
      <c r="Q28" s="200"/>
      <c r="R28" s="202"/>
      <c r="S28" s="202"/>
      <c r="T28" s="220"/>
      <c r="U28" s="171" t="str">
        <f t="shared" si="1"/>
        <v/>
      </c>
      <c r="V28" s="44"/>
      <c r="W28" s="201"/>
      <c r="X28" s="201"/>
      <c r="Y28" s="41"/>
      <c r="Z28" s="46"/>
      <c r="AA28" s="46"/>
      <c r="AB28" s="46"/>
      <c r="AC28" s="41"/>
      <c r="AD28" s="327"/>
      <c r="AE28" s="44"/>
      <c r="AF28" s="337" t="str">
        <f t="shared" si="4"/>
        <v/>
      </c>
      <c r="AG28" s="395"/>
      <c r="AH28" s="75"/>
      <c r="AI28" s="75"/>
      <c r="AJ28" s="76" t="b">
        <f t="shared" si="3"/>
        <v>1</v>
      </c>
    </row>
    <row r="29" spans="1:36" ht="36" customHeight="1">
      <c r="A29" s="66"/>
      <c r="B29" s="66"/>
      <c r="C29" s="66"/>
      <c r="D29" s="46"/>
      <c r="E29" s="237"/>
      <c r="F29" s="217" t="str">
        <f t="shared" si="0"/>
        <v/>
      </c>
      <c r="G29" s="41"/>
      <c r="H29" s="41"/>
      <c r="I29" s="194"/>
      <c r="J29" s="41"/>
      <c r="K29" s="84"/>
      <c r="L29" s="119"/>
      <c r="M29" s="202"/>
      <c r="N29" s="218"/>
      <c r="O29" s="219"/>
      <c r="P29" s="237"/>
      <c r="Q29" s="200"/>
      <c r="R29" s="202"/>
      <c r="S29" s="202"/>
      <c r="T29" s="220"/>
      <c r="U29" s="171" t="str">
        <f t="shared" si="1"/>
        <v/>
      </c>
      <c r="V29" s="44"/>
      <c r="W29" s="201"/>
      <c r="X29" s="201"/>
      <c r="Y29" s="41"/>
      <c r="Z29" s="46"/>
      <c r="AA29" s="46"/>
      <c r="AB29" s="46"/>
      <c r="AC29" s="41"/>
      <c r="AD29" s="327"/>
      <c r="AE29" s="44"/>
      <c r="AF29" s="337" t="str">
        <f t="shared" si="4"/>
        <v/>
      </c>
      <c r="AG29" s="395"/>
      <c r="AH29" s="75"/>
      <c r="AI29" s="75"/>
      <c r="AJ29" s="76" t="b">
        <f t="shared" si="3"/>
        <v>1</v>
      </c>
    </row>
    <row r="30" spans="1:36" ht="36" customHeight="1">
      <c r="A30" s="66"/>
      <c r="B30" s="66"/>
      <c r="C30" s="66"/>
      <c r="D30" s="46"/>
      <c r="E30" s="237"/>
      <c r="F30" s="217" t="str">
        <f t="shared" si="0"/>
        <v/>
      </c>
      <c r="G30" s="41"/>
      <c r="H30" s="41"/>
      <c r="I30" s="194"/>
      <c r="J30" s="41"/>
      <c r="K30" s="84"/>
      <c r="L30" s="119"/>
      <c r="M30" s="202"/>
      <c r="N30" s="218"/>
      <c r="O30" s="219"/>
      <c r="P30" s="237"/>
      <c r="Q30" s="200"/>
      <c r="R30" s="202"/>
      <c r="S30" s="202"/>
      <c r="T30" s="220"/>
      <c r="U30" s="171" t="str">
        <f t="shared" si="1"/>
        <v/>
      </c>
      <c r="V30" s="44"/>
      <c r="W30" s="201"/>
      <c r="X30" s="201"/>
      <c r="Y30" s="41"/>
      <c r="Z30" s="46"/>
      <c r="AA30" s="46"/>
      <c r="AB30" s="46"/>
      <c r="AC30" s="41"/>
      <c r="AD30" s="327"/>
      <c r="AE30" s="44"/>
      <c r="AF30" s="337" t="str">
        <f t="shared" si="4"/>
        <v/>
      </c>
      <c r="AG30" s="395"/>
      <c r="AH30" s="75"/>
      <c r="AI30" s="75"/>
      <c r="AJ30" s="76" t="b">
        <f t="shared" si="3"/>
        <v>1</v>
      </c>
    </row>
    <row r="31" spans="1:36" ht="36" customHeight="1">
      <c r="A31" s="66"/>
      <c r="B31" s="66"/>
      <c r="C31" s="66"/>
      <c r="D31" s="46"/>
      <c r="E31" s="237"/>
      <c r="F31" s="217" t="str">
        <f t="shared" si="0"/>
        <v/>
      </c>
      <c r="G31" s="41"/>
      <c r="H31" s="41"/>
      <c r="I31" s="194"/>
      <c r="J31" s="41"/>
      <c r="K31" s="84"/>
      <c r="L31" s="119"/>
      <c r="M31" s="202"/>
      <c r="N31" s="218"/>
      <c r="O31" s="219"/>
      <c r="P31" s="237"/>
      <c r="Q31" s="200"/>
      <c r="R31" s="202"/>
      <c r="S31" s="202"/>
      <c r="T31" s="220"/>
      <c r="U31" s="171" t="str">
        <f t="shared" si="1"/>
        <v/>
      </c>
      <c r="V31" s="44"/>
      <c r="W31" s="201"/>
      <c r="X31" s="201"/>
      <c r="Y31" s="41"/>
      <c r="Z31" s="46"/>
      <c r="AA31" s="46"/>
      <c r="AB31" s="46"/>
      <c r="AC31" s="41"/>
      <c r="AD31" s="327"/>
      <c r="AE31" s="44"/>
      <c r="AF31" s="337" t="str">
        <f t="shared" si="4"/>
        <v/>
      </c>
      <c r="AG31" s="395"/>
      <c r="AH31" s="75"/>
      <c r="AI31" s="75"/>
      <c r="AJ31" s="76" t="b">
        <f t="shared" si="3"/>
        <v>1</v>
      </c>
    </row>
    <row r="32" spans="1:36" ht="36" customHeight="1">
      <c r="A32" s="66"/>
      <c r="B32" s="66"/>
      <c r="C32" s="66"/>
      <c r="D32" s="46"/>
      <c r="E32" s="237"/>
      <c r="F32" s="217" t="str">
        <f t="shared" si="0"/>
        <v/>
      </c>
      <c r="G32" s="41"/>
      <c r="H32" s="41"/>
      <c r="I32" s="194"/>
      <c r="J32" s="41"/>
      <c r="K32" s="84"/>
      <c r="L32" s="119"/>
      <c r="M32" s="202"/>
      <c r="N32" s="218"/>
      <c r="O32" s="219"/>
      <c r="P32" s="237"/>
      <c r="Q32" s="200"/>
      <c r="R32" s="202"/>
      <c r="S32" s="202"/>
      <c r="T32" s="220"/>
      <c r="U32" s="171" t="str">
        <f t="shared" si="1"/>
        <v/>
      </c>
      <c r="V32" s="44"/>
      <c r="W32" s="201"/>
      <c r="X32" s="201"/>
      <c r="Y32" s="41"/>
      <c r="Z32" s="46"/>
      <c r="AA32" s="46"/>
      <c r="AB32" s="46"/>
      <c r="AC32" s="41"/>
      <c r="AD32" s="327"/>
      <c r="AE32" s="44"/>
      <c r="AF32" s="337" t="str">
        <f t="shared" si="4"/>
        <v/>
      </c>
      <c r="AG32" s="395"/>
      <c r="AH32" s="75"/>
      <c r="AI32" s="75"/>
      <c r="AJ32" s="76" t="b">
        <f t="shared" si="3"/>
        <v>1</v>
      </c>
    </row>
    <row r="33" spans="1:36" ht="36" customHeight="1">
      <c r="A33" s="66"/>
      <c r="B33" s="66"/>
      <c r="C33" s="66"/>
      <c r="D33" s="46"/>
      <c r="E33" s="237"/>
      <c r="F33" s="217" t="str">
        <f t="shared" si="0"/>
        <v/>
      </c>
      <c r="G33" s="41"/>
      <c r="H33" s="41"/>
      <c r="I33" s="194"/>
      <c r="J33" s="41"/>
      <c r="K33" s="84"/>
      <c r="L33" s="119"/>
      <c r="M33" s="202"/>
      <c r="N33" s="218"/>
      <c r="O33" s="219"/>
      <c r="P33" s="237"/>
      <c r="Q33" s="200"/>
      <c r="R33" s="202"/>
      <c r="S33" s="202"/>
      <c r="T33" s="220"/>
      <c r="U33" s="171" t="str">
        <f t="shared" si="1"/>
        <v/>
      </c>
      <c r="V33" s="44"/>
      <c r="W33" s="201"/>
      <c r="X33" s="201"/>
      <c r="Y33" s="41"/>
      <c r="Z33" s="46"/>
      <c r="AA33" s="46"/>
      <c r="AB33" s="46"/>
      <c r="AC33" s="41"/>
      <c r="AD33" s="327"/>
      <c r="AE33" s="44"/>
      <c r="AF33" s="337" t="str">
        <f t="shared" si="4"/>
        <v/>
      </c>
      <c r="AG33" s="395"/>
      <c r="AH33" s="75"/>
      <c r="AI33" s="75"/>
      <c r="AJ33" s="76" t="b">
        <f t="shared" si="3"/>
        <v>1</v>
      </c>
    </row>
    <row r="34" spans="1:36" ht="36" customHeight="1">
      <c r="A34" s="66"/>
      <c r="B34" s="66"/>
      <c r="C34" s="66"/>
      <c r="D34" s="46"/>
      <c r="E34" s="237"/>
      <c r="F34" s="217" t="str">
        <f t="shared" si="0"/>
        <v/>
      </c>
      <c r="G34" s="41"/>
      <c r="H34" s="41"/>
      <c r="I34" s="194"/>
      <c r="J34" s="41"/>
      <c r="K34" s="84"/>
      <c r="L34" s="119"/>
      <c r="M34" s="202"/>
      <c r="N34" s="218"/>
      <c r="O34" s="219"/>
      <c r="P34" s="237"/>
      <c r="Q34" s="200"/>
      <c r="R34" s="202"/>
      <c r="S34" s="202"/>
      <c r="T34" s="220"/>
      <c r="U34" s="171" t="str">
        <f t="shared" si="1"/>
        <v/>
      </c>
      <c r="V34" s="44"/>
      <c r="W34" s="201"/>
      <c r="X34" s="201"/>
      <c r="Y34" s="41"/>
      <c r="Z34" s="46"/>
      <c r="AA34" s="46"/>
      <c r="AB34" s="46"/>
      <c r="AC34" s="41"/>
      <c r="AD34" s="327"/>
      <c r="AE34" s="44"/>
      <c r="AF34" s="337" t="str">
        <f t="shared" si="4"/>
        <v/>
      </c>
      <c r="AG34" s="395"/>
      <c r="AH34" s="75"/>
      <c r="AI34" s="75"/>
      <c r="AJ34" s="76" t="b">
        <f t="shared" si="3"/>
        <v>1</v>
      </c>
    </row>
    <row r="35" spans="1:36" ht="36" customHeight="1">
      <c r="A35" s="66"/>
      <c r="B35" s="66"/>
      <c r="C35" s="66"/>
      <c r="D35" s="46"/>
      <c r="E35" s="237"/>
      <c r="F35" s="217" t="str">
        <f t="shared" si="0"/>
        <v/>
      </c>
      <c r="G35" s="41"/>
      <c r="H35" s="41"/>
      <c r="I35" s="194"/>
      <c r="J35" s="41"/>
      <c r="K35" s="84"/>
      <c r="L35" s="119"/>
      <c r="M35" s="202"/>
      <c r="N35" s="218"/>
      <c r="O35" s="219"/>
      <c r="P35" s="237"/>
      <c r="Q35" s="200"/>
      <c r="R35" s="202"/>
      <c r="S35" s="202"/>
      <c r="T35" s="220"/>
      <c r="U35" s="171" t="str">
        <f t="shared" si="1"/>
        <v/>
      </c>
      <c r="V35" s="44"/>
      <c r="W35" s="201"/>
      <c r="X35" s="201"/>
      <c r="Y35" s="41"/>
      <c r="Z35" s="46"/>
      <c r="AA35" s="46"/>
      <c r="AB35" s="46"/>
      <c r="AC35" s="41"/>
      <c r="AD35" s="327"/>
      <c r="AE35" s="44"/>
      <c r="AF35" s="337" t="str">
        <f t="shared" si="4"/>
        <v/>
      </c>
      <c r="AG35" s="395"/>
      <c r="AH35" s="75"/>
      <c r="AI35" s="75"/>
      <c r="AJ35" s="76" t="b">
        <f t="shared" si="3"/>
        <v>1</v>
      </c>
    </row>
    <row r="36" spans="1:36" ht="36" customHeight="1">
      <c r="A36" s="66"/>
      <c r="B36" s="66"/>
      <c r="C36" s="66"/>
      <c r="D36" s="46"/>
      <c r="E36" s="237"/>
      <c r="F36" s="217" t="str">
        <f t="shared" si="0"/>
        <v/>
      </c>
      <c r="G36" s="41"/>
      <c r="H36" s="41"/>
      <c r="I36" s="194"/>
      <c r="J36" s="41"/>
      <c r="K36" s="84"/>
      <c r="L36" s="119"/>
      <c r="M36" s="202"/>
      <c r="N36" s="218"/>
      <c r="O36" s="219"/>
      <c r="P36" s="237"/>
      <c r="Q36" s="200"/>
      <c r="R36" s="202"/>
      <c r="S36" s="202"/>
      <c r="T36" s="220"/>
      <c r="U36" s="171" t="str">
        <f t="shared" si="1"/>
        <v/>
      </c>
      <c r="V36" s="44"/>
      <c r="W36" s="201"/>
      <c r="X36" s="201"/>
      <c r="Y36" s="41"/>
      <c r="Z36" s="46"/>
      <c r="AA36" s="46"/>
      <c r="AB36" s="46"/>
      <c r="AC36" s="41"/>
      <c r="AD36" s="327"/>
      <c r="AE36" s="44"/>
      <c r="AF36" s="337" t="str">
        <f t="shared" si="4"/>
        <v/>
      </c>
      <c r="AG36" s="395"/>
      <c r="AH36" s="75"/>
      <c r="AI36" s="75"/>
      <c r="AJ36" s="76" t="b">
        <f t="shared" si="3"/>
        <v>1</v>
      </c>
    </row>
    <row r="37" spans="1:36" ht="36" customHeight="1">
      <c r="A37" s="66"/>
      <c r="B37" s="66"/>
      <c r="C37" s="66"/>
      <c r="D37" s="46"/>
      <c r="E37" s="237"/>
      <c r="F37" s="217" t="str">
        <f t="shared" si="0"/>
        <v/>
      </c>
      <c r="G37" s="41"/>
      <c r="H37" s="41"/>
      <c r="I37" s="194"/>
      <c r="J37" s="41"/>
      <c r="K37" s="84"/>
      <c r="L37" s="119"/>
      <c r="M37" s="202"/>
      <c r="N37" s="218"/>
      <c r="O37" s="219"/>
      <c r="P37" s="237"/>
      <c r="Q37" s="200"/>
      <c r="R37" s="202"/>
      <c r="S37" s="202"/>
      <c r="T37" s="220"/>
      <c r="U37" s="171" t="str">
        <f t="shared" si="1"/>
        <v/>
      </c>
      <c r="V37" s="44"/>
      <c r="W37" s="201"/>
      <c r="X37" s="201"/>
      <c r="Y37" s="41"/>
      <c r="Z37" s="46"/>
      <c r="AA37" s="46"/>
      <c r="AB37" s="46"/>
      <c r="AC37" s="41"/>
      <c r="AD37" s="327"/>
      <c r="AE37" s="44"/>
      <c r="AF37" s="337" t="str">
        <f t="shared" si="4"/>
        <v/>
      </c>
      <c r="AG37" s="395"/>
      <c r="AH37" s="75"/>
      <c r="AI37" s="75"/>
      <c r="AJ37" s="76" t="b">
        <f t="shared" si="3"/>
        <v>1</v>
      </c>
    </row>
    <row r="38" spans="1:36" ht="36" customHeight="1">
      <c r="A38" s="66"/>
      <c r="B38" s="66"/>
      <c r="C38" s="66"/>
      <c r="D38" s="46"/>
      <c r="E38" s="237"/>
      <c r="F38" s="217" t="str">
        <f t="shared" si="0"/>
        <v/>
      </c>
      <c r="G38" s="41"/>
      <c r="H38" s="41"/>
      <c r="I38" s="194"/>
      <c r="J38" s="41"/>
      <c r="K38" s="84"/>
      <c r="L38" s="119"/>
      <c r="M38" s="202"/>
      <c r="N38" s="218"/>
      <c r="O38" s="219"/>
      <c r="P38" s="237"/>
      <c r="Q38" s="200"/>
      <c r="R38" s="202"/>
      <c r="S38" s="202"/>
      <c r="T38" s="220"/>
      <c r="U38" s="171" t="str">
        <f t="shared" si="1"/>
        <v/>
      </c>
      <c r="V38" s="44"/>
      <c r="W38" s="201"/>
      <c r="X38" s="201"/>
      <c r="Y38" s="41"/>
      <c r="Z38" s="46"/>
      <c r="AA38" s="46"/>
      <c r="AB38" s="46"/>
      <c r="AC38" s="41"/>
      <c r="AD38" s="327"/>
      <c r="AE38" s="44"/>
      <c r="AF38" s="337" t="str">
        <f t="shared" si="4"/>
        <v/>
      </c>
      <c r="AG38" s="395"/>
      <c r="AH38" s="75"/>
      <c r="AI38" s="75"/>
      <c r="AJ38" s="76" t="b">
        <f t="shared" si="3"/>
        <v>1</v>
      </c>
    </row>
    <row r="39" spans="1:36" ht="36" customHeight="1">
      <c r="A39" s="66"/>
      <c r="B39" s="66"/>
      <c r="C39" s="66"/>
      <c r="D39" s="46"/>
      <c r="E39" s="237"/>
      <c r="F39" s="217" t="str">
        <f t="shared" si="0"/>
        <v/>
      </c>
      <c r="G39" s="41"/>
      <c r="H39" s="41"/>
      <c r="I39" s="194"/>
      <c r="J39" s="41"/>
      <c r="K39" s="84"/>
      <c r="L39" s="119"/>
      <c r="M39" s="202"/>
      <c r="N39" s="218"/>
      <c r="O39" s="219"/>
      <c r="P39" s="237"/>
      <c r="Q39" s="200"/>
      <c r="R39" s="202"/>
      <c r="S39" s="202"/>
      <c r="T39" s="220"/>
      <c r="U39" s="171" t="str">
        <f t="shared" si="1"/>
        <v/>
      </c>
      <c r="V39" s="44"/>
      <c r="W39" s="201"/>
      <c r="X39" s="201"/>
      <c r="Y39" s="41"/>
      <c r="Z39" s="46"/>
      <c r="AA39" s="46"/>
      <c r="AB39" s="46"/>
      <c r="AC39" s="41"/>
      <c r="AD39" s="327"/>
      <c r="AE39" s="44"/>
      <c r="AF39" s="337" t="str">
        <f t="shared" si="4"/>
        <v/>
      </c>
      <c r="AG39" s="395"/>
      <c r="AH39" s="75"/>
      <c r="AI39" s="75"/>
      <c r="AJ39" s="76" t="b">
        <f t="shared" si="3"/>
        <v>1</v>
      </c>
    </row>
    <row r="40" spans="1:36" ht="36" customHeight="1">
      <c r="A40" s="66"/>
      <c r="B40" s="66"/>
      <c r="C40" s="66"/>
      <c r="D40" s="46"/>
      <c r="E40" s="237"/>
      <c r="F40" s="217" t="str">
        <f t="shared" si="0"/>
        <v/>
      </c>
      <c r="G40" s="41"/>
      <c r="H40" s="41"/>
      <c r="I40" s="194"/>
      <c r="J40" s="41"/>
      <c r="K40" s="84"/>
      <c r="L40" s="119"/>
      <c r="M40" s="202"/>
      <c r="N40" s="218"/>
      <c r="O40" s="219"/>
      <c r="P40" s="237"/>
      <c r="Q40" s="200"/>
      <c r="R40" s="202"/>
      <c r="S40" s="202"/>
      <c r="T40" s="220"/>
      <c r="U40" s="171" t="str">
        <f t="shared" si="1"/>
        <v/>
      </c>
      <c r="V40" s="44"/>
      <c r="W40" s="201"/>
      <c r="X40" s="201"/>
      <c r="Y40" s="41"/>
      <c r="Z40" s="46"/>
      <c r="AA40" s="46"/>
      <c r="AB40" s="46"/>
      <c r="AC40" s="41"/>
      <c r="AD40" s="327"/>
      <c r="AE40" s="44"/>
      <c r="AF40" s="337" t="str">
        <f t="shared" si="4"/>
        <v/>
      </c>
      <c r="AG40" s="395"/>
      <c r="AH40" s="75"/>
      <c r="AI40" s="75"/>
      <c r="AJ40" s="76" t="b">
        <f t="shared" si="3"/>
        <v>1</v>
      </c>
    </row>
    <row r="41" spans="1:36" ht="36" customHeight="1">
      <c r="A41" s="66"/>
      <c r="B41" s="66"/>
      <c r="C41" s="66"/>
      <c r="D41" s="46"/>
      <c r="E41" s="237"/>
      <c r="F41" s="217" t="str">
        <f t="shared" si="0"/>
        <v/>
      </c>
      <c r="G41" s="41"/>
      <c r="H41" s="41"/>
      <c r="I41" s="194"/>
      <c r="J41" s="41"/>
      <c r="K41" s="84"/>
      <c r="L41" s="119"/>
      <c r="M41" s="202"/>
      <c r="N41" s="218"/>
      <c r="O41" s="219"/>
      <c r="P41" s="237"/>
      <c r="Q41" s="200"/>
      <c r="R41" s="202"/>
      <c r="S41" s="202"/>
      <c r="T41" s="220"/>
      <c r="U41" s="171" t="str">
        <f t="shared" si="1"/>
        <v/>
      </c>
      <c r="V41" s="44"/>
      <c r="W41" s="201"/>
      <c r="X41" s="201"/>
      <c r="Y41" s="41"/>
      <c r="Z41" s="46"/>
      <c r="AA41" s="46"/>
      <c r="AB41" s="46"/>
      <c r="AC41" s="41"/>
      <c r="AD41" s="327"/>
      <c r="AE41" s="44"/>
      <c r="AF41" s="337" t="str">
        <f t="shared" si="4"/>
        <v/>
      </c>
      <c r="AG41" s="395"/>
      <c r="AH41" s="75"/>
      <c r="AI41" s="75"/>
      <c r="AJ41" s="76" t="b">
        <f t="shared" si="3"/>
        <v>1</v>
      </c>
    </row>
    <row r="42" spans="1:36" ht="36" customHeight="1">
      <c r="A42" s="66"/>
      <c r="B42" s="66"/>
      <c r="C42" s="66"/>
      <c r="D42" s="46"/>
      <c r="E42" s="237"/>
      <c r="F42" s="217" t="str">
        <f t="shared" si="0"/>
        <v/>
      </c>
      <c r="G42" s="41"/>
      <c r="H42" s="41"/>
      <c r="I42" s="194"/>
      <c r="J42" s="41"/>
      <c r="K42" s="84"/>
      <c r="L42" s="119"/>
      <c r="M42" s="202"/>
      <c r="N42" s="218"/>
      <c r="O42" s="219"/>
      <c r="P42" s="237"/>
      <c r="Q42" s="200"/>
      <c r="R42" s="202"/>
      <c r="S42" s="202"/>
      <c r="T42" s="220"/>
      <c r="U42" s="171" t="str">
        <f t="shared" si="1"/>
        <v/>
      </c>
      <c r="V42" s="44"/>
      <c r="W42" s="201"/>
      <c r="X42" s="201"/>
      <c r="Y42" s="41"/>
      <c r="Z42" s="46"/>
      <c r="AA42" s="46"/>
      <c r="AB42" s="46"/>
      <c r="AC42" s="41"/>
      <c r="AD42" s="327"/>
      <c r="AE42" s="44"/>
      <c r="AF42" s="337" t="str">
        <f t="shared" si="4"/>
        <v/>
      </c>
      <c r="AG42" s="395"/>
      <c r="AH42" s="75"/>
      <c r="AI42" s="75"/>
      <c r="AJ42" s="76" t="b">
        <f t="shared" si="3"/>
        <v>1</v>
      </c>
    </row>
    <row r="43" spans="1:36" ht="36" customHeight="1">
      <c r="A43" s="66"/>
      <c r="B43" s="66"/>
      <c r="C43" s="66"/>
      <c r="D43" s="46"/>
      <c r="E43" s="237"/>
      <c r="F43" s="217" t="str">
        <f t="shared" si="0"/>
        <v/>
      </c>
      <c r="G43" s="41"/>
      <c r="H43" s="41"/>
      <c r="I43" s="194"/>
      <c r="J43" s="41"/>
      <c r="K43" s="84"/>
      <c r="L43" s="119"/>
      <c r="M43" s="202"/>
      <c r="N43" s="218"/>
      <c r="O43" s="219"/>
      <c r="P43" s="237"/>
      <c r="Q43" s="200"/>
      <c r="R43" s="202"/>
      <c r="S43" s="202"/>
      <c r="T43" s="220"/>
      <c r="U43" s="171" t="str">
        <f t="shared" si="1"/>
        <v/>
      </c>
      <c r="V43" s="44"/>
      <c r="W43" s="201"/>
      <c r="X43" s="201"/>
      <c r="Y43" s="41"/>
      <c r="Z43" s="46"/>
      <c r="AA43" s="46"/>
      <c r="AB43" s="46"/>
      <c r="AC43" s="41"/>
      <c r="AD43" s="327"/>
      <c r="AE43" s="44"/>
      <c r="AF43" s="337" t="str">
        <f t="shared" si="4"/>
        <v/>
      </c>
      <c r="AG43" s="395"/>
      <c r="AH43" s="75"/>
      <c r="AI43" s="75"/>
      <c r="AJ43" s="76" t="b">
        <f t="shared" si="3"/>
        <v>1</v>
      </c>
    </row>
    <row r="44" spans="1:36" ht="36" customHeight="1">
      <c r="A44" s="66"/>
      <c r="B44" s="66"/>
      <c r="C44" s="66"/>
      <c r="D44" s="46"/>
      <c r="E44" s="237"/>
      <c r="F44" s="217" t="str">
        <f t="shared" si="0"/>
        <v/>
      </c>
      <c r="G44" s="41"/>
      <c r="H44" s="41"/>
      <c r="I44" s="194"/>
      <c r="J44" s="41"/>
      <c r="K44" s="84"/>
      <c r="L44" s="119"/>
      <c r="M44" s="202"/>
      <c r="N44" s="218"/>
      <c r="O44" s="219"/>
      <c r="P44" s="237"/>
      <c r="Q44" s="200"/>
      <c r="R44" s="202"/>
      <c r="S44" s="202"/>
      <c r="T44" s="220"/>
      <c r="U44" s="171" t="str">
        <f t="shared" si="1"/>
        <v/>
      </c>
      <c r="V44" s="44"/>
      <c r="W44" s="201"/>
      <c r="X44" s="201"/>
      <c r="Y44" s="41"/>
      <c r="Z44" s="46"/>
      <c r="AA44" s="46"/>
      <c r="AB44" s="46"/>
      <c r="AC44" s="41"/>
      <c r="AD44" s="327"/>
      <c r="AE44" s="44"/>
      <c r="AF44" s="337" t="str">
        <f t="shared" si="4"/>
        <v/>
      </c>
      <c r="AG44" s="395"/>
      <c r="AH44" s="75"/>
      <c r="AI44" s="75"/>
      <c r="AJ44" s="76" t="b">
        <f t="shared" si="3"/>
        <v>1</v>
      </c>
    </row>
    <row r="45" spans="1:36" ht="36" customHeight="1">
      <c r="A45" s="66"/>
      <c r="B45" s="66"/>
      <c r="C45" s="66"/>
      <c r="D45" s="46"/>
      <c r="E45" s="237"/>
      <c r="F45" s="217" t="str">
        <f t="shared" si="0"/>
        <v/>
      </c>
      <c r="G45" s="41"/>
      <c r="H45" s="41"/>
      <c r="I45" s="194"/>
      <c r="J45" s="41"/>
      <c r="K45" s="84"/>
      <c r="L45" s="119"/>
      <c r="M45" s="202"/>
      <c r="N45" s="218"/>
      <c r="O45" s="219"/>
      <c r="P45" s="237"/>
      <c r="Q45" s="200"/>
      <c r="R45" s="202"/>
      <c r="S45" s="202"/>
      <c r="T45" s="220"/>
      <c r="U45" s="171" t="str">
        <f t="shared" si="1"/>
        <v/>
      </c>
      <c r="V45" s="44"/>
      <c r="W45" s="201"/>
      <c r="X45" s="201"/>
      <c r="Y45" s="41"/>
      <c r="Z45" s="46"/>
      <c r="AA45" s="46"/>
      <c r="AB45" s="46"/>
      <c r="AC45" s="41"/>
      <c r="AD45" s="327"/>
      <c r="AE45" s="44"/>
      <c r="AF45" s="337" t="str">
        <f t="shared" si="4"/>
        <v/>
      </c>
      <c r="AG45" s="395"/>
      <c r="AH45" s="75"/>
      <c r="AI45" s="75"/>
      <c r="AJ45" s="76" t="b">
        <f t="shared" si="3"/>
        <v>1</v>
      </c>
    </row>
    <row r="46" spans="1:36" ht="36" customHeight="1">
      <c r="A46" s="66"/>
      <c r="B46" s="66"/>
      <c r="C46" s="66"/>
      <c r="D46" s="46"/>
      <c r="E46" s="237"/>
      <c r="F46" s="217" t="str">
        <f t="shared" si="0"/>
        <v/>
      </c>
      <c r="G46" s="41"/>
      <c r="H46" s="41"/>
      <c r="I46" s="194"/>
      <c r="J46" s="41"/>
      <c r="K46" s="84"/>
      <c r="L46" s="119"/>
      <c r="M46" s="202"/>
      <c r="N46" s="218"/>
      <c r="O46" s="219"/>
      <c r="P46" s="237"/>
      <c r="Q46" s="200"/>
      <c r="R46" s="202"/>
      <c r="S46" s="202"/>
      <c r="T46" s="220"/>
      <c r="U46" s="171" t="str">
        <f t="shared" si="1"/>
        <v/>
      </c>
      <c r="V46" s="44"/>
      <c r="W46" s="201"/>
      <c r="X46" s="201"/>
      <c r="Y46" s="41"/>
      <c r="Z46" s="46"/>
      <c r="AA46" s="46"/>
      <c r="AB46" s="46"/>
      <c r="AC46" s="41"/>
      <c r="AD46" s="327"/>
      <c r="AE46" s="44"/>
      <c r="AF46" s="337" t="str">
        <f t="shared" si="4"/>
        <v/>
      </c>
      <c r="AG46" s="395"/>
      <c r="AH46" s="75"/>
      <c r="AI46" s="75"/>
      <c r="AJ46" s="76" t="b">
        <f t="shared" si="3"/>
        <v>1</v>
      </c>
    </row>
    <row r="47" spans="1:36" ht="36" customHeight="1">
      <c r="A47" s="66"/>
      <c r="B47" s="66"/>
      <c r="C47" s="66"/>
      <c r="D47" s="46"/>
      <c r="E47" s="237"/>
      <c r="F47" s="217" t="str">
        <f t="shared" si="0"/>
        <v/>
      </c>
      <c r="G47" s="41"/>
      <c r="H47" s="41"/>
      <c r="I47" s="194"/>
      <c r="J47" s="41"/>
      <c r="K47" s="84"/>
      <c r="L47" s="119"/>
      <c r="M47" s="202"/>
      <c r="N47" s="218"/>
      <c r="O47" s="219"/>
      <c r="P47" s="237"/>
      <c r="Q47" s="200"/>
      <c r="R47" s="202"/>
      <c r="S47" s="202"/>
      <c r="T47" s="220"/>
      <c r="U47" s="171" t="str">
        <f t="shared" si="1"/>
        <v/>
      </c>
      <c r="V47" s="44"/>
      <c r="W47" s="201"/>
      <c r="X47" s="201"/>
      <c r="Y47" s="41"/>
      <c r="Z47" s="46"/>
      <c r="AA47" s="46"/>
      <c r="AB47" s="46"/>
      <c r="AC47" s="41"/>
      <c r="AD47" s="327"/>
      <c r="AE47" s="44"/>
      <c r="AF47" s="337" t="str">
        <f t="shared" si="4"/>
        <v/>
      </c>
      <c r="AG47" s="395"/>
      <c r="AH47" s="75"/>
      <c r="AI47" s="75"/>
      <c r="AJ47" s="76" t="b">
        <f t="shared" si="3"/>
        <v>1</v>
      </c>
    </row>
    <row r="48" spans="1:36" ht="36" customHeight="1">
      <c r="A48" s="66"/>
      <c r="B48" s="66"/>
      <c r="C48" s="66"/>
      <c r="D48" s="46"/>
      <c r="E48" s="237"/>
      <c r="F48" s="217" t="str">
        <f t="shared" si="0"/>
        <v/>
      </c>
      <c r="G48" s="41"/>
      <c r="H48" s="41"/>
      <c r="I48" s="194"/>
      <c r="J48" s="41"/>
      <c r="K48" s="84"/>
      <c r="L48" s="119"/>
      <c r="M48" s="202"/>
      <c r="N48" s="218"/>
      <c r="O48" s="219"/>
      <c r="P48" s="237"/>
      <c r="Q48" s="200"/>
      <c r="R48" s="202"/>
      <c r="S48" s="202"/>
      <c r="T48" s="220"/>
      <c r="U48" s="171" t="str">
        <f t="shared" si="1"/>
        <v/>
      </c>
      <c r="V48" s="44"/>
      <c r="W48" s="201"/>
      <c r="X48" s="201"/>
      <c r="Y48" s="41"/>
      <c r="Z48" s="46"/>
      <c r="AA48" s="46"/>
      <c r="AB48" s="46"/>
      <c r="AC48" s="41"/>
      <c r="AD48" s="327"/>
      <c r="AE48" s="44"/>
      <c r="AF48" s="337" t="str">
        <f t="shared" si="4"/>
        <v/>
      </c>
      <c r="AG48" s="395"/>
      <c r="AH48" s="75"/>
      <c r="AI48" s="75"/>
      <c r="AJ48" s="76" t="b">
        <f t="shared" si="3"/>
        <v>1</v>
      </c>
    </row>
    <row r="49" spans="1:36" ht="36" customHeight="1">
      <c r="A49" s="66"/>
      <c r="B49" s="66"/>
      <c r="C49" s="66"/>
      <c r="D49" s="46"/>
      <c r="E49" s="237"/>
      <c r="F49" s="217" t="str">
        <f t="shared" si="0"/>
        <v/>
      </c>
      <c r="G49" s="41"/>
      <c r="H49" s="41"/>
      <c r="I49" s="194"/>
      <c r="J49" s="41"/>
      <c r="K49" s="84"/>
      <c r="L49" s="119"/>
      <c r="M49" s="202"/>
      <c r="N49" s="218"/>
      <c r="O49" s="219"/>
      <c r="P49" s="237"/>
      <c r="Q49" s="200"/>
      <c r="R49" s="202"/>
      <c r="S49" s="202"/>
      <c r="T49" s="220"/>
      <c r="U49" s="171" t="str">
        <f t="shared" si="1"/>
        <v/>
      </c>
      <c r="V49" s="44"/>
      <c r="W49" s="201"/>
      <c r="X49" s="201"/>
      <c r="Y49" s="41"/>
      <c r="Z49" s="46"/>
      <c r="AA49" s="46"/>
      <c r="AB49" s="46"/>
      <c r="AC49" s="41"/>
      <c r="AD49" s="327"/>
      <c r="AE49" s="44"/>
      <c r="AF49" s="337" t="str">
        <f t="shared" si="4"/>
        <v/>
      </c>
      <c r="AG49" s="395"/>
      <c r="AH49" s="75"/>
      <c r="AI49" s="75"/>
      <c r="AJ49" s="76" t="b">
        <f t="shared" si="3"/>
        <v>1</v>
      </c>
    </row>
    <row r="50" spans="1:36" ht="36" customHeight="1">
      <c r="A50" s="66"/>
      <c r="B50" s="66"/>
      <c r="C50" s="66"/>
      <c r="D50" s="46"/>
      <c r="E50" s="237"/>
      <c r="F50" s="217" t="str">
        <f t="shared" si="0"/>
        <v/>
      </c>
      <c r="G50" s="41"/>
      <c r="H50" s="41"/>
      <c r="I50" s="194"/>
      <c r="J50" s="41"/>
      <c r="K50" s="84"/>
      <c r="L50" s="119"/>
      <c r="M50" s="202"/>
      <c r="N50" s="218"/>
      <c r="O50" s="219"/>
      <c r="P50" s="237"/>
      <c r="Q50" s="200"/>
      <c r="R50" s="202"/>
      <c r="S50" s="202"/>
      <c r="T50" s="220"/>
      <c r="U50" s="171" t="str">
        <f t="shared" si="1"/>
        <v/>
      </c>
      <c r="V50" s="44"/>
      <c r="W50" s="201"/>
      <c r="X50" s="201"/>
      <c r="Y50" s="41"/>
      <c r="Z50" s="46"/>
      <c r="AA50" s="46"/>
      <c r="AB50" s="46"/>
      <c r="AC50" s="41"/>
      <c r="AD50" s="327"/>
      <c r="AE50" s="44"/>
      <c r="AF50" s="337" t="str">
        <f t="shared" si="4"/>
        <v/>
      </c>
      <c r="AG50" s="395"/>
      <c r="AH50" s="75"/>
      <c r="AI50" s="75"/>
      <c r="AJ50" s="76" t="b">
        <f t="shared" si="3"/>
        <v>1</v>
      </c>
    </row>
    <row r="51" spans="1:36" ht="36" customHeight="1">
      <c r="A51" s="66"/>
      <c r="B51" s="66"/>
      <c r="C51" s="66"/>
      <c r="D51" s="46"/>
      <c r="E51" s="237"/>
      <c r="F51" s="217" t="str">
        <f t="shared" si="0"/>
        <v/>
      </c>
      <c r="G51" s="41"/>
      <c r="H51" s="41"/>
      <c r="I51" s="194"/>
      <c r="J51" s="41"/>
      <c r="K51" s="84"/>
      <c r="L51" s="119"/>
      <c r="M51" s="202"/>
      <c r="N51" s="218"/>
      <c r="O51" s="219"/>
      <c r="P51" s="237"/>
      <c r="Q51" s="200"/>
      <c r="R51" s="202"/>
      <c r="S51" s="202"/>
      <c r="T51" s="220"/>
      <c r="U51" s="171" t="str">
        <f t="shared" si="1"/>
        <v/>
      </c>
      <c r="V51" s="44"/>
      <c r="W51" s="201"/>
      <c r="X51" s="201"/>
      <c r="Y51" s="41"/>
      <c r="Z51" s="46"/>
      <c r="AA51" s="46"/>
      <c r="AB51" s="46"/>
      <c r="AC51" s="41"/>
      <c r="AD51" s="327"/>
      <c r="AE51" s="44"/>
      <c r="AF51" s="337" t="str">
        <f t="shared" si="4"/>
        <v/>
      </c>
      <c r="AG51" s="395"/>
      <c r="AH51" s="75"/>
      <c r="AI51" s="75"/>
      <c r="AJ51" s="76" t="b">
        <f t="shared" si="3"/>
        <v>1</v>
      </c>
    </row>
    <row r="52" spans="1:36" ht="36" customHeight="1">
      <c r="A52" s="66"/>
      <c r="B52" s="66"/>
      <c r="C52" s="66"/>
      <c r="D52" s="46"/>
      <c r="E52" s="237"/>
      <c r="F52" s="217" t="str">
        <f t="shared" si="0"/>
        <v/>
      </c>
      <c r="G52" s="41"/>
      <c r="H52" s="41"/>
      <c r="I52" s="194"/>
      <c r="J52" s="41"/>
      <c r="K52" s="84"/>
      <c r="L52" s="119"/>
      <c r="M52" s="202"/>
      <c r="N52" s="218"/>
      <c r="O52" s="219"/>
      <c r="P52" s="237"/>
      <c r="Q52" s="200"/>
      <c r="R52" s="202"/>
      <c r="S52" s="202"/>
      <c r="T52" s="220"/>
      <c r="U52" s="171" t="str">
        <f t="shared" si="1"/>
        <v/>
      </c>
      <c r="V52" s="44"/>
      <c r="W52" s="201"/>
      <c r="X52" s="201"/>
      <c r="Y52" s="41"/>
      <c r="Z52" s="46"/>
      <c r="AA52" s="46"/>
      <c r="AB52" s="46"/>
      <c r="AC52" s="41"/>
      <c r="AD52" s="327"/>
      <c r="AE52" s="44"/>
      <c r="AF52" s="337" t="str">
        <f t="shared" si="4"/>
        <v/>
      </c>
      <c r="AG52" s="395"/>
      <c r="AH52" s="75"/>
      <c r="AI52" s="75"/>
      <c r="AJ52" s="76" t="b">
        <f t="shared" si="3"/>
        <v>1</v>
      </c>
    </row>
    <row r="53" spans="1:36" ht="36" customHeight="1">
      <c r="A53" s="66"/>
      <c r="B53" s="66"/>
      <c r="C53" s="66"/>
      <c r="D53" s="46"/>
      <c r="E53" s="237"/>
      <c r="F53" s="217" t="str">
        <f t="shared" si="0"/>
        <v/>
      </c>
      <c r="G53" s="41"/>
      <c r="H53" s="41"/>
      <c r="I53" s="194"/>
      <c r="J53" s="41"/>
      <c r="K53" s="84"/>
      <c r="L53" s="119"/>
      <c r="M53" s="202"/>
      <c r="N53" s="218"/>
      <c r="O53" s="219"/>
      <c r="P53" s="237"/>
      <c r="Q53" s="200"/>
      <c r="R53" s="202"/>
      <c r="S53" s="202"/>
      <c r="T53" s="220"/>
      <c r="U53" s="171" t="str">
        <f t="shared" si="1"/>
        <v/>
      </c>
      <c r="V53" s="44"/>
      <c r="W53" s="201"/>
      <c r="X53" s="201"/>
      <c r="Y53" s="41"/>
      <c r="Z53" s="46"/>
      <c r="AA53" s="46"/>
      <c r="AB53" s="46"/>
      <c r="AC53" s="41"/>
      <c r="AD53" s="327"/>
      <c r="AE53" s="44"/>
      <c r="AF53" s="337" t="str">
        <f t="shared" si="4"/>
        <v/>
      </c>
      <c r="AG53" s="395"/>
      <c r="AH53" s="75"/>
      <c r="AI53" s="75"/>
      <c r="AJ53" s="76" t="b">
        <f t="shared" si="3"/>
        <v>1</v>
      </c>
    </row>
    <row r="54" spans="1:36" ht="36" customHeight="1">
      <c r="A54" s="66"/>
      <c r="B54" s="66"/>
      <c r="C54" s="66"/>
      <c r="D54" s="46"/>
      <c r="E54" s="237"/>
      <c r="F54" s="217" t="str">
        <f t="shared" si="0"/>
        <v/>
      </c>
      <c r="G54" s="41"/>
      <c r="H54" s="41"/>
      <c r="I54" s="194"/>
      <c r="J54" s="41"/>
      <c r="K54" s="84"/>
      <c r="L54" s="119"/>
      <c r="M54" s="202"/>
      <c r="N54" s="218"/>
      <c r="O54" s="219"/>
      <c r="P54" s="237"/>
      <c r="Q54" s="200"/>
      <c r="R54" s="202"/>
      <c r="S54" s="202"/>
      <c r="T54" s="220"/>
      <c r="U54" s="171" t="str">
        <f t="shared" si="1"/>
        <v/>
      </c>
      <c r="V54" s="44"/>
      <c r="W54" s="201"/>
      <c r="X54" s="201"/>
      <c r="Y54" s="41"/>
      <c r="Z54" s="46"/>
      <c r="AA54" s="46"/>
      <c r="AB54" s="46"/>
      <c r="AC54" s="41"/>
      <c r="AD54" s="327"/>
      <c r="AE54" s="44"/>
      <c r="AF54" s="337" t="str">
        <f t="shared" si="4"/>
        <v/>
      </c>
      <c r="AG54" s="395"/>
      <c r="AH54" s="75"/>
      <c r="AI54" s="75"/>
      <c r="AJ54" s="76" t="b">
        <f t="shared" si="3"/>
        <v>1</v>
      </c>
    </row>
    <row r="55" spans="1:36" ht="36" customHeight="1">
      <c r="A55" s="66"/>
      <c r="B55" s="66"/>
      <c r="C55" s="66"/>
      <c r="D55" s="46"/>
      <c r="E55" s="237"/>
      <c r="F55" s="217" t="str">
        <f t="shared" si="0"/>
        <v/>
      </c>
      <c r="G55" s="41"/>
      <c r="H55" s="41"/>
      <c r="I55" s="194"/>
      <c r="J55" s="41"/>
      <c r="K55" s="84"/>
      <c r="L55" s="119"/>
      <c r="M55" s="202"/>
      <c r="N55" s="218"/>
      <c r="O55" s="219"/>
      <c r="P55" s="237"/>
      <c r="Q55" s="200"/>
      <c r="R55" s="202"/>
      <c r="S55" s="202"/>
      <c r="T55" s="220"/>
      <c r="U55" s="171" t="str">
        <f t="shared" si="1"/>
        <v/>
      </c>
      <c r="V55" s="44"/>
      <c r="W55" s="201"/>
      <c r="X55" s="201"/>
      <c r="Y55" s="41"/>
      <c r="Z55" s="46"/>
      <c r="AA55" s="46"/>
      <c r="AB55" s="46"/>
      <c r="AC55" s="41"/>
      <c r="AD55" s="327"/>
      <c r="AE55" s="44"/>
      <c r="AF55" s="337" t="str">
        <f t="shared" si="4"/>
        <v/>
      </c>
      <c r="AG55" s="395"/>
      <c r="AH55" s="75"/>
      <c r="AI55" s="75"/>
      <c r="AJ55" s="76" t="b">
        <f t="shared" si="3"/>
        <v>1</v>
      </c>
    </row>
    <row r="56" spans="1:36" ht="36" customHeight="1">
      <c r="A56" s="66"/>
      <c r="B56" s="66"/>
      <c r="C56" s="66"/>
      <c r="D56" s="46"/>
      <c r="E56" s="237"/>
      <c r="F56" s="217" t="str">
        <f t="shared" si="0"/>
        <v/>
      </c>
      <c r="G56" s="41"/>
      <c r="H56" s="41"/>
      <c r="I56" s="194"/>
      <c r="J56" s="41"/>
      <c r="K56" s="84"/>
      <c r="L56" s="119"/>
      <c r="M56" s="202"/>
      <c r="N56" s="218"/>
      <c r="O56" s="219"/>
      <c r="P56" s="237"/>
      <c r="Q56" s="200"/>
      <c r="R56" s="202"/>
      <c r="S56" s="202"/>
      <c r="T56" s="220"/>
      <c r="U56" s="171" t="str">
        <f t="shared" si="1"/>
        <v/>
      </c>
      <c r="V56" s="44"/>
      <c r="W56" s="201"/>
      <c r="X56" s="201"/>
      <c r="Y56" s="41"/>
      <c r="Z56" s="46"/>
      <c r="AA56" s="46"/>
      <c r="AB56" s="46"/>
      <c r="AC56" s="41"/>
      <c r="AD56" s="327"/>
      <c r="AE56" s="44"/>
      <c r="AF56" s="337" t="str">
        <f t="shared" si="4"/>
        <v/>
      </c>
      <c r="AG56" s="395"/>
      <c r="AH56" s="75"/>
      <c r="AI56" s="75"/>
      <c r="AJ56" s="76" t="b">
        <f t="shared" si="3"/>
        <v>1</v>
      </c>
    </row>
    <row r="57" spans="1:36" ht="36" customHeight="1">
      <c r="A57" s="66"/>
      <c r="B57" s="66"/>
      <c r="C57" s="66"/>
      <c r="D57" s="46"/>
      <c r="E57" s="237"/>
      <c r="F57" s="217" t="str">
        <f t="shared" si="0"/>
        <v/>
      </c>
      <c r="G57" s="41"/>
      <c r="H57" s="41"/>
      <c r="I57" s="194"/>
      <c r="J57" s="41"/>
      <c r="K57" s="84"/>
      <c r="L57" s="119"/>
      <c r="M57" s="202"/>
      <c r="N57" s="218"/>
      <c r="O57" s="219"/>
      <c r="P57" s="237"/>
      <c r="Q57" s="200"/>
      <c r="R57" s="202"/>
      <c r="S57" s="202"/>
      <c r="T57" s="220"/>
      <c r="U57" s="171" t="str">
        <f t="shared" si="1"/>
        <v/>
      </c>
      <c r="V57" s="44"/>
      <c r="W57" s="201"/>
      <c r="X57" s="201"/>
      <c r="Y57" s="41"/>
      <c r="Z57" s="46"/>
      <c r="AA57" s="46"/>
      <c r="AB57" s="46"/>
      <c r="AC57" s="41"/>
      <c r="AD57" s="327"/>
      <c r="AE57" s="44"/>
      <c r="AF57" s="337" t="str">
        <f t="shared" si="4"/>
        <v/>
      </c>
      <c r="AG57" s="395"/>
      <c r="AH57" s="75"/>
      <c r="AI57" s="75"/>
      <c r="AJ57" s="76" t="b">
        <f t="shared" si="3"/>
        <v>1</v>
      </c>
    </row>
    <row r="58" spans="1:36" ht="36" customHeight="1">
      <c r="A58" s="66"/>
      <c r="B58" s="66"/>
      <c r="C58" s="66"/>
      <c r="D58" s="46"/>
      <c r="E58" s="237"/>
      <c r="F58" s="217" t="str">
        <f t="shared" si="0"/>
        <v/>
      </c>
      <c r="G58" s="41"/>
      <c r="H58" s="41"/>
      <c r="I58" s="194"/>
      <c r="J58" s="41"/>
      <c r="K58" s="84"/>
      <c r="L58" s="119"/>
      <c r="M58" s="202"/>
      <c r="N58" s="218"/>
      <c r="O58" s="219"/>
      <c r="P58" s="237"/>
      <c r="Q58" s="200"/>
      <c r="R58" s="202"/>
      <c r="S58" s="202"/>
      <c r="T58" s="220"/>
      <c r="U58" s="171" t="str">
        <f t="shared" si="1"/>
        <v/>
      </c>
      <c r="V58" s="44"/>
      <c r="W58" s="201"/>
      <c r="X58" s="201"/>
      <c r="Y58" s="41"/>
      <c r="Z58" s="46"/>
      <c r="AA58" s="46"/>
      <c r="AB58" s="46"/>
      <c r="AC58" s="41"/>
      <c r="AD58" s="327"/>
      <c r="AE58" s="44"/>
      <c r="AF58" s="337" t="str">
        <f t="shared" si="4"/>
        <v/>
      </c>
      <c r="AG58" s="395"/>
      <c r="AH58" s="75"/>
      <c r="AI58" s="75"/>
      <c r="AJ58" s="76" t="b">
        <f t="shared" si="3"/>
        <v>1</v>
      </c>
    </row>
    <row r="59" spans="1:36" ht="36" customHeight="1">
      <c r="A59" s="66"/>
      <c r="B59" s="66"/>
      <c r="C59" s="66"/>
      <c r="D59" s="46"/>
      <c r="E59" s="237"/>
      <c r="F59" s="217" t="str">
        <f t="shared" si="0"/>
        <v/>
      </c>
      <c r="G59" s="41"/>
      <c r="H59" s="41"/>
      <c r="I59" s="194"/>
      <c r="J59" s="41"/>
      <c r="K59" s="84"/>
      <c r="L59" s="119"/>
      <c r="M59" s="202"/>
      <c r="N59" s="218"/>
      <c r="O59" s="219"/>
      <c r="P59" s="237"/>
      <c r="Q59" s="200"/>
      <c r="R59" s="202"/>
      <c r="S59" s="202"/>
      <c r="T59" s="220"/>
      <c r="U59" s="171" t="str">
        <f t="shared" si="1"/>
        <v/>
      </c>
      <c r="V59" s="44"/>
      <c r="W59" s="201"/>
      <c r="X59" s="201"/>
      <c r="Y59" s="41"/>
      <c r="Z59" s="46"/>
      <c r="AA59" s="46"/>
      <c r="AB59" s="46"/>
      <c r="AC59" s="41"/>
      <c r="AD59" s="327"/>
      <c r="AE59" s="44"/>
      <c r="AF59" s="337" t="str">
        <f t="shared" si="4"/>
        <v/>
      </c>
      <c r="AG59" s="395"/>
      <c r="AH59" s="75"/>
      <c r="AI59" s="75"/>
      <c r="AJ59" s="76" t="b">
        <f t="shared" si="3"/>
        <v>1</v>
      </c>
    </row>
    <row r="60" spans="1:36" ht="36" customHeight="1">
      <c r="A60" s="66"/>
      <c r="B60" s="66"/>
      <c r="C60" s="66"/>
      <c r="D60" s="46"/>
      <c r="E60" s="237"/>
      <c r="F60" s="217" t="str">
        <f t="shared" si="0"/>
        <v/>
      </c>
      <c r="G60" s="41"/>
      <c r="H60" s="41"/>
      <c r="I60" s="194"/>
      <c r="J60" s="41"/>
      <c r="K60" s="84"/>
      <c r="L60" s="119"/>
      <c r="M60" s="202"/>
      <c r="N60" s="218"/>
      <c r="O60" s="219"/>
      <c r="P60" s="237"/>
      <c r="Q60" s="200"/>
      <c r="R60" s="202"/>
      <c r="S60" s="202"/>
      <c r="T60" s="220"/>
      <c r="U60" s="171" t="str">
        <f t="shared" si="1"/>
        <v/>
      </c>
      <c r="V60" s="44"/>
      <c r="W60" s="201"/>
      <c r="X60" s="201"/>
      <c r="Y60" s="41"/>
      <c r="Z60" s="46"/>
      <c r="AA60" s="46"/>
      <c r="AB60" s="46"/>
      <c r="AC60" s="41"/>
      <c r="AD60" s="327"/>
      <c r="AE60" s="44"/>
      <c r="AF60" s="337" t="str">
        <f t="shared" si="4"/>
        <v/>
      </c>
      <c r="AG60" s="395"/>
      <c r="AH60" s="75"/>
      <c r="AI60" s="75"/>
      <c r="AJ60" s="76" t="b">
        <f t="shared" si="3"/>
        <v>1</v>
      </c>
    </row>
    <row r="61" spans="1:36" ht="36" customHeight="1">
      <c r="A61" s="66"/>
      <c r="B61" s="66"/>
      <c r="C61" s="66"/>
      <c r="D61" s="46"/>
      <c r="E61" s="237"/>
      <c r="F61" s="217" t="str">
        <f t="shared" si="0"/>
        <v/>
      </c>
      <c r="G61" s="41"/>
      <c r="H61" s="41"/>
      <c r="I61" s="194"/>
      <c r="J61" s="41"/>
      <c r="K61" s="84"/>
      <c r="L61" s="119"/>
      <c r="M61" s="202"/>
      <c r="N61" s="218"/>
      <c r="O61" s="219"/>
      <c r="P61" s="237"/>
      <c r="Q61" s="200"/>
      <c r="R61" s="202"/>
      <c r="S61" s="202"/>
      <c r="T61" s="220"/>
      <c r="U61" s="171" t="str">
        <f t="shared" si="1"/>
        <v/>
      </c>
      <c r="V61" s="44"/>
      <c r="W61" s="201"/>
      <c r="X61" s="201"/>
      <c r="Y61" s="41"/>
      <c r="Z61" s="46"/>
      <c r="AA61" s="46"/>
      <c r="AB61" s="46"/>
      <c r="AC61" s="41"/>
      <c r="AD61" s="327"/>
      <c r="AE61" s="44"/>
      <c r="AF61" s="337" t="str">
        <f t="shared" si="4"/>
        <v/>
      </c>
      <c r="AG61" s="395"/>
      <c r="AH61" s="75"/>
      <c r="AI61" s="75"/>
      <c r="AJ61" s="76" t="b">
        <f t="shared" si="3"/>
        <v>1</v>
      </c>
    </row>
    <row r="62" spans="1:36" ht="36" customHeight="1">
      <c r="A62" s="66"/>
      <c r="B62" s="66"/>
      <c r="C62" s="66"/>
      <c r="D62" s="46"/>
      <c r="E62" s="237"/>
      <c r="F62" s="217" t="str">
        <f t="shared" si="0"/>
        <v/>
      </c>
      <c r="G62" s="41"/>
      <c r="H62" s="41"/>
      <c r="I62" s="194"/>
      <c r="J62" s="41"/>
      <c r="K62" s="84"/>
      <c r="L62" s="119"/>
      <c r="M62" s="202"/>
      <c r="N62" s="218"/>
      <c r="O62" s="219"/>
      <c r="P62" s="237"/>
      <c r="Q62" s="200"/>
      <c r="R62" s="202"/>
      <c r="S62" s="202"/>
      <c r="T62" s="220"/>
      <c r="U62" s="171" t="str">
        <f t="shared" si="1"/>
        <v/>
      </c>
      <c r="V62" s="44"/>
      <c r="W62" s="201"/>
      <c r="X62" s="201"/>
      <c r="Y62" s="41"/>
      <c r="Z62" s="46"/>
      <c r="AA62" s="46"/>
      <c r="AB62" s="46"/>
      <c r="AC62" s="41"/>
      <c r="AD62" s="327"/>
      <c r="AE62" s="44"/>
      <c r="AF62" s="337" t="str">
        <f t="shared" si="4"/>
        <v/>
      </c>
      <c r="AG62" s="395"/>
      <c r="AH62" s="75"/>
      <c r="AI62" s="75"/>
      <c r="AJ62" s="76" t="b">
        <f t="shared" si="3"/>
        <v>1</v>
      </c>
    </row>
    <row r="63" spans="1:36" ht="36" customHeight="1">
      <c r="A63" s="66"/>
      <c r="B63" s="66"/>
      <c r="C63" s="66"/>
      <c r="D63" s="46"/>
      <c r="E63" s="237"/>
      <c r="F63" s="217" t="str">
        <f t="shared" si="0"/>
        <v/>
      </c>
      <c r="G63" s="41"/>
      <c r="H63" s="41"/>
      <c r="I63" s="194"/>
      <c r="J63" s="41"/>
      <c r="K63" s="84"/>
      <c r="L63" s="119"/>
      <c r="M63" s="202"/>
      <c r="N63" s="218"/>
      <c r="O63" s="219"/>
      <c r="P63" s="237"/>
      <c r="Q63" s="200"/>
      <c r="R63" s="202"/>
      <c r="S63" s="202"/>
      <c r="T63" s="220"/>
      <c r="U63" s="171" t="str">
        <f t="shared" si="1"/>
        <v/>
      </c>
      <c r="V63" s="44"/>
      <c r="W63" s="201"/>
      <c r="X63" s="201"/>
      <c r="Y63" s="41"/>
      <c r="Z63" s="46"/>
      <c r="AA63" s="46"/>
      <c r="AB63" s="46"/>
      <c r="AC63" s="41"/>
      <c r="AD63" s="327"/>
      <c r="AE63" s="44"/>
      <c r="AF63" s="337" t="str">
        <f t="shared" si="4"/>
        <v/>
      </c>
      <c r="AG63" s="395"/>
      <c r="AH63" s="75"/>
      <c r="AI63" s="75"/>
      <c r="AJ63" s="76" t="b">
        <f t="shared" si="3"/>
        <v>1</v>
      </c>
    </row>
    <row r="64" spans="1:36" ht="36" customHeight="1">
      <c r="A64" s="66"/>
      <c r="B64" s="66"/>
      <c r="C64" s="66"/>
      <c r="D64" s="46"/>
      <c r="E64" s="237"/>
      <c r="F64" s="217" t="str">
        <f t="shared" si="0"/>
        <v/>
      </c>
      <c r="G64" s="41"/>
      <c r="H64" s="41"/>
      <c r="I64" s="194"/>
      <c r="J64" s="41"/>
      <c r="K64" s="84"/>
      <c r="L64" s="119"/>
      <c r="M64" s="202"/>
      <c r="N64" s="218"/>
      <c r="O64" s="219"/>
      <c r="P64" s="237"/>
      <c r="Q64" s="200"/>
      <c r="R64" s="202"/>
      <c r="S64" s="202"/>
      <c r="T64" s="220"/>
      <c r="U64" s="171" t="str">
        <f t="shared" si="1"/>
        <v/>
      </c>
      <c r="V64" s="44"/>
      <c r="W64" s="201"/>
      <c r="X64" s="201"/>
      <c r="Y64" s="41"/>
      <c r="Z64" s="46"/>
      <c r="AA64" s="46"/>
      <c r="AB64" s="46"/>
      <c r="AC64" s="41"/>
      <c r="AD64" s="327"/>
      <c r="AE64" s="44"/>
      <c r="AF64" s="337" t="str">
        <f t="shared" si="4"/>
        <v/>
      </c>
      <c r="AG64" s="395"/>
      <c r="AH64" s="75"/>
      <c r="AI64" s="75"/>
      <c r="AJ64" s="76" t="b">
        <f t="shared" si="3"/>
        <v>1</v>
      </c>
    </row>
    <row r="65" spans="1:36" ht="36" customHeight="1">
      <c r="A65" s="66"/>
      <c r="B65" s="66"/>
      <c r="C65" s="66"/>
      <c r="D65" s="46"/>
      <c r="E65" s="237"/>
      <c r="F65" s="217" t="str">
        <f t="shared" si="0"/>
        <v/>
      </c>
      <c r="G65" s="41"/>
      <c r="H65" s="41"/>
      <c r="I65" s="194"/>
      <c r="J65" s="41"/>
      <c r="K65" s="84"/>
      <c r="L65" s="119"/>
      <c r="M65" s="202"/>
      <c r="N65" s="218"/>
      <c r="O65" s="219"/>
      <c r="P65" s="237"/>
      <c r="Q65" s="200"/>
      <c r="R65" s="202"/>
      <c r="S65" s="202"/>
      <c r="T65" s="220"/>
      <c r="U65" s="171" t="str">
        <f t="shared" si="1"/>
        <v/>
      </c>
      <c r="V65" s="44"/>
      <c r="W65" s="201"/>
      <c r="X65" s="201"/>
      <c r="Y65" s="41"/>
      <c r="Z65" s="46"/>
      <c r="AA65" s="46"/>
      <c r="AB65" s="46"/>
      <c r="AC65" s="41"/>
      <c r="AD65" s="327"/>
      <c r="AE65" s="44"/>
      <c r="AF65" s="337" t="str">
        <f t="shared" si="4"/>
        <v/>
      </c>
      <c r="AG65" s="395"/>
      <c r="AH65" s="75"/>
      <c r="AI65" s="75"/>
      <c r="AJ65" s="76" t="b">
        <f t="shared" si="3"/>
        <v>1</v>
      </c>
    </row>
    <row r="66" spans="1:36" ht="36" customHeight="1">
      <c r="A66" s="66"/>
      <c r="B66" s="66"/>
      <c r="C66" s="66"/>
      <c r="D66" s="46"/>
      <c r="E66" s="237"/>
      <c r="F66" s="217" t="str">
        <f t="shared" si="0"/>
        <v/>
      </c>
      <c r="G66" s="41"/>
      <c r="H66" s="41"/>
      <c r="I66" s="194"/>
      <c r="J66" s="41"/>
      <c r="K66" s="84"/>
      <c r="L66" s="119"/>
      <c r="M66" s="202"/>
      <c r="N66" s="218"/>
      <c r="O66" s="219"/>
      <c r="P66" s="237"/>
      <c r="Q66" s="200"/>
      <c r="R66" s="202"/>
      <c r="S66" s="202"/>
      <c r="T66" s="220"/>
      <c r="U66" s="171" t="str">
        <f t="shared" si="1"/>
        <v/>
      </c>
      <c r="V66" s="44"/>
      <c r="W66" s="201"/>
      <c r="X66" s="201"/>
      <c r="Y66" s="41"/>
      <c r="Z66" s="46"/>
      <c r="AA66" s="46"/>
      <c r="AB66" s="46"/>
      <c r="AC66" s="41"/>
      <c r="AD66" s="327"/>
      <c r="AE66" s="44"/>
      <c r="AF66" s="337" t="str">
        <f t="shared" si="4"/>
        <v/>
      </c>
      <c r="AG66" s="395"/>
      <c r="AH66" s="75"/>
      <c r="AI66" s="75"/>
      <c r="AJ66" s="76" t="b">
        <f t="shared" si="3"/>
        <v>1</v>
      </c>
    </row>
    <row r="67" spans="1:36" ht="36" customHeight="1">
      <c r="A67" s="66"/>
      <c r="B67" s="66"/>
      <c r="C67" s="66"/>
      <c r="D67" s="46"/>
      <c r="E67" s="237"/>
      <c r="F67" s="217" t="str">
        <f t="shared" si="0"/>
        <v/>
      </c>
      <c r="G67" s="41"/>
      <c r="H67" s="41"/>
      <c r="I67" s="194"/>
      <c r="J67" s="41"/>
      <c r="K67" s="84"/>
      <c r="L67" s="119"/>
      <c r="M67" s="202"/>
      <c r="N67" s="218"/>
      <c r="O67" s="219"/>
      <c r="P67" s="237"/>
      <c r="Q67" s="200"/>
      <c r="R67" s="202"/>
      <c r="S67" s="202"/>
      <c r="T67" s="220"/>
      <c r="U67" s="171" t="str">
        <f t="shared" si="1"/>
        <v/>
      </c>
      <c r="V67" s="44"/>
      <c r="W67" s="201"/>
      <c r="X67" s="201"/>
      <c r="Y67" s="41"/>
      <c r="Z67" s="46"/>
      <c r="AA67" s="46"/>
      <c r="AB67" s="46"/>
      <c r="AC67" s="41"/>
      <c r="AD67" s="327"/>
      <c r="AE67" s="44"/>
      <c r="AF67" s="337" t="str">
        <f t="shared" si="4"/>
        <v/>
      </c>
      <c r="AG67" s="395"/>
      <c r="AH67" s="75"/>
      <c r="AI67" s="75"/>
      <c r="AJ67" s="76" t="b">
        <f t="shared" si="3"/>
        <v>1</v>
      </c>
    </row>
    <row r="68" spans="1:36" ht="36" customHeight="1">
      <c r="A68" s="66"/>
      <c r="B68" s="66"/>
      <c r="C68" s="66"/>
      <c r="D68" s="46"/>
      <c r="E68" s="237"/>
      <c r="F68" s="217" t="str">
        <f t="shared" si="0"/>
        <v/>
      </c>
      <c r="G68" s="41"/>
      <c r="H68" s="41"/>
      <c r="I68" s="194"/>
      <c r="J68" s="41"/>
      <c r="K68" s="84"/>
      <c r="L68" s="119"/>
      <c r="M68" s="202"/>
      <c r="N68" s="218"/>
      <c r="O68" s="219"/>
      <c r="P68" s="237"/>
      <c r="Q68" s="200"/>
      <c r="R68" s="202"/>
      <c r="S68" s="202"/>
      <c r="T68" s="220"/>
      <c r="U68" s="171" t="str">
        <f t="shared" si="1"/>
        <v/>
      </c>
      <c r="V68" s="44"/>
      <c r="W68" s="201"/>
      <c r="X68" s="201"/>
      <c r="Y68" s="41"/>
      <c r="Z68" s="46"/>
      <c r="AA68" s="46"/>
      <c r="AB68" s="46"/>
      <c r="AC68" s="41"/>
      <c r="AD68" s="327"/>
      <c r="AE68" s="44"/>
      <c r="AF68" s="337" t="str">
        <f t="shared" si="4"/>
        <v/>
      </c>
      <c r="AG68" s="395"/>
      <c r="AH68" s="75"/>
      <c r="AI68" s="75"/>
      <c r="AJ68" s="76" t="b">
        <f t="shared" si="3"/>
        <v>1</v>
      </c>
    </row>
    <row r="69" spans="1:36" ht="36" customHeight="1">
      <c r="A69" s="66"/>
      <c r="B69" s="66"/>
      <c r="C69" s="66"/>
      <c r="D69" s="46"/>
      <c r="E69" s="237"/>
      <c r="F69" s="217" t="str">
        <f t="shared" si="0"/>
        <v/>
      </c>
      <c r="G69" s="41"/>
      <c r="H69" s="41"/>
      <c r="I69" s="194"/>
      <c r="J69" s="41"/>
      <c r="K69" s="84"/>
      <c r="L69" s="119"/>
      <c r="M69" s="202"/>
      <c r="N69" s="218"/>
      <c r="O69" s="219"/>
      <c r="P69" s="237"/>
      <c r="Q69" s="200"/>
      <c r="R69" s="202"/>
      <c r="S69" s="202"/>
      <c r="T69" s="220"/>
      <c r="U69" s="171" t="str">
        <f t="shared" si="1"/>
        <v/>
      </c>
      <c r="V69" s="44"/>
      <c r="W69" s="201"/>
      <c r="X69" s="201"/>
      <c r="Y69" s="41"/>
      <c r="Z69" s="46"/>
      <c r="AA69" s="46"/>
      <c r="AB69" s="46"/>
      <c r="AC69" s="41"/>
      <c r="AD69" s="327"/>
      <c r="AE69" s="44"/>
      <c r="AF69" s="337" t="str">
        <f t="shared" si="4"/>
        <v/>
      </c>
      <c r="AG69" s="395"/>
      <c r="AH69" s="75"/>
      <c r="AI69" s="75"/>
      <c r="AJ69" s="76" t="b">
        <f t="shared" si="3"/>
        <v>1</v>
      </c>
    </row>
    <row r="70" spans="1:36" ht="36" customHeight="1">
      <c r="A70" s="66"/>
      <c r="B70" s="66"/>
      <c r="C70" s="66"/>
      <c r="D70" s="46"/>
      <c r="E70" s="237"/>
      <c r="F70" s="217" t="str">
        <f t="shared" si="0"/>
        <v/>
      </c>
      <c r="G70" s="41"/>
      <c r="H70" s="41"/>
      <c r="I70" s="194"/>
      <c r="J70" s="41"/>
      <c r="K70" s="84"/>
      <c r="L70" s="119"/>
      <c r="M70" s="202"/>
      <c r="N70" s="218"/>
      <c r="O70" s="219"/>
      <c r="P70" s="237"/>
      <c r="Q70" s="200"/>
      <c r="R70" s="202"/>
      <c r="S70" s="202"/>
      <c r="T70" s="220"/>
      <c r="U70" s="171" t="str">
        <f t="shared" si="1"/>
        <v/>
      </c>
      <c r="V70" s="44"/>
      <c r="W70" s="201"/>
      <c r="X70" s="201"/>
      <c r="Y70" s="41"/>
      <c r="Z70" s="46"/>
      <c r="AA70" s="46"/>
      <c r="AB70" s="46"/>
      <c r="AC70" s="41"/>
      <c r="AD70" s="327"/>
      <c r="AE70" s="44"/>
      <c r="AF70" s="337" t="str">
        <f t="shared" si="4"/>
        <v/>
      </c>
      <c r="AG70" s="395"/>
      <c r="AH70" s="75"/>
      <c r="AI70" s="75"/>
      <c r="AJ70" s="76" t="b">
        <f t="shared" si="3"/>
        <v>1</v>
      </c>
    </row>
    <row r="71" spans="1:36" ht="36" customHeight="1">
      <c r="A71" s="66"/>
      <c r="B71" s="66"/>
      <c r="C71" s="66"/>
      <c r="D71" s="46"/>
      <c r="E71" s="237"/>
      <c r="F71" s="217" t="str">
        <f t="shared" si="0"/>
        <v/>
      </c>
      <c r="G71" s="41"/>
      <c r="H71" s="41"/>
      <c r="I71" s="194"/>
      <c r="J71" s="41"/>
      <c r="K71" s="84"/>
      <c r="L71" s="119"/>
      <c r="M71" s="202"/>
      <c r="N71" s="218"/>
      <c r="O71" s="219"/>
      <c r="P71" s="237"/>
      <c r="Q71" s="200"/>
      <c r="R71" s="202"/>
      <c r="S71" s="202"/>
      <c r="T71" s="220"/>
      <c r="U71" s="171" t="str">
        <f t="shared" si="1"/>
        <v/>
      </c>
      <c r="V71" s="44"/>
      <c r="W71" s="201"/>
      <c r="X71" s="201"/>
      <c r="Y71" s="41"/>
      <c r="Z71" s="46"/>
      <c r="AA71" s="46"/>
      <c r="AB71" s="46"/>
      <c r="AC71" s="41"/>
      <c r="AD71" s="327"/>
      <c r="AE71" s="44"/>
      <c r="AF71" s="337" t="str">
        <f t="shared" si="4"/>
        <v/>
      </c>
      <c r="AG71" s="395"/>
      <c r="AH71" s="75"/>
      <c r="AI71" s="75"/>
      <c r="AJ71" s="76" t="b">
        <f t="shared" si="3"/>
        <v>1</v>
      </c>
    </row>
    <row r="72" spans="1:36" ht="36" customHeight="1">
      <c r="A72" s="66"/>
      <c r="B72" s="66"/>
      <c r="C72" s="66"/>
      <c r="D72" s="46"/>
      <c r="E72" s="237"/>
      <c r="F72" s="217" t="str">
        <f t="shared" si="0"/>
        <v/>
      </c>
      <c r="G72" s="41"/>
      <c r="H72" s="41"/>
      <c r="I72" s="194"/>
      <c r="J72" s="41"/>
      <c r="K72" s="84"/>
      <c r="L72" s="119"/>
      <c r="M72" s="202"/>
      <c r="N72" s="218"/>
      <c r="O72" s="219"/>
      <c r="P72" s="237"/>
      <c r="Q72" s="200"/>
      <c r="R72" s="202"/>
      <c r="S72" s="202"/>
      <c r="T72" s="220"/>
      <c r="U72" s="171" t="str">
        <f t="shared" si="1"/>
        <v/>
      </c>
      <c r="V72" s="44"/>
      <c r="W72" s="201"/>
      <c r="X72" s="201"/>
      <c r="Y72" s="41"/>
      <c r="Z72" s="46"/>
      <c r="AA72" s="46"/>
      <c r="AB72" s="46"/>
      <c r="AC72" s="41"/>
      <c r="AD72" s="327"/>
      <c r="AE72" s="44"/>
      <c r="AF72" s="337" t="str">
        <f t="shared" si="4"/>
        <v/>
      </c>
      <c r="AG72" s="395"/>
      <c r="AH72" s="75"/>
      <c r="AI72" s="75"/>
      <c r="AJ72" s="76" t="b">
        <f t="shared" si="3"/>
        <v>1</v>
      </c>
    </row>
    <row r="73" spans="1:36" ht="36" customHeight="1">
      <c r="A73" s="66"/>
      <c r="B73" s="66"/>
      <c r="C73" s="66"/>
      <c r="D73" s="46"/>
      <c r="E73" s="237"/>
      <c r="F73" s="217" t="str">
        <f t="shared" si="0"/>
        <v/>
      </c>
      <c r="G73" s="41"/>
      <c r="H73" s="41"/>
      <c r="I73" s="194"/>
      <c r="J73" s="41"/>
      <c r="K73" s="84"/>
      <c r="L73" s="119"/>
      <c r="M73" s="202"/>
      <c r="N73" s="218"/>
      <c r="O73" s="219"/>
      <c r="P73" s="237"/>
      <c r="Q73" s="200"/>
      <c r="R73" s="202"/>
      <c r="S73" s="202"/>
      <c r="T73" s="220"/>
      <c r="U73" s="171" t="str">
        <f t="shared" si="1"/>
        <v/>
      </c>
      <c r="V73" s="44"/>
      <c r="W73" s="201"/>
      <c r="X73" s="201"/>
      <c r="Y73" s="41"/>
      <c r="Z73" s="46"/>
      <c r="AA73" s="46"/>
      <c r="AB73" s="46"/>
      <c r="AC73" s="41"/>
      <c r="AD73" s="327"/>
      <c r="AE73" s="44"/>
      <c r="AF73" s="337" t="str">
        <f t="shared" si="4"/>
        <v/>
      </c>
      <c r="AG73" s="395"/>
      <c r="AH73" s="75"/>
      <c r="AI73" s="75"/>
      <c r="AJ73" s="76" t="b">
        <f t="shared" si="3"/>
        <v>1</v>
      </c>
    </row>
    <row r="74" spans="1:36" ht="36" customHeight="1">
      <c r="A74" s="66"/>
      <c r="B74" s="66"/>
      <c r="C74" s="66"/>
      <c r="D74" s="46"/>
      <c r="E74" s="237"/>
      <c r="F74" s="217" t="str">
        <f t="shared" si="0"/>
        <v/>
      </c>
      <c r="G74" s="41"/>
      <c r="H74" s="41"/>
      <c r="I74" s="194"/>
      <c r="J74" s="41"/>
      <c r="K74" s="84"/>
      <c r="L74" s="119"/>
      <c r="M74" s="202"/>
      <c r="N74" s="218"/>
      <c r="O74" s="219"/>
      <c r="P74" s="237"/>
      <c r="Q74" s="200"/>
      <c r="R74" s="202"/>
      <c r="S74" s="202"/>
      <c r="T74" s="220"/>
      <c r="U74" s="171" t="str">
        <f t="shared" si="1"/>
        <v/>
      </c>
      <c r="V74" s="44"/>
      <c r="W74" s="201"/>
      <c r="X74" s="201"/>
      <c r="Y74" s="41"/>
      <c r="Z74" s="46"/>
      <c r="AA74" s="46"/>
      <c r="AB74" s="46"/>
      <c r="AC74" s="41"/>
      <c r="AD74" s="327"/>
      <c r="AE74" s="44"/>
      <c r="AF74" s="337" t="str">
        <f t="shared" si="4"/>
        <v/>
      </c>
      <c r="AG74" s="395"/>
      <c r="AH74" s="75"/>
      <c r="AI74" s="75"/>
      <c r="AJ74" s="76" t="b">
        <f t="shared" si="3"/>
        <v>1</v>
      </c>
    </row>
    <row r="75" spans="1:36" ht="36" customHeight="1">
      <c r="A75" s="66"/>
      <c r="B75" s="66"/>
      <c r="C75" s="66"/>
      <c r="D75" s="46"/>
      <c r="E75" s="237"/>
      <c r="F75" s="217" t="str">
        <f t="shared" si="0"/>
        <v/>
      </c>
      <c r="G75" s="41"/>
      <c r="H75" s="41"/>
      <c r="I75" s="194"/>
      <c r="J75" s="41"/>
      <c r="K75" s="84"/>
      <c r="L75" s="119"/>
      <c r="M75" s="202"/>
      <c r="N75" s="218"/>
      <c r="O75" s="219"/>
      <c r="P75" s="237"/>
      <c r="Q75" s="200"/>
      <c r="R75" s="202"/>
      <c r="S75" s="202"/>
      <c r="T75" s="220"/>
      <c r="U75" s="171" t="str">
        <f t="shared" ref="U75:U138" si="5">IF(ISBLANK(Q75),"",DATEDIF(K75,Q75,"d")/365)</f>
        <v/>
      </c>
      <c r="V75" s="44"/>
      <c r="W75" s="201"/>
      <c r="X75" s="201"/>
      <c r="Y75" s="41"/>
      <c r="Z75" s="46"/>
      <c r="AA75" s="46"/>
      <c r="AB75" s="46"/>
      <c r="AC75" s="41"/>
      <c r="AD75" s="327"/>
      <c r="AE75" s="44"/>
      <c r="AF75" s="337" t="str">
        <f t="shared" si="4"/>
        <v/>
      </c>
      <c r="AG75" s="395"/>
      <c r="AH75" s="75"/>
      <c r="AI75" s="75"/>
      <c r="AJ75" s="76" t="b">
        <f t="shared" ref="AJ75:AJ138" si="6">ROUND(M75,)=ROUND(S75,)+ROUND(AB75,)+ROUND(W75,)</f>
        <v>1</v>
      </c>
    </row>
    <row r="76" spans="1:36" ht="36" customHeight="1">
      <c r="A76" s="66"/>
      <c r="B76" s="66"/>
      <c r="C76" s="66"/>
      <c r="D76" s="46"/>
      <c r="E76" s="237"/>
      <c r="F76" s="217" t="str">
        <f t="shared" si="0"/>
        <v/>
      </c>
      <c r="G76" s="41"/>
      <c r="H76" s="41"/>
      <c r="I76" s="194"/>
      <c r="J76" s="41"/>
      <c r="K76" s="84"/>
      <c r="L76" s="119"/>
      <c r="M76" s="202"/>
      <c r="N76" s="218"/>
      <c r="O76" s="219"/>
      <c r="P76" s="237"/>
      <c r="Q76" s="200"/>
      <c r="R76" s="202"/>
      <c r="S76" s="202"/>
      <c r="T76" s="220"/>
      <c r="U76" s="171" t="str">
        <f t="shared" si="5"/>
        <v/>
      </c>
      <c r="V76" s="44"/>
      <c r="W76" s="201"/>
      <c r="X76" s="201"/>
      <c r="Y76" s="41"/>
      <c r="Z76" s="46"/>
      <c r="AA76" s="46"/>
      <c r="AB76" s="46"/>
      <c r="AC76" s="41"/>
      <c r="AD76" s="327"/>
      <c r="AE76" s="44"/>
      <c r="AF76" s="337" t="str">
        <f t="shared" si="4"/>
        <v/>
      </c>
      <c r="AG76" s="395"/>
      <c r="AH76" s="75"/>
      <c r="AI76" s="75"/>
      <c r="AJ76" s="76" t="b">
        <f t="shared" si="6"/>
        <v>1</v>
      </c>
    </row>
    <row r="77" spans="1:36" ht="36" customHeight="1">
      <c r="A77" s="66"/>
      <c r="B77" s="66"/>
      <c r="C77" s="66"/>
      <c r="D77" s="46"/>
      <c r="E77" s="237"/>
      <c r="F77" s="217" t="str">
        <f t="shared" si="0"/>
        <v/>
      </c>
      <c r="G77" s="41"/>
      <c r="H77" s="41"/>
      <c r="I77" s="194"/>
      <c r="J77" s="41"/>
      <c r="K77" s="84"/>
      <c r="L77" s="119"/>
      <c r="M77" s="202"/>
      <c r="N77" s="218"/>
      <c r="O77" s="219"/>
      <c r="P77" s="237"/>
      <c r="Q77" s="200"/>
      <c r="R77" s="202"/>
      <c r="S77" s="202"/>
      <c r="T77" s="220"/>
      <c r="U77" s="171" t="str">
        <f t="shared" si="5"/>
        <v/>
      </c>
      <c r="V77" s="44"/>
      <c r="W77" s="201"/>
      <c r="X77" s="201"/>
      <c r="Y77" s="41"/>
      <c r="Z77" s="46"/>
      <c r="AA77" s="46"/>
      <c r="AB77" s="46"/>
      <c r="AC77" s="41"/>
      <c r="AD77" s="327"/>
      <c r="AE77" s="44"/>
      <c r="AF77" s="337" t="str">
        <f t="shared" si="4"/>
        <v/>
      </c>
      <c r="AG77" s="395"/>
      <c r="AH77" s="75"/>
      <c r="AI77" s="75"/>
      <c r="AJ77" s="76" t="b">
        <f t="shared" si="6"/>
        <v>1</v>
      </c>
    </row>
    <row r="78" spans="1:36" ht="36" customHeight="1">
      <c r="A78" s="66"/>
      <c r="B78" s="66"/>
      <c r="C78" s="66"/>
      <c r="D78" s="46"/>
      <c r="E78" s="237"/>
      <c r="F78" s="217" t="str">
        <f t="shared" si="0"/>
        <v/>
      </c>
      <c r="G78" s="41"/>
      <c r="H78" s="41"/>
      <c r="I78" s="194"/>
      <c r="J78" s="41"/>
      <c r="K78" s="84"/>
      <c r="L78" s="119"/>
      <c r="M78" s="202"/>
      <c r="N78" s="218"/>
      <c r="O78" s="219"/>
      <c r="P78" s="237"/>
      <c r="Q78" s="200"/>
      <c r="R78" s="202"/>
      <c r="S78" s="202"/>
      <c r="T78" s="220"/>
      <c r="U78" s="171" t="str">
        <f t="shared" si="5"/>
        <v/>
      </c>
      <c r="V78" s="44"/>
      <c r="W78" s="201"/>
      <c r="X78" s="201"/>
      <c r="Y78" s="41"/>
      <c r="Z78" s="46"/>
      <c r="AA78" s="46"/>
      <c r="AB78" s="46"/>
      <c r="AC78" s="41"/>
      <c r="AD78" s="327"/>
      <c r="AE78" s="44"/>
      <c r="AF78" s="337" t="str">
        <f t="shared" si="4"/>
        <v/>
      </c>
      <c r="AG78" s="395"/>
      <c r="AH78" s="75"/>
      <c r="AI78" s="75"/>
      <c r="AJ78" s="76" t="b">
        <f t="shared" si="6"/>
        <v>1</v>
      </c>
    </row>
    <row r="79" spans="1:36" ht="36" customHeight="1">
      <c r="A79" s="66"/>
      <c r="B79" s="66"/>
      <c r="C79" s="66"/>
      <c r="D79" s="46"/>
      <c r="E79" s="237"/>
      <c r="F79" s="217" t="str">
        <f t="shared" si="0"/>
        <v/>
      </c>
      <c r="G79" s="41"/>
      <c r="H79" s="41"/>
      <c r="I79" s="194"/>
      <c r="J79" s="41"/>
      <c r="K79" s="84"/>
      <c r="L79" s="119"/>
      <c r="M79" s="202"/>
      <c r="N79" s="218"/>
      <c r="O79" s="219"/>
      <c r="P79" s="237"/>
      <c r="Q79" s="200"/>
      <c r="R79" s="202"/>
      <c r="S79" s="202"/>
      <c r="T79" s="220"/>
      <c r="U79" s="171" t="str">
        <f t="shared" si="5"/>
        <v/>
      </c>
      <c r="V79" s="44"/>
      <c r="W79" s="201"/>
      <c r="X79" s="201"/>
      <c r="Y79" s="41"/>
      <c r="Z79" s="46"/>
      <c r="AA79" s="46"/>
      <c r="AB79" s="46"/>
      <c r="AC79" s="41"/>
      <c r="AD79" s="327"/>
      <c r="AE79" s="44"/>
      <c r="AF79" s="337" t="str">
        <f t="shared" si="4"/>
        <v/>
      </c>
      <c r="AG79" s="395"/>
      <c r="AH79" s="75"/>
      <c r="AI79" s="75"/>
      <c r="AJ79" s="76" t="b">
        <f t="shared" si="6"/>
        <v>1</v>
      </c>
    </row>
    <row r="80" spans="1:36" ht="36" customHeight="1">
      <c r="A80" s="66"/>
      <c r="B80" s="66"/>
      <c r="C80" s="66"/>
      <c r="D80" s="46"/>
      <c r="E80" s="237"/>
      <c r="F80" s="217" t="str">
        <f t="shared" si="0"/>
        <v/>
      </c>
      <c r="G80" s="41"/>
      <c r="H80" s="41"/>
      <c r="I80" s="194"/>
      <c r="J80" s="41"/>
      <c r="K80" s="84"/>
      <c r="L80" s="119"/>
      <c r="M80" s="202"/>
      <c r="N80" s="218"/>
      <c r="O80" s="219"/>
      <c r="P80" s="237"/>
      <c r="Q80" s="200"/>
      <c r="R80" s="202"/>
      <c r="S80" s="202"/>
      <c r="T80" s="220"/>
      <c r="U80" s="171" t="str">
        <f t="shared" si="5"/>
        <v/>
      </c>
      <c r="V80" s="44"/>
      <c r="W80" s="201"/>
      <c r="X80" s="201"/>
      <c r="Y80" s="41"/>
      <c r="Z80" s="46"/>
      <c r="AA80" s="46"/>
      <c r="AB80" s="46"/>
      <c r="AC80" s="41"/>
      <c r="AD80" s="327"/>
      <c r="AE80" s="44"/>
      <c r="AF80" s="337" t="str">
        <f t="shared" si="4"/>
        <v/>
      </c>
      <c r="AG80" s="395"/>
      <c r="AH80" s="75"/>
      <c r="AI80" s="75"/>
      <c r="AJ80" s="76" t="b">
        <f t="shared" si="6"/>
        <v>1</v>
      </c>
    </row>
    <row r="81" spans="1:36" ht="36" customHeight="1">
      <c r="A81" s="66"/>
      <c r="B81" s="66"/>
      <c r="C81" s="66"/>
      <c r="D81" s="46"/>
      <c r="E81" s="237"/>
      <c r="F81" s="217" t="str">
        <f t="shared" si="0"/>
        <v/>
      </c>
      <c r="G81" s="41"/>
      <c r="H81" s="41"/>
      <c r="I81" s="194"/>
      <c r="J81" s="41"/>
      <c r="K81" s="84"/>
      <c r="L81" s="119"/>
      <c r="M81" s="202"/>
      <c r="N81" s="218"/>
      <c r="O81" s="219"/>
      <c r="P81" s="237"/>
      <c r="Q81" s="200"/>
      <c r="R81" s="202"/>
      <c r="S81" s="202"/>
      <c r="T81" s="220"/>
      <c r="U81" s="171" t="str">
        <f t="shared" si="5"/>
        <v/>
      </c>
      <c r="V81" s="44"/>
      <c r="W81" s="201"/>
      <c r="X81" s="201"/>
      <c r="Y81" s="41"/>
      <c r="Z81" s="46"/>
      <c r="AA81" s="46"/>
      <c r="AB81" s="46"/>
      <c r="AC81" s="41"/>
      <c r="AD81" s="327"/>
      <c r="AE81" s="44"/>
      <c r="AF81" s="337" t="str">
        <f t="shared" si="4"/>
        <v/>
      </c>
      <c r="AG81" s="395"/>
      <c r="AH81" s="75"/>
      <c r="AI81" s="75"/>
      <c r="AJ81" s="76" t="b">
        <f t="shared" si="6"/>
        <v>1</v>
      </c>
    </row>
    <row r="82" spans="1:36" ht="36" customHeight="1">
      <c r="A82" s="66"/>
      <c r="B82" s="66"/>
      <c r="C82" s="66"/>
      <c r="D82" s="46"/>
      <c r="E82" s="237"/>
      <c r="F82" s="217" t="str">
        <f t="shared" si="0"/>
        <v/>
      </c>
      <c r="G82" s="41"/>
      <c r="H82" s="41"/>
      <c r="I82" s="194"/>
      <c r="J82" s="41"/>
      <c r="K82" s="84"/>
      <c r="L82" s="119"/>
      <c r="M82" s="202"/>
      <c r="N82" s="218"/>
      <c r="O82" s="219"/>
      <c r="P82" s="237"/>
      <c r="Q82" s="200"/>
      <c r="R82" s="202"/>
      <c r="S82" s="202"/>
      <c r="T82" s="220"/>
      <c r="U82" s="171" t="str">
        <f t="shared" si="5"/>
        <v/>
      </c>
      <c r="V82" s="44"/>
      <c r="W82" s="201"/>
      <c r="X82" s="201"/>
      <c r="Y82" s="41"/>
      <c r="Z82" s="46"/>
      <c r="AA82" s="46"/>
      <c r="AB82" s="46"/>
      <c r="AC82" s="41"/>
      <c r="AD82" s="327"/>
      <c r="AE82" s="44"/>
      <c r="AF82" s="337" t="str">
        <f t="shared" si="4"/>
        <v/>
      </c>
      <c r="AG82" s="395"/>
      <c r="AH82" s="75"/>
      <c r="AI82" s="75"/>
      <c r="AJ82" s="76" t="b">
        <f t="shared" si="6"/>
        <v>1</v>
      </c>
    </row>
    <row r="83" spans="1:36" ht="36" customHeight="1">
      <c r="A83" s="66"/>
      <c r="B83" s="66"/>
      <c r="C83" s="66"/>
      <c r="D83" s="46"/>
      <c r="E83" s="237"/>
      <c r="F83" s="217" t="str">
        <f t="shared" si="0"/>
        <v/>
      </c>
      <c r="G83" s="41"/>
      <c r="H83" s="41"/>
      <c r="I83" s="194"/>
      <c r="J83" s="41"/>
      <c r="K83" s="84"/>
      <c r="L83" s="119"/>
      <c r="M83" s="202"/>
      <c r="N83" s="218"/>
      <c r="O83" s="219"/>
      <c r="P83" s="237"/>
      <c r="Q83" s="200"/>
      <c r="R83" s="202"/>
      <c r="S83" s="202"/>
      <c r="T83" s="220"/>
      <c r="U83" s="171" t="str">
        <f t="shared" si="5"/>
        <v/>
      </c>
      <c r="V83" s="44"/>
      <c r="W83" s="201"/>
      <c r="X83" s="201"/>
      <c r="Y83" s="41"/>
      <c r="Z83" s="46"/>
      <c r="AA83" s="46"/>
      <c r="AB83" s="46"/>
      <c r="AC83" s="41"/>
      <c r="AD83" s="327"/>
      <c r="AE83" s="44"/>
      <c r="AF83" s="337" t="str">
        <f t="shared" si="4"/>
        <v/>
      </c>
      <c r="AG83" s="395"/>
      <c r="AH83" s="75"/>
      <c r="AI83" s="75"/>
      <c r="AJ83" s="76" t="b">
        <f t="shared" si="6"/>
        <v>1</v>
      </c>
    </row>
    <row r="84" spans="1:36" ht="36" customHeight="1">
      <c r="A84" s="66"/>
      <c r="B84" s="66"/>
      <c r="C84" s="66"/>
      <c r="D84" s="46"/>
      <c r="E84" s="237"/>
      <c r="F84" s="217" t="str">
        <f t="shared" si="0"/>
        <v/>
      </c>
      <c r="G84" s="41"/>
      <c r="H84" s="41"/>
      <c r="I84" s="194"/>
      <c r="J84" s="41"/>
      <c r="K84" s="84"/>
      <c r="L84" s="119"/>
      <c r="M84" s="202"/>
      <c r="N84" s="218"/>
      <c r="O84" s="219"/>
      <c r="P84" s="237"/>
      <c r="Q84" s="200"/>
      <c r="R84" s="202"/>
      <c r="S84" s="202"/>
      <c r="T84" s="220"/>
      <c r="U84" s="171" t="str">
        <f t="shared" si="5"/>
        <v/>
      </c>
      <c r="V84" s="44"/>
      <c r="W84" s="201"/>
      <c r="X84" s="201"/>
      <c r="Y84" s="41"/>
      <c r="Z84" s="46"/>
      <c r="AA84" s="46"/>
      <c r="AB84" s="46"/>
      <c r="AC84" s="41"/>
      <c r="AD84" s="327"/>
      <c r="AE84" s="44"/>
      <c r="AF84" s="337" t="str">
        <f t="shared" si="4"/>
        <v/>
      </c>
      <c r="AG84" s="395"/>
      <c r="AH84" s="75"/>
      <c r="AI84" s="75"/>
      <c r="AJ84" s="76" t="b">
        <f t="shared" si="6"/>
        <v>1</v>
      </c>
    </row>
    <row r="85" spans="1:36" ht="36" customHeight="1">
      <c r="A85" s="66"/>
      <c r="B85" s="66"/>
      <c r="C85" s="66"/>
      <c r="D85" s="46"/>
      <c r="E85" s="237"/>
      <c r="F85" s="217" t="str">
        <f t="shared" si="0"/>
        <v/>
      </c>
      <c r="G85" s="41"/>
      <c r="H85" s="41"/>
      <c r="I85" s="194"/>
      <c r="J85" s="41"/>
      <c r="K85" s="84"/>
      <c r="L85" s="119"/>
      <c r="M85" s="202"/>
      <c r="N85" s="218"/>
      <c r="O85" s="219"/>
      <c r="P85" s="237"/>
      <c r="Q85" s="200"/>
      <c r="R85" s="202"/>
      <c r="S85" s="202"/>
      <c r="T85" s="220"/>
      <c r="U85" s="171" t="str">
        <f t="shared" si="5"/>
        <v/>
      </c>
      <c r="V85" s="44"/>
      <c r="W85" s="201"/>
      <c r="X85" s="201"/>
      <c r="Y85" s="41"/>
      <c r="Z85" s="46"/>
      <c r="AA85" s="46"/>
      <c r="AB85" s="46"/>
      <c r="AC85" s="41"/>
      <c r="AD85" s="327"/>
      <c r="AE85" s="44"/>
      <c r="AF85" s="337" t="str">
        <f t="shared" ref="AF85:AF148" si="7">IF(AE85="YES",(K85-AD85)/365,"")</f>
        <v/>
      </c>
      <c r="AG85" s="395"/>
      <c r="AH85" s="75"/>
      <c r="AI85" s="75"/>
      <c r="AJ85" s="76" t="b">
        <f t="shared" si="6"/>
        <v>1</v>
      </c>
    </row>
    <row r="86" spans="1:36" ht="36" customHeight="1">
      <c r="A86" s="66"/>
      <c r="B86" s="66"/>
      <c r="C86" s="66"/>
      <c r="D86" s="46"/>
      <c r="E86" s="237"/>
      <c r="F86" s="217" t="str">
        <f t="shared" si="0"/>
        <v/>
      </c>
      <c r="G86" s="41"/>
      <c r="H86" s="41"/>
      <c r="I86" s="194"/>
      <c r="J86" s="41"/>
      <c r="K86" s="84"/>
      <c r="L86" s="119"/>
      <c r="M86" s="202"/>
      <c r="N86" s="218"/>
      <c r="O86" s="219"/>
      <c r="P86" s="237"/>
      <c r="Q86" s="200"/>
      <c r="R86" s="202"/>
      <c r="S86" s="202"/>
      <c r="T86" s="220"/>
      <c r="U86" s="171" t="str">
        <f t="shared" si="5"/>
        <v/>
      </c>
      <c r="V86" s="44"/>
      <c r="W86" s="201"/>
      <c r="X86" s="201"/>
      <c r="Y86" s="41"/>
      <c r="Z86" s="46"/>
      <c r="AA86" s="46"/>
      <c r="AB86" s="46"/>
      <c r="AC86" s="41"/>
      <c r="AD86" s="327"/>
      <c r="AE86" s="44"/>
      <c r="AF86" s="337" t="str">
        <f t="shared" si="7"/>
        <v/>
      </c>
      <c r="AG86" s="395"/>
      <c r="AH86" s="75"/>
      <c r="AI86" s="75"/>
      <c r="AJ86" s="76" t="b">
        <f t="shared" si="6"/>
        <v>1</v>
      </c>
    </row>
    <row r="87" spans="1:36" ht="36" customHeight="1">
      <c r="A87" s="66"/>
      <c r="B87" s="66"/>
      <c r="C87" s="66"/>
      <c r="D87" s="46"/>
      <c r="E87" s="237"/>
      <c r="F87" s="217" t="str">
        <f t="shared" si="0"/>
        <v/>
      </c>
      <c r="G87" s="41"/>
      <c r="H87" s="41"/>
      <c r="I87" s="194"/>
      <c r="J87" s="41"/>
      <c r="K87" s="84"/>
      <c r="L87" s="119"/>
      <c r="M87" s="202"/>
      <c r="N87" s="218"/>
      <c r="O87" s="219"/>
      <c r="P87" s="237"/>
      <c r="Q87" s="200"/>
      <c r="R87" s="202"/>
      <c r="S87" s="202"/>
      <c r="T87" s="220"/>
      <c r="U87" s="171" t="str">
        <f t="shared" si="5"/>
        <v/>
      </c>
      <c r="V87" s="44"/>
      <c r="W87" s="201"/>
      <c r="X87" s="201"/>
      <c r="Y87" s="41"/>
      <c r="Z87" s="46"/>
      <c r="AA87" s="46"/>
      <c r="AB87" s="46"/>
      <c r="AC87" s="41"/>
      <c r="AD87" s="327"/>
      <c r="AE87" s="44"/>
      <c r="AF87" s="337" t="str">
        <f t="shared" si="7"/>
        <v/>
      </c>
      <c r="AG87" s="395"/>
      <c r="AH87" s="75"/>
      <c r="AI87" s="75"/>
      <c r="AJ87" s="76" t="b">
        <f t="shared" si="6"/>
        <v>1</v>
      </c>
    </row>
    <row r="88" spans="1:36" ht="36" customHeight="1">
      <c r="A88" s="66"/>
      <c r="B88" s="66"/>
      <c r="C88" s="66"/>
      <c r="D88" s="46"/>
      <c r="E88" s="237"/>
      <c r="F88" s="217" t="str">
        <f t="shared" si="0"/>
        <v/>
      </c>
      <c r="G88" s="41"/>
      <c r="H88" s="41"/>
      <c r="I88" s="194"/>
      <c r="J88" s="41"/>
      <c r="K88" s="84"/>
      <c r="L88" s="119"/>
      <c r="M88" s="202"/>
      <c r="N88" s="218"/>
      <c r="O88" s="219"/>
      <c r="P88" s="237"/>
      <c r="Q88" s="200"/>
      <c r="R88" s="202"/>
      <c r="S88" s="202"/>
      <c r="T88" s="220"/>
      <c r="U88" s="171" t="str">
        <f t="shared" si="5"/>
        <v/>
      </c>
      <c r="V88" s="44"/>
      <c r="W88" s="201"/>
      <c r="X88" s="201"/>
      <c r="Y88" s="41"/>
      <c r="Z88" s="46"/>
      <c r="AA88" s="46"/>
      <c r="AB88" s="46"/>
      <c r="AC88" s="41"/>
      <c r="AD88" s="327"/>
      <c r="AE88" s="44"/>
      <c r="AF88" s="337" t="str">
        <f t="shared" si="7"/>
        <v/>
      </c>
      <c r="AG88" s="395"/>
      <c r="AH88" s="75"/>
      <c r="AI88" s="75"/>
      <c r="AJ88" s="76" t="b">
        <f t="shared" si="6"/>
        <v>1</v>
      </c>
    </row>
    <row r="89" spans="1:36" ht="36" customHeight="1">
      <c r="A89" s="66"/>
      <c r="B89" s="66"/>
      <c r="C89" s="66"/>
      <c r="D89" s="46"/>
      <c r="E89" s="237"/>
      <c r="F89" s="217" t="str">
        <f t="shared" si="0"/>
        <v/>
      </c>
      <c r="G89" s="41"/>
      <c r="H89" s="41"/>
      <c r="I89" s="194"/>
      <c r="J89" s="41"/>
      <c r="K89" s="84"/>
      <c r="L89" s="119"/>
      <c r="M89" s="202"/>
      <c r="N89" s="218"/>
      <c r="O89" s="219"/>
      <c r="P89" s="237"/>
      <c r="Q89" s="200"/>
      <c r="R89" s="202"/>
      <c r="S89" s="202"/>
      <c r="T89" s="220"/>
      <c r="U89" s="171" t="str">
        <f t="shared" si="5"/>
        <v/>
      </c>
      <c r="V89" s="44"/>
      <c r="W89" s="201"/>
      <c r="X89" s="201"/>
      <c r="Y89" s="41"/>
      <c r="Z89" s="46"/>
      <c r="AA89" s="46"/>
      <c r="AB89" s="46"/>
      <c r="AC89" s="41"/>
      <c r="AD89" s="327"/>
      <c r="AE89" s="44"/>
      <c r="AF89" s="337" t="str">
        <f t="shared" si="7"/>
        <v/>
      </c>
      <c r="AG89" s="395"/>
      <c r="AH89" s="75"/>
      <c r="AI89" s="75"/>
      <c r="AJ89" s="76" t="b">
        <f t="shared" si="6"/>
        <v>1</v>
      </c>
    </row>
    <row r="90" spans="1:36" ht="36" customHeight="1">
      <c r="A90" s="66"/>
      <c r="B90" s="66"/>
      <c r="C90" s="66"/>
      <c r="D90" s="46"/>
      <c r="E90" s="237"/>
      <c r="F90" s="217" t="str">
        <f t="shared" si="0"/>
        <v/>
      </c>
      <c r="G90" s="41"/>
      <c r="H90" s="41"/>
      <c r="I90" s="194"/>
      <c r="J90" s="41"/>
      <c r="K90" s="84"/>
      <c r="L90" s="119"/>
      <c r="M90" s="202"/>
      <c r="N90" s="218"/>
      <c r="O90" s="219"/>
      <c r="P90" s="237"/>
      <c r="Q90" s="200"/>
      <c r="R90" s="202"/>
      <c r="S90" s="202"/>
      <c r="T90" s="220"/>
      <c r="U90" s="171" t="str">
        <f t="shared" si="5"/>
        <v/>
      </c>
      <c r="V90" s="44"/>
      <c r="W90" s="201"/>
      <c r="X90" s="201"/>
      <c r="Y90" s="41"/>
      <c r="Z90" s="46"/>
      <c r="AA90" s="46"/>
      <c r="AB90" s="46"/>
      <c r="AC90" s="41"/>
      <c r="AD90" s="327"/>
      <c r="AE90" s="44"/>
      <c r="AF90" s="337" t="str">
        <f t="shared" si="7"/>
        <v/>
      </c>
      <c r="AG90" s="395"/>
      <c r="AH90" s="75"/>
      <c r="AI90" s="75"/>
      <c r="AJ90" s="76" t="b">
        <f t="shared" si="6"/>
        <v>1</v>
      </c>
    </row>
    <row r="91" spans="1:36" ht="36" customHeight="1">
      <c r="A91" s="66"/>
      <c r="B91" s="66"/>
      <c r="C91" s="66"/>
      <c r="D91" s="46"/>
      <c r="E91" s="237"/>
      <c r="F91" s="217" t="str">
        <f t="shared" si="0"/>
        <v/>
      </c>
      <c r="G91" s="41"/>
      <c r="H91" s="41"/>
      <c r="I91" s="194"/>
      <c r="J91" s="41"/>
      <c r="K91" s="84"/>
      <c r="L91" s="119"/>
      <c r="M91" s="202"/>
      <c r="N91" s="218"/>
      <c r="O91" s="219"/>
      <c r="P91" s="237"/>
      <c r="Q91" s="200"/>
      <c r="R91" s="202"/>
      <c r="S91" s="202"/>
      <c r="T91" s="220"/>
      <c r="U91" s="171" t="str">
        <f t="shared" si="5"/>
        <v/>
      </c>
      <c r="V91" s="44"/>
      <c r="W91" s="201"/>
      <c r="X91" s="201"/>
      <c r="Y91" s="41"/>
      <c r="Z91" s="46"/>
      <c r="AA91" s="46"/>
      <c r="AB91" s="46"/>
      <c r="AC91" s="41"/>
      <c r="AD91" s="327"/>
      <c r="AE91" s="44"/>
      <c r="AF91" s="337" t="str">
        <f t="shared" si="7"/>
        <v/>
      </c>
      <c r="AG91" s="395"/>
      <c r="AH91" s="75"/>
      <c r="AI91" s="75"/>
      <c r="AJ91" s="76" t="b">
        <f t="shared" si="6"/>
        <v>1</v>
      </c>
    </row>
    <row r="92" spans="1:36" ht="36" customHeight="1">
      <c r="A92" s="66"/>
      <c r="B92" s="66"/>
      <c r="C92" s="66"/>
      <c r="D92" s="46"/>
      <c r="E92" s="237"/>
      <c r="F92" s="217" t="str">
        <f t="shared" si="0"/>
        <v/>
      </c>
      <c r="G92" s="41"/>
      <c r="H92" s="41"/>
      <c r="I92" s="194"/>
      <c r="J92" s="41"/>
      <c r="K92" s="84"/>
      <c r="L92" s="119"/>
      <c r="M92" s="202"/>
      <c r="N92" s="218"/>
      <c r="O92" s="219"/>
      <c r="P92" s="237"/>
      <c r="Q92" s="200"/>
      <c r="R92" s="202"/>
      <c r="S92" s="202"/>
      <c r="T92" s="220"/>
      <c r="U92" s="171" t="str">
        <f t="shared" si="5"/>
        <v/>
      </c>
      <c r="V92" s="44"/>
      <c r="W92" s="201"/>
      <c r="X92" s="201"/>
      <c r="Y92" s="41"/>
      <c r="Z92" s="46"/>
      <c r="AA92" s="46"/>
      <c r="AB92" s="46"/>
      <c r="AC92" s="41"/>
      <c r="AD92" s="327"/>
      <c r="AE92" s="44"/>
      <c r="AF92" s="337" t="str">
        <f t="shared" si="7"/>
        <v/>
      </c>
      <c r="AG92" s="395"/>
      <c r="AH92" s="75"/>
      <c r="AI92" s="75"/>
      <c r="AJ92" s="76" t="b">
        <f t="shared" si="6"/>
        <v>1</v>
      </c>
    </row>
    <row r="93" spans="1:36" ht="36" customHeight="1">
      <c r="A93" s="66"/>
      <c r="B93" s="66"/>
      <c r="C93" s="66"/>
      <c r="D93" s="46"/>
      <c r="E93" s="237"/>
      <c r="F93" s="217" t="str">
        <f t="shared" si="0"/>
        <v/>
      </c>
      <c r="G93" s="41"/>
      <c r="H93" s="41"/>
      <c r="I93" s="194"/>
      <c r="J93" s="41"/>
      <c r="K93" s="84"/>
      <c r="L93" s="119"/>
      <c r="M93" s="202"/>
      <c r="N93" s="218"/>
      <c r="O93" s="219"/>
      <c r="P93" s="237"/>
      <c r="Q93" s="200"/>
      <c r="R93" s="202"/>
      <c r="S93" s="202"/>
      <c r="T93" s="220"/>
      <c r="U93" s="171" t="str">
        <f t="shared" si="5"/>
        <v/>
      </c>
      <c r="V93" s="44"/>
      <c r="W93" s="201"/>
      <c r="X93" s="201"/>
      <c r="Y93" s="41"/>
      <c r="Z93" s="46"/>
      <c r="AA93" s="46"/>
      <c r="AB93" s="46"/>
      <c r="AC93" s="41"/>
      <c r="AD93" s="327"/>
      <c r="AE93" s="44"/>
      <c r="AF93" s="337" t="str">
        <f t="shared" si="7"/>
        <v/>
      </c>
      <c r="AG93" s="395"/>
      <c r="AH93" s="75"/>
      <c r="AI93" s="75"/>
      <c r="AJ93" s="76" t="b">
        <f t="shared" si="6"/>
        <v>1</v>
      </c>
    </row>
    <row r="94" spans="1:36" ht="36" customHeight="1">
      <c r="A94" s="66"/>
      <c r="B94" s="66"/>
      <c r="C94" s="66"/>
      <c r="D94" s="46"/>
      <c r="E94" s="237"/>
      <c r="F94" s="217" t="str">
        <f t="shared" si="0"/>
        <v/>
      </c>
      <c r="G94" s="41"/>
      <c r="H94" s="41"/>
      <c r="I94" s="194"/>
      <c r="J94" s="41"/>
      <c r="K94" s="84"/>
      <c r="L94" s="119"/>
      <c r="M94" s="202"/>
      <c r="N94" s="218"/>
      <c r="O94" s="219"/>
      <c r="P94" s="237"/>
      <c r="Q94" s="200"/>
      <c r="R94" s="202"/>
      <c r="S94" s="202"/>
      <c r="T94" s="220"/>
      <c r="U94" s="171" t="str">
        <f t="shared" si="5"/>
        <v/>
      </c>
      <c r="V94" s="44"/>
      <c r="W94" s="201"/>
      <c r="X94" s="201"/>
      <c r="Y94" s="41"/>
      <c r="Z94" s="46"/>
      <c r="AA94" s="46"/>
      <c r="AB94" s="46"/>
      <c r="AC94" s="41"/>
      <c r="AD94" s="327"/>
      <c r="AE94" s="44"/>
      <c r="AF94" s="337" t="str">
        <f t="shared" si="7"/>
        <v/>
      </c>
      <c r="AG94" s="395"/>
      <c r="AH94" s="75"/>
      <c r="AI94" s="75"/>
      <c r="AJ94" s="76" t="b">
        <f t="shared" si="6"/>
        <v>1</v>
      </c>
    </row>
    <row r="95" spans="1:36" ht="36" customHeight="1">
      <c r="A95" s="66"/>
      <c r="B95" s="66"/>
      <c r="C95" s="66"/>
      <c r="D95" s="46"/>
      <c r="E95" s="237"/>
      <c r="F95" s="217" t="str">
        <f t="shared" si="0"/>
        <v/>
      </c>
      <c r="G95" s="41"/>
      <c r="H95" s="41"/>
      <c r="I95" s="194"/>
      <c r="J95" s="41"/>
      <c r="K95" s="84"/>
      <c r="L95" s="119"/>
      <c r="M95" s="202"/>
      <c r="N95" s="218"/>
      <c r="O95" s="219"/>
      <c r="P95" s="237"/>
      <c r="Q95" s="200"/>
      <c r="R95" s="202"/>
      <c r="S95" s="202"/>
      <c r="T95" s="220"/>
      <c r="U95" s="171" t="str">
        <f t="shared" si="5"/>
        <v/>
      </c>
      <c r="V95" s="44"/>
      <c r="W95" s="201"/>
      <c r="X95" s="201"/>
      <c r="Y95" s="41"/>
      <c r="Z95" s="46"/>
      <c r="AA95" s="46"/>
      <c r="AB95" s="46"/>
      <c r="AC95" s="41"/>
      <c r="AD95" s="327"/>
      <c r="AE95" s="44"/>
      <c r="AF95" s="337" t="str">
        <f t="shared" si="7"/>
        <v/>
      </c>
      <c r="AG95" s="395"/>
      <c r="AH95" s="75"/>
      <c r="AI95" s="75"/>
      <c r="AJ95" s="76" t="b">
        <f t="shared" si="6"/>
        <v>1</v>
      </c>
    </row>
    <row r="96" spans="1:36" ht="36" customHeight="1">
      <c r="A96" s="66"/>
      <c r="B96" s="66"/>
      <c r="C96" s="66"/>
      <c r="D96" s="46"/>
      <c r="E96" s="237"/>
      <c r="F96" s="217" t="str">
        <f t="shared" si="0"/>
        <v/>
      </c>
      <c r="G96" s="41"/>
      <c r="H96" s="41"/>
      <c r="I96" s="194"/>
      <c r="J96" s="41"/>
      <c r="K96" s="84"/>
      <c r="L96" s="119"/>
      <c r="M96" s="202"/>
      <c r="N96" s="218"/>
      <c r="O96" s="219"/>
      <c r="P96" s="237"/>
      <c r="Q96" s="200"/>
      <c r="R96" s="202"/>
      <c r="S96" s="202"/>
      <c r="T96" s="220"/>
      <c r="U96" s="171" t="str">
        <f t="shared" si="5"/>
        <v/>
      </c>
      <c r="V96" s="44"/>
      <c r="W96" s="201"/>
      <c r="X96" s="201"/>
      <c r="Y96" s="41"/>
      <c r="Z96" s="46"/>
      <c r="AA96" s="46"/>
      <c r="AB96" s="46"/>
      <c r="AC96" s="41"/>
      <c r="AD96" s="327"/>
      <c r="AE96" s="44"/>
      <c r="AF96" s="337" t="str">
        <f t="shared" si="7"/>
        <v/>
      </c>
      <c r="AG96" s="395"/>
      <c r="AH96" s="75"/>
      <c r="AI96" s="75"/>
      <c r="AJ96" s="76" t="b">
        <f t="shared" si="6"/>
        <v>1</v>
      </c>
    </row>
    <row r="97" spans="1:36" ht="36" customHeight="1">
      <c r="A97" s="66"/>
      <c r="B97" s="66"/>
      <c r="C97" s="66"/>
      <c r="D97" s="46"/>
      <c r="E97" s="237"/>
      <c r="F97" s="217" t="str">
        <f t="shared" si="0"/>
        <v/>
      </c>
      <c r="G97" s="41"/>
      <c r="H97" s="41"/>
      <c r="I97" s="194"/>
      <c r="J97" s="41"/>
      <c r="K97" s="84"/>
      <c r="L97" s="119"/>
      <c r="M97" s="202"/>
      <c r="N97" s="218"/>
      <c r="O97" s="219"/>
      <c r="P97" s="237"/>
      <c r="Q97" s="200"/>
      <c r="R97" s="202"/>
      <c r="S97" s="202"/>
      <c r="T97" s="220"/>
      <c r="U97" s="171" t="str">
        <f t="shared" si="5"/>
        <v/>
      </c>
      <c r="V97" s="44"/>
      <c r="W97" s="201"/>
      <c r="X97" s="201"/>
      <c r="Y97" s="41"/>
      <c r="Z97" s="46"/>
      <c r="AA97" s="46"/>
      <c r="AB97" s="46"/>
      <c r="AC97" s="41"/>
      <c r="AD97" s="327"/>
      <c r="AE97" s="44"/>
      <c r="AF97" s="337" t="str">
        <f t="shared" si="7"/>
        <v/>
      </c>
      <c r="AG97" s="395"/>
      <c r="AH97" s="75"/>
      <c r="AI97" s="75"/>
      <c r="AJ97" s="76" t="b">
        <f t="shared" si="6"/>
        <v>1</v>
      </c>
    </row>
    <row r="98" spans="1:36" ht="36" customHeight="1">
      <c r="A98" s="66"/>
      <c r="B98" s="66"/>
      <c r="C98" s="66"/>
      <c r="D98" s="46"/>
      <c r="E98" s="237"/>
      <c r="F98" s="217" t="str">
        <f t="shared" si="0"/>
        <v/>
      </c>
      <c r="G98" s="41"/>
      <c r="H98" s="41"/>
      <c r="I98" s="194"/>
      <c r="J98" s="41"/>
      <c r="K98" s="84"/>
      <c r="L98" s="119"/>
      <c r="M98" s="202"/>
      <c r="N98" s="218"/>
      <c r="O98" s="219"/>
      <c r="P98" s="237"/>
      <c r="Q98" s="200"/>
      <c r="R98" s="202"/>
      <c r="S98" s="202"/>
      <c r="T98" s="220"/>
      <c r="U98" s="171" t="str">
        <f t="shared" si="5"/>
        <v/>
      </c>
      <c r="V98" s="44"/>
      <c r="W98" s="201"/>
      <c r="X98" s="201"/>
      <c r="Y98" s="41"/>
      <c r="Z98" s="46"/>
      <c r="AA98" s="46"/>
      <c r="AB98" s="46"/>
      <c r="AC98" s="41"/>
      <c r="AD98" s="327"/>
      <c r="AE98" s="44"/>
      <c r="AF98" s="337" t="str">
        <f t="shared" si="7"/>
        <v/>
      </c>
      <c r="AG98" s="395"/>
      <c r="AH98" s="75"/>
      <c r="AI98" s="75"/>
      <c r="AJ98" s="76" t="b">
        <f t="shared" si="6"/>
        <v>1</v>
      </c>
    </row>
    <row r="99" spans="1:36" ht="36" customHeight="1">
      <c r="A99" s="66"/>
      <c r="B99" s="66"/>
      <c r="C99" s="66"/>
      <c r="D99" s="46"/>
      <c r="E99" s="237"/>
      <c r="F99" s="217" t="str">
        <f t="shared" si="0"/>
        <v/>
      </c>
      <c r="G99" s="41"/>
      <c r="H99" s="41"/>
      <c r="I99" s="194"/>
      <c r="J99" s="41"/>
      <c r="K99" s="84"/>
      <c r="L99" s="119"/>
      <c r="M99" s="202"/>
      <c r="N99" s="218"/>
      <c r="O99" s="219"/>
      <c r="P99" s="237"/>
      <c r="Q99" s="200"/>
      <c r="R99" s="202"/>
      <c r="S99" s="202"/>
      <c r="T99" s="220"/>
      <c r="U99" s="171" t="str">
        <f t="shared" si="5"/>
        <v/>
      </c>
      <c r="V99" s="44"/>
      <c r="W99" s="201"/>
      <c r="X99" s="201"/>
      <c r="Y99" s="41"/>
      <c r="Z99" s="46"/>
      <c r="AA99" s="46"/>
      <c r="AB99" s="46"/>
      <c r="AC99" s="41"/>
      <c r="AD99" s="327"/>
      <c r="AE99" s="44"/>
      <c r="AF99" s="337" t="str">
        <f t="shared" si="7"/>
        <v/>
      </c>
      <c r="AG99" s="395"/>
      <c r="AH99" s="75"/>
      <c r="AI99" s="75"/>
      <c r="AJ99" s="76" t="b">
        <f t="shared" si="6"/>
        <v>1</v>
      </c>
    </row>
    <row r="100" spans="1:36" ht="36" customHeight="1">
      <c r="A100" s="66"/>
      <c r="B100" s="66"/>
      <c r="C100" s="66"/>
      <c r="D100" s="46"/>
      <c r="E100" s="237"/>
      <c r="F100" s="217" t="str">
        <f t="shared" si="0"/>
        <v/>
      </c>
      <c r="G100" s="41"/>
      <c r="H100" s="41"/>
      <c r="I100" s="194"/>
      <c r="J100" s="41"/>
      <c r="K100" s="84"/>
      <c r="L100" s="119"/>
      <c r="M100" s="202"/>
      <c r="N100" s="218"/>
      <c r="O100" s="219"/>
      <c r="P100" s="237"/>
      <c r="Q100" s="200"/>
      <c r="R100" s="202"/>
      <c r="S100" s="202"/>
      <c r="T100" s="220"/>
      <c r="U100" s="171" t="str">
        <f t="shared" si="5"/>
        <v/>
      </c>
      <c r="V100" s="44"/>
      <c r="W100" s="201"/>
      <c r="X100" s="201"/>
      <c r="Y100" s="41"/>
      <c r="Z100" s="46"/>
      <c r="AA100" s="46"/>
      <c r="AB100" s="46"/>
      <c r="AC100" s="41"/>
      <c r="AD100" s="327"/>
      <c r="AE100" s="44"/>
      <c r="AF100" s="337" t="str">
        <f t="shared" si="7"/>
        <v/>
      </c>
      <c r="AG100" s="395"/>
      <c r="AH100" s="75"/>
      <c r="AI100" s="75"/>
      <c r="AJ100" s="76" t="b">
        <f t="shared" si="6"/>
        <v>1</v>
      </c>
    </row>
    <row r="101" spans="1:36" ht="36" customHeight="1">
      <c r="A101" s="66"/>
      <c r="B101" s="66"/>
      <c r="C101" s="66"/>
      <c r="D101" s="46"/>
      <c r="E101" s="237"/>
      <c r="F101" s="217" t="str">
        <f t="shared" si="0"/>
        <v/>
      </c>
      <c r="G101" s="41"/>
      <c r="H101" s="41"/>
      <c r="I101" s="194"/>
      <c r="J101" s="41"/>
      <c r="K101" s="84"/>
      <c r="L101" s="119"/>
      <c r="M101" s="202"/>
      <c r="N101" s="218"/>
      <c r="O101" s="219"/>
      <c r="P101" s="237"/>
      <c r="Q101" s="200"/>
      <c r="R101" s="202"/>
      <c r="S101" s="202"/>
      <c r="T101" s="220"/>
      <c r="U101" s="171" t="str">
        <f t="shared" si="5"/>
        <v/>
      </c>
      <c r="V101" s="44"/>
      <c r="W101" s="201"/>
      <c r="X101" s="201"/>
      <c r="Y101" s="41"/>
      <c r="Z101" s="46"/>
      <c r="AA101" s="46"/>
      <c r="AB101" s="46"/>
      <c r="AC101" s="41"/>
      <c r="AD101" s="327"/>
      <c r="AE101" s="44"/>
      <c r="AF101" s="337" t="str">
        <f t="shared" si="7"/>
        <v/>
      </c>
      <c r="AG101" s="395"/>
      <c r="AH101" s="75"/>
      <c r="AI101" s="75"/>
      <c r="AJ101" s="76" t="b">
        <f t="shared" si="6"/>
        <v>1</v>
      </c>
    </row>
    <row r="102" spans="1:36" ht="36" customHeight="1">
      <c r="A102" s="66"/>
      <c r="B102" s="66"/>
      <c r="C102" s="66"/>
      <c r="D102" s="46"/>
      <c r="E102" s="237"/>
      <c r="F102" s="217" t="str">
        <f t="shared" si="0"/>
        <v/>
      </c>
      <c r="G102" s="41"/>
      <c r="H102" s="41"/>
      <c r="I102" s="194"/>
      <c r="J102" s="41"/>
      <c r="K102" s="84"/>
      <c r="L102" s="119"/>
      <c r="M102" s="202"/>
      <c r="N102" s="218"/>
      <c r="O102" s="219"/>
      <c r="P102" s="237"/>
      <c r="Q102" s="200"/>
      <c r="R102" s="202"/>
      <c r="S102" s="202"/>
      <c r="T102" s="220"/>
      <c r="U102" s="171" t="str">
        <f t="shared" si="5"/>
        <v/>
      </c>
      <c r="V102" s="44"/>
      <c r="W102" s="201"/>
      <c r="X102" s="201"/>
      <c r="Y102" s="41"/>
      <c r="Z102" s="46"/>
      <c r="AA102" s="46"/>
      <c r="AB102" s="46"/>
      <c r="AC102" s="41"/>
      <c r="AD102" s="327"/>
      <c r="AE102" s="44"/>
      <c r="AF102" s="337" t="str">
        <f t="shared" si="7"/>
        <v/>
      </c>
      <c r="AG102" s="395"/>
      <c r="AH102" s="75"/>
      <c r="AI102" s="75"/>
      <c r="AJ102" s="76" t="b">
        <f t="shared" si="6"/>
        <v>1</v>
      </c>
    </row>
    <row r="103" spans="1:36" ht="36" customHeight="1">
      <c r="A103" s="66"/>
      <c r="B103" s="66"/>
      <c r="C103" s="66"/>
      <c r="D103" s="46"/>
      <c r="E103" s="237"/>
      <c r="F103" s="217" t="str">
        <f t="shared" si="0"/>
        <v/>
      </c>
      <c r="G103" s="41"/>
      <c r="H103" s="41"/>
      <c r="I103" s="194"/>
      <c r="J103" s="41"/>
      <c r="K103" s="84"/>
      <c r="L103" s="119"/>
      <c r="M103" s="202"/>
      <c r="N103" s="218"/>
      <c r="O103" s="219"/>
      <c r="P103" s="237"/>
      <c r="Q103" s="200"/>
      <c r="R103" s="202"/>
      <c r="S103" s="202"/>
      <c r="T103" s="220"/>
      <c r="U103" s="171" t="str">
        <f t="shared" si="5"/>
        <v/>
      </c>
      <c r="V103" s="44"/>
      <c r="W103" s="201"/>
      <c r="X103" s="201"/>
      <c r="Y103" s="41"/>
      <c r="Z103" s="46"/>
      <c r="AA103" s="46"/>
      <c r="AB103" s="46"/>
      <c r="AC103" s="41"/>
      <c r="AD103" s="327"/>
      <c r="AE103" s="44"/>
      <c r="AF103" s="337" t="str">
        <f t="shared" si="7"/>
        <v/>
      </c>
      <c r="AG103" s="395"/>
      <c r="AH103" s="75"/>
      <c r="AI103" s="75"/>
      <c r="AJ103" s="76" t="b">
        <f t="shared" si="6"/>
        <v>1</v>
      </c>
    </row>
    <row r="104" spans="1:36" ht="36" customHeight="1">
      <c r="A104" s="66"/>
      <c r="B104" s="66"/>
      <c r="C104" s="66"/>
      <c r="D104" s="46"/>
      <c r="E104" s="237"/>
      <c r="F104" s="217" t="str">
        <f t="shared" si="0"/>
        <v/>
      </c>
      <c r="G104" s="41"/>
      <c r="H104" s="41"/>
      <c r="I104" s="194"/>
      <c r="J104" s="41"/>
      <c r="K104" s="84"/>
      <c r="L104" s="119"/>
      <c r="M104" s="202"/>
      <c r="N104" s="218"/>
      <c r="O104" s="219"/>
      <c r="P104" s="237"/>
      <c r="Q104" s="200"/>
      <c r="R104" s="202"/>
      <c r="S104" s="202"/>
      <c r="T104" s="220"/>
      <c r="U104" s="171" t="str">
        <f t="shared" si="5"/>
        <v/>
      </c>
      <c r="V104" s="44"/>
      <c r="W104" s="201"/>
      <c r="X104" s="201"/>
      <c r="Y104" s="41"/>
      <c r="Z104" s="46"/>
      <c r="AA104" s="46"/>
      <c r="AB104" s="46"/>
      <c r="AC104" s="41"/>
      <c r="AD104" s="327"/>
      <c r="AE104" s="44"/>
      <c r="AF104" s="337" t="str">
        <f t="shared" si="7"/>
        <v/>
      </c>
      <c r="AG104" s="395"/>
      <c r="AH104" s="75"/>
      <c r="AI104" s="75"/>
      <c r="AJ104" s="76" t="b">
        <f t="shared" si="6"/>
        <v>1</v>
      </c>
    </row>
    <row r="105" spans="1:36" ht="36" customHeight="1">
      <c r="A105" s="66"/>
      <c r="B105" s="66"/>
      <c r="C105" s="66"/>
      <c r="D105" s="46"/>
      <c r="E105" s="237"/>
      <c r="F105" s="217" t="str">
        <f t="shared" si="0"/>
        <v/>
      </c>
      <c r="G105" s="41"/>
      <c r="H105" s="41"/>
      <c r="I105" s="194"/>
      <c r="J105" s="41"/>
      <c r="K105" s="84"/>
      <c r="L105" s="119"/>
      <c r="M105" s="202"/>
      <c r="N105" s="218"/>
      <c r="O105" s="219"/>
      <c r="P105" s="237"/>
      <c r="Q105" s="200"/>
      <c r="R105" s="202"/>
      <c r="S105" s="202"/>
      <c r="T105" s="220"/>
      <c r="U105" s="171" t="str">
        <f t="shared" si="5"/>
        <v/>
      </c>
      <c r="V105" s="44"/>
      <c r="W105" s="201"/>
      <c r="X105" s="201"/>
      <c r="Y105" s="41"/>
      <c r="Z105" s="46"/>
      <c r="AA105" s="46"/>
      <c r="AB105" s="46"/>
      <c r="AC105" s="41"/>
      <c r="AD105" s="327"/>
      <c r="AE105" s="44"/>
      <c r="AF105" s="337" t="str">
        <f t="shared" si="7"/>
        <v/>
      </c>
      <c r="AG105" s="395"/>
      <c r="AH105" s="75"/>
      <c r="AI105" s="75"/>
      <c r="AJ105" s="76" t="b">
        <f t="shared" si="6"/>
        <v>1</v>
      </c>
    </row>
    <row r="106" spans="1:36" ht="36" customHeight="1">
      <c r="A106" s="66"/>
      <c r="B106" s="66"/>
      <c r="C106" s="66"/>
      <c r="D106" s="46"/>
      <c r="E106" s="237"/>
      <c r="F106" s="217" t="str">
        <f t="shared" si="0"/>
        <v/>
      </c>
      <c r="G106" s="41"/>
      <c r="H106" s="41"/>
      <c r="I106" s="194"/>
      <c r="J106" s="41"/>
      <c r="K106" s="84"/>
      <c r="L106" s="119"/>
      <c r="M106" s="202"/>
      <c r="N106" s="218"/>
      <c r="O106" s="219"/>
      <c r="P106" s="237"/>
      <c r="Q106" s="200"/>
      <c r="R106" s="202"/>
      <c r="S106" s="202"/>
      <c r="T106" s="220"/>
      <c r="U106" s="171" t="str">
        <f t="shared" si="5"/>
        <v/>
      </c>
      <c r="V106" s="44"/>
      <c r="W106" s="201"/>
      <c r="X106" s="201"/>
      <c r="Y106" s="41"/>
      <c r="Z106" s="46"/>
      <c r="AA106" s="46"/>
      <c r="AB106" s="46"/>
      <c r="AC106" s="41"/>
      <c r="AD106" s="327"/>
      <c r="AE106" s="44"/>
      <c r="AF106" s="337" t="str">
        <f t="shared" si="7"/>
        <v/>
      </c>
      <c r="AG106" s="395"/>
      <c r="AH106" s="75"/>
      <c r="AI106" s="75"/>
      <c r="AJ106" s="76" t="b">
        <f t="shared" si="6"/>
        <v>1</v>
      </c>
    </row>
    <row r="107" spans="1:36" ht="36" customHeight="1">
      <c r="A107" s="66"/>
      <c r="B107" s="66"/>
      <c r="C107" s="66"/>
      <c r="D107" s="46"/>
      <c r="E107" s="237"/>
      <c r="F107" s="217" t="str">
        <f t="shared" si="0"/>
        <v/>
      </c>
      <c r="G107" s="41"/>
      <c r="H107" s="41"/>
      <c r="I107" s="194"/>
      <c r="J107" s="41"/>
      <c r="K107" s="84"/>
      <c r="L107" s="119"/>
      <c r="M107" s="202"/>
      <c r="N107" s="218"/>
      <c r="O107" s="219"/>
      <c r="P107" s="237"/>
      <c r="Q107" s="200"/>
      <c r="R107" s="202"/>
      <c r="S107" s="202"/>
      <c r="T107" s="220"/>
      <c r="U107" s="171" t="str">
        <f t="shared" si="5"/>
        <v/>
      </c>
      <c r="V107" s="44"/>
      <c r="W107" s="201"/>
      <c r="X107" s="201"/>
      <c r="Y107" s="41"/>
      <c r="Z107" s="46"/>
      <c r="AA107" s="46"/>
      <c r="AB107" s="46"/>
      <c r="AC107" s="41"/>
      <c r="AD107" s="327"/>
      <c r="AE107" s="44"/>
      <c r="AF107" s="337" t="str">
        <f t="shared" si="7"/>
        <v/>
      </c>
      <c r="AG107" s="395"/>
      <c r="AH107" s="75"/>
      <c r="AI107" s="75"/>
      <c r="AJ107" s="76" t="b">
        <f t="shared" si="6"/>
        <v>1</v>
      </c>
    </row>
    <row r="108" spans="1:36" ht="36" customHeight="1">
      <c r="A108" s="66"/>
      <c r="B108" s="66"/>
      <c r="C108" s="66"/>
      <c r="D108" s="46"/>
      <c r="E108" s="237"/>
      <c r="F108" s="217" t="str">
        <f t="shared" si="0"/>
        <v/>
      </c>
      <c r="G108" s="41"/>
      <c r="H108" s="41"/>
      <c r="I108" s="194"/>
      <c r="J108" s="41"/>
      <c r="K108" s="84"/>
      <c r="L108" s="119"/>
      <c r="M108" s="202"/>
      <c r="N108" s="218"/>
      <c r="O108" s="219"/>
      <c r="P108" s="237"/>
      <c r="Q108" s="200"/>
      <c r="R108" s="202"/>
      <c r="S108" s="202"/>
      <c r="T108" s="220"/>
      <c r="U108" s="171" t="str">
        <f t="shared" si="5"/>
        <v/>
      </c>
      <c r="V108" s="44"/>
      <c r="W108" s="201"/>
      <c r="X108" s="201"/>
      <c r="Y108" s="41"/>
      <c r="Z108" s="46"/>
      <c r="AA108" s="46"/>
      <c r="AB108" s="46"/>
      <c r="AC108" s="41"/>
      <c r="AD108" s="327"/>
      <c r="AE108" s="44"/>
      <c r="AF108" s="337" t="str">
        <f t="shared" si="7"/>
        <v/>
      </c>
      <c r="AG108" s="395"/>
      <c r="AH108" s="75"/>
      <c r="AI108" s="75"/>
      <c r="AJ108" s="76" t="b">
        <f t="shared" si="6"/>
        <v>1</v>
      </c>
    </row>
    <row r="109" spans="1:36" ht="36" customHeight="1">
      <c r="A109" s="66"/>
      <c r="B109" s="66"/>
      <c r="C109" s="66"/>
      <c r="D109" s="46"/>
      <c r="E109" s="237"/>
      <c r="F109" s="217" t="str">
        <f t="shared" si="0"/>
        <v/>
      </c>
      <c r="G109" s="41"/>
      <c r="H109" s="41"/>
      <c r="I109" s="194"/>
      <c r="J109" s="41"/>
      <c r="K109" s="84"/>
      <c r="L109" s="119"/>
      <c r="M109" s="202"/>
      <c r="N109" s="218"/>
      <c r="O109" s="219"/>
      <c r="P109" s="237"/>
      <c r="Q109" s="200"/>
      <c r="R109" s="202"/>
      <c r="S109" s="202"/>
      <c r="T109" s="220"/>
      <c r="U109" s="171" t="str">
        <f t="shared" si="5"/>
        <v/>
      </c>
      <c r="V109" s="44"/>
      <c r="W109" s="201"/>
      <c r="X109" s="201"/>
      <c r="Y109" s="41"/>
      <c r="Z109" s="46"/>
      <c r="AA109" s="46"/>
      <c r="AB109" s="46"/>
      <c r="AC109" s="41"/>
      <c r="AD109" s="327"/>
      <c r="AE109" s="44"/>
      <c r="AF109" s="337" t="str">
        <f t="shared" si="7"/>
        <v/>
      </c>
      <c r="AG109" s="395"/>
      <c r="AH109" s="75"/>
      <c r="AI109" s="75"/>
      <c r="AJ109" s="76" t="b">
        <f t="shared" si="6"/>
        <v>1</v>
      </c>
    </row>
    <row r="110" spans="1:36" ht="36" customHeight="1">
      <c r="A110" s="66"/>
      <c r="B110" s="66"/>
      <c r="C110" s="66"/>
      <c r="D110" s="46"/>
      <c r="E110" s="237"/>
      <c r="F110" s="217" t="str">
        <f t="shared" si="0"/>
        <v/>
      </c>
      <c r="G110" s="41"/>
      <c r="H110" s="41"/>
      <c r="I110" s="194"/>
      <c r="J110" s="41"/>
      <c r="K110" s="84"/>
      <c r="L110" s="119"/>
      <c r="M110" s="202"/>
      <c r="N110" s="218"/>
      <c r="O110" s="219"/>
      <c r="P110" s="237"/>
      <c r="Q110" s="200"/>
      <c r="R110" s="202"/>
      <c r="S110" s="202"/>
      <c r="T110" s="220"/>
      <c r="U110" s="171" t="str">
        <f t="shared" si="5"/>
        <v/>
      </c>
      <c r="V110" s="44"/>
      <c r="W110" s="201"/>
      <c r="X110" s="201"/>
      <c r="Y110" s="41"/>
      <c r="Z110" s="46"/>
      <c r="AA110" s="46"/>
      <c r="AB110" s="46"/>
      <c r="AC110" s="41"/>
      <c r="AD110" s="327"/>
      <c r="AE110" s="44"/>
      <c r="AF110" s="337" t="str">
        <f t="shared" si="7"/>
        <v/>
      </c>
      <c r="AG110" s="395"/>
      <c r="AH110" s="75"/>
      <c r="AI110" s="75"/>
      <c r="AJ110" s="76" t="b">
        <f t="shared" si="6"/>
        <v>1</v>
      </c>
    </row>
    <row r="111" spans="1:36" ht="36" customHeight="1">
      <c r="A111" s="66"/>
      <c r="B111" s="66"/>
      <c r="C111" s="66"/>
      <c r="D111" s="46"/>
      <c r="E111" s="237"/>
      <c r="F111" s="217" t="str">
        <f t="shared" si="0"/>
        <v/>
      </c>
      <c r="G111" s="41"/>
      <c r="H111" s="41"/>
      <c r="I111" s="194"/>
      <c r="J111" s="41"/>
      <c r="K111" s="84"/>
      <c r="L111" s="119"/>
      <c r="M111" s="202"/>
      <c r="N111" s="218"/>
      <c r="O111" s="219"/>
      <c r="P111" s="237"/>
      <c r="Q111" s="200"/>
      <c r="R111" s="202"/>
      <c r="S111" s="202"/>
      <c r="T111" s="220"/>
      <c r="U111" s="171" t="str">
        <f t="shared" si="5"/>
        <v/>
      </c>
      <c r="V111" s="44"/>
      <c r="W111" s="201"/>
      <c r="X111" s="201"/>
      <c r="Y111" s="41"/>
      <c r="Z111" s="46"/>
      <c r="AA111" s="46"/>
      <c r="AB111" s="46"/>
      <c r="AC111" s="41"/>
      <c r="AD111" s="327"/>
      <c r="AE111" s="44"/>
      <c r="AF111" s="337" t="str">
        <f t="shared" si="7"/>
        <v/>
      </c>
      <c r="AG111" s="395"/>
      <c r="AH111" s="75"/>
      <c r="AI111" s="75"/>
      <c r="AJ111" s="76" t="b">
        <f t="shared" si="6"/>
        <v>1</v>
      </c>
    </row>
    <row r="112" spans="1:36" ht="36" customHeight="1">
      <c r="A112" s="66"/>
      <c r="B112" s="66"/>
      <c r="C112" s="66"/>
      <c r="D112" s="46"/>
      <c r="E112" s="237"/>
      <c r="F112" s="217" t="str">
        <f t="shared" si="0"/>
        <v/>
      </c>
      <c r="G112" s="41"/>
      <c r="H112" s="41"/>
      <c r="I112" s="194"/>
      <c r="J112" s="41"/>
      <c r="K112" s="84"/>
      <c r="L112" s="119"/>
      <c r="M112" s="202"/>
      <c r="N112" s="218"/>
      <c r="O112" s="219"/>
      <c r="P112" s="237"/>
      <c r="Q112" s="200"/>
      <c r="R112" s="202"/>
      <c r="S112" s="202"/>
      <c r="T112" s="220"/>
      <c r="U112" s="171" t="str">
        <f t="shared" si="5"/>
        <v/>
      </c>
      <c r="V112" s="44"/>
      <c r="W112" s="201"/>
      <c r="X112" s="201"/>
      <c r="Y112" s="41"/>
      <c r="Z112" s="46"/>
      <c r="AA112" s="46"/>
      <c r="AB112" s="46"/>
      <c r="AC112" s="41"/>
      <c r="AD112" s="327"/>
      <c r="AE112" s="44"/>
      <c r="AF112" s="337" t="str">
        <f t="shared" si="7"/>
        <v/>
      </c>
      <c r="AG112" s="395"/>
      <c r="AH112" s="75"/>
      <c r="AI112" s="75"/>
      <c r="AJ112" s="76" t="b">
        <f t="shared" si="6"/>
        <v>1</v>
      </c>
    </row>
    <row r="113" spans="1:36" ht="36" customHeight="1">
      <c r="A113" s="66"/>
      <c r="B113" s="66"/>
      <c r="C113" s="66"/>
      <c r="D113" s="46"/>
      <c r="E113" s="237"/>
      <c r="F113" s="217" t="str">
        <f t="shared" si="0"/>
        <v/>
      </c>
      <c r="G113" s="41"/>
      <c r="H113" s="41"/>
      <c r="I113" s="194"/>
      <c r="J113" s="41"/>
      <c r="K113" s="84"/>
      <c r="L113" s="119"/>
      <c r="M113" s="202"/>
      <c r="N113" s="218"/>
      <c r="O113" s="219"/>
      <c r="P113" s="237"/>
      <c r="Q113" s="200"/>
      <c r="R113" s="202"/>
      <c r="S113" s="202"/>
      <c r="T113" s="220"/>
      <c r="U113" s="171" t="str">
        <f t="shared" si="5"/>
        <v/>
      </c>
      <c r="V113" s="44"/>
      <c r="W113" s="201"/>
      <c r="X113" s="201"/>
      <c r="Y113" s="41"/>
      <c r="Z113" s="46"/>
      <c r="AA113" s="46"/>
      <c r="AB113" s="46"/>
      <c r="AC113" s="41"/>
      <c r="AD113" s="327"/>
      <c r="AE113" s="44"/>
      <c r="AF113" s="337" t="str">
        <f t="shared" si="7"/>
        <v/>
      </c>
      <c r="AG113" s="395"/>
      <c r="AH113" s="75"/>
      <c r="AI113" s="75"/>
      <c r="AJ113" s="76" t="b">
        <f t="shared" si="6"/>
        <v>1</v>
      </c>
    </row>
    <row r="114" spans="1:36" ht="36" customHeight="1">
      <c r="A114" s="66"/>
      <c r="B114" s="66"/>
      <c r="C114" s="66"/>
      <c r="D114" s="46"/>
      <c r="E114" s="237"/>
      <c r="F114" s="217" t="str">
        <f t="shared" si="0"/>
        <v/>
      </c>
      <c r="G114" s="41"/>
      <c r="H114" s="41"/>
      <c r="I114" s="194"/>
      <c r="J114" s="41"/>
      <c r="K114" s="84"/>
      <c r="L114" s="119"/>
      <c r="M114" s="202"/>
      <c r="N114" s="218"/>
      <c r="O114" s="219"/>
      <c r="P114" s="237"/>
      <c r="Q114" s="200"/>
      <c r="R114" s="202"/>
      <c r="S114" s="202"/>
      <c r="T114" s="220"/>
      <c r="U114" s="171" t="str">
        <f t="shared" si="5"/>
        <v/>
      </c>
      <c r="V114" s="44"/>
      <c r="W114" s="201"/>
      <c r="X114" s="201"/>
      <c r="Y114" s="41"/>
      <c r="Z114" s="46"/>
      <c r="AA114" s="46"/>
      <c r="AB114" s="46"/>
      <c r="AC114" s="41"/>
      <c r="AD114" s="327"/>
      <c r="AE114" s="44"/>
      <c r="AF114" s="337" t="str">
        <f t="shared" si="7"/>
        <v/>
      </c>
      <c r="AG114" s="395"/>
      <c r="AH114" s="75"/>
      <c r="AI114" s="75"/>
      <c r="AJ114" s="76" t="b">
        <f t="shared" si="6"/>
        <v>1</v>
      </c>
    </row>
    <row r="115" spans="1:36" ht="36" customHeight="1">
      <c r="A115" s="66"/>
      <c r="B115" s="66"/>
      <c r="C115" s="66"/>
      <c r="D115" s="46"/>
      <c r="E115" s="237"/>
      <c r="F115" s="217" t="str">
        <f t="shared" si="0"/>
        <v/>
      </c>
      <c r="G115" s="41"/>
      <c r="H115" s="41"/>
      <c r="I115" s="194"/>
      <c r="J115" s="41"/>
      <c r="K115" s="84"/>
      <c r="L115" s="119"/>
      <c r="M115" s="202"/>
      <c r="N115" s="218"/>
      <c r="O115" s="219"/>
      <c r="P115" s="237"/>
      <c r="Q115" s="200"/>
      <c r="R115" s="202"/>
      <c r="S115" s="202"/>
      <c r="T115" s="220"/>
      <c r="U115" s="171" t="str">
        <f t="shared" si="5"/>
        <v/>
      </c>
      <c r="V115" s="44"/>
      <c r="W115" s="201"/>
      <c r="X115" s="201"/>
      <c r="Y115" s="41"/>
      <c r="Z115" s="46"/>
      <c r="AA115" s="46"/>
      <c r="AB115" s="46"/>
      <c r="AC115" s="41"/>
      <c r="AD115" s="327"/>
      <c r="AE115" s="44"/>
      <c r="AF115" s="337" t="str">
        <f t="shared" si="7"/>
        <v/>
      </c>
      <c r="AG115" s="395"/>
      <c r="AH115" s="75"/>
      <c r="AI115" s="75"/>
      <c r="AJ115" s="76" t="b">
        <f t="shared" si="6"/>
        <v>1</v>
      </c>
    </row>
    <row r="116" spans="1:36" ht="36" customHeight="1">
      <c r="A116" s="66"/>
      <c r="B116" s="66"/>
      <c r="C116" s="66"/>
      <c r="D116" s="46"/>
      <c r="E116" s="237"/>
      <c r="F116" s="217" t="str">
        <f t="shared" si="0"/>
        <v/>
      </c>
      <c r="G116" s="41"/>
      <c r="H116" s="41"/>
      <c r="I116" s="194"/>
      <c r="J116" s="41"/>
      <c r="K116" s="84"/>
      <c r="L116" s="119"/>
      <c r="M116" s="202"/>
      <c r="N116" s="218"/>
      <c r="O116" s="219"/>
      <c r="P116" s="237"/>
      <c r="Q116" s="200"/>
      <c r="R116" s="202"/>
      <c r="S116" s="202"/>
      <c r="T116" s="220"/>
      <c r="U116" s="171" t="str">
        <f t="shared" si="5"/>
        <v/>
      </c>
      <c r="V116" s="44"/>
      <c r="W116" s="201"/>
      <c r="X116" s="201"/>
      <c r="Y116" s="41"/>
      <c r="Z116" s="46"/>
      <c r="AA116" s="46"/>
      <c r="AB116" s="46"/>
      <c r="AC116" s="41"/>
      <c r="AD116" s="327"/>
      <c r="AE116" s="44"/>
      <c r="AF116" s="337" t="str">
        <f t="shared" si="7"/>
        <v/>
      </c>
      <c r="AG116" s="395"/>
      <c r="AH116" s="75"/>
      <c r="AI116" s="75"/>
      <c r="AJ116" s="76" t="b">
        <f t="shared" si="6"/>
        <v>1</v>
      </c>
    </row>
    <row r="117" spans="1:36" ht="36" customHeight="1">
      <c r="A117" s="66"/>
      <c r="B117" s="66"/>
      <c r="C117" s="66"/>
      <c r="D117" s="46"/>
      <c r="E117" s="237"/>
      <c r="F117" s="217" t="str">
        <f t="shared" si="0"/>
        <v/>
      </c>
      <c r="G117" s="41"/>
      <c r="H117" s="41"/>
      <c r="I117" s="194"/>
      <c r="J117" s="41"/>
      <c r="K117" s="84"/>
      <c r="L117" s="119"/>
      <c r="M117" s="202"/>
      <c r="N117" s="218"/>
      <c r="O117" s="219"/>
      <c r="P117" s="237"/>
      <c r="Q117" s="200"/>
      <c r="R117" s="202"/>
      <c r="S117" s="202"/>
      <c r="T117" s="220"/>
      <c r="U117" s="171" t="str">
        <f t="shared" si="5"/>
        <v/>
      </c>
      <c r="V117" s="44"/>
      <c r="W117" s="201"/>
      <c r="X117" s="201"/>
      <c r="Y117" s="41"/>
      <c r="Z117" s="46"/>
      <c r="AA117" s="46"/>
      <c r="AB117" s="46"/>
      <c r="AC117" s="41"/>
      <c r="AD117" s="327"/>
      <c r="AE117" s="44"/>
      <c r="AF117" s="337" t="str">
        <f t="shared" si="7"/>
        <v/>
      </c>
      <c r="AG117" s="395"/>
      <c r="AH117" s="75"/>
      <c r="AI117" s="75"/>
      <c r="AJ117" s="76" t="b">
        <f t="shared" si="6"/>
        <v>1</v>
      </c>
    </row>
    <row r="118" spans="1:36" ht="36" customHeight="1">
      <c r="A118" s="66"/>
      <c r="B118" s="66"/>
      <c r="C118" s="66"/>
      <c r="D118" s="46"/>
      <c r="E118" s="237"/>
      <c r="F118" s="217" t="str">
        <f t="shared" si="0"/>
        <v/>
      </c>
      <c r="G118" s="41"/>
      <c r="H118" s="41"/>
      <c r="I118" s="194"/>
      <c r="J118" s="41"/>
      <c r="K118" s="84"/>
      <c r="L118" s="119"/>
      <c r="M118" s="202"/>
      <c r="N118" s="218"/>
      <c r="O118" s="219"/>
      <c r="P118" s="237"/>
      <c r="Q118" s="200"/>
      <c r="R118" s="202"/>
      <c r="S118" s="202"/>
      <c r="T118" s="220"/>
      <c r="U118" s="171" t="str">
        <f t="shared" si="5"/>
        <v/>
      </c>
      <c r="V118" s="44"/>
      <c r="W118" s="201"/>
      <c r="X118" s="201"/>
      <c r="Y118" s="41"/>
      <c r="Z118" s="46"/>
      <c r="AA118" s="46"/>
      <c r="AB118" s="46"/>
      <c r="AC118" s="41"/>
      <c r="AD118" s="327"/>
      <c r="AE118" s="44"/>
      <c r="AF118" s="337" t="str">
        <f t="shared" si="7"/>
        <v/>
      </c>
      <c r="AG118" s="395"/>
      <c r="AH118" s="75"/>
      <c r="AI118" s="75"/>
      <c r="AJ118" s="76" t="b">
        <f t="shared" si="6"/>
        <v>1</v>
      </c>
    </row>
    <row r="119" spans="1:36" ht="36" customHeight="1">
      <c r="A119" s="66"/>
      <c r="B119" s="66"/>
      <c r="C119" s="66"/>
      <c r="D119" s="46"/>
      <c r="E119" s="237"/>
      <c r="F119" s="217" t="str">
        <f t="shared" si="0"/>
        <v/>
      </c>
      <c r="G119" s="41"/>
      <c r="H119" s="41"/>
      <c r="I119" s="194"/>
      <c r="J119" s="41"/>
      <c r="K119" s="84"/>
      <c r="L119" s="119"/>
      <c r="M119" s="202"/>
      <c r="N119" s="218"/>
      <c r="O119" s="219"/>
      <c r="P119" s="237"/>
      <c r="Q119" s="200"/>
      <c r="R119" s="202"/>
      <c r="S119" s="202"/>
      <c r="T119" s="220"/>
      <c r="U119" s="171" t="str">
        <f t="shared" si="5"/>
        <v/>
      </c>
      <c r="V119" s="44"/>
      <c r="W119" s="201"/>
      <c r="X119" s="201"/>
      <c r="Y119" s="41"/>
      <c r="Z119" s="46"/>
      <c r="AA119" s="46"/>
      <c r="AB119" s="46"/>
      <c r="AC119" s="41"/>
      <c r="AD119" s="327"/>
      <c r="AE119" s="44"/>
      <c r="AF119" s="337" t="str">
        <f t="shared" si="7"/>
        <v/>
      </c>
      <c r="AG119" s="395"/>
      <c r="AH119" s="75"/>
      <c r="AI119" s="75"/>
      <c r="AJ119" s="76" t="b">
        <f t="shared" si="6"/>
        <v>1</v>
      </c>
    </row>
    <row r="120" spans="1:36" ht="36" customHeight="1">
      <c r="A120" s="66"/>
      <c r="B120" s="66"/>
      <c r="C120" s="66"/>
      <c r="D120" s="46"/>
      <c r="E120" s="237"/>
      <c r="F120" s="217" t="str">
        <f t="shared" si="0"/>
        <v/>
      </c>
      <c r="G120" s="41"/>
      <c r="H120" s="41"/>
      <c r="I120" s="194"/>
      <c r="J120" s="41"/>
      <c r="K120" s="84"/>
      <c r="L120" s="119"/>
      <c r="M120" s="202"/>
      <c r="N120" s="218"/>
      <c r="O120" s="219"/>
      <c r="P120" s="237"/>
      <c r="Q120" s="200"/>
      <c r="R120" s="202"/>
      <c r="S120" s="202"/>
      <c r="T120" s="220"/>
      <c r="U120" s="171" t="str">
        <f t="shared" si="5"/>
        <v/>
      </c>
      <c r="V120" s="44"/>
      <c r="W120" s="201"/>
      <c r="X120" s="201"/>
      <c r="Y120" s="41"/>
      <c r="Z120" s="46"/>
      <c r="AA120" s="46"/>
      <c r="AB120" s="46"/>
      <c r="AC120" s="41"/>
      <c r="AD120" s="327"/>
      <c r="AE120" s="44"/>
      <c r="AF120" s="337" t="str">
        <f t="shared" si="7"/>
        <v/>
      </c>
      <c r="AG120" s="395"/>
      <c r="AH120" s="75"/>
      <c r="AI120" s="75"/>
      <c r="AJ120" s="76" t="b">
        <f t="shared" si="6"/>
        <v>1</v>
      </c>
    </row>
    <row r="121" spans="1:36" ht="36" customHeight="1">
      <c r="A121" s="66"/>
      <c r="B121" s="66"/>
      <c r="C121" s="66"/>
      <c r="D121" s="46"/>
      <c r="E121" s="237"/>
      <c r="F121" s="217" t="str">
        <f t="shared" si="0"/>
        <v/>
      </c>
      <c r="G121" s="41"/>
      <c r="H121" s="41"/>
      <c r="I121" s="194"/>
      <c r="J121" s="41"/>
      <c r="K121" s="84"/>
      <c r="L121" s="119"/>
      <c r="M121" s="202"/>
      <c r="N121" s="218"/>
      <c r="O121" s="219"/>
      <c r="P121" s="237"/>
      <c r="Q121" s="200"/>
      <c r="R121" s="202"/>
      <c r="S121" s="202"/>
      <c r="T121" s="220"/>
      <c r="U121" s="171" t="str">
        <f t="shared" si="5"/>
        <v/>
      </c>
      <c r="V121" s="44"/>
      <c r="W121" s="201"/>
      <c r="X121" s="201"/>
      <c r="Y121" s="41"/>
      <c r="Z121" s="46"/>
      <c r="AA121" s="46"/>
      <c r="AB121" s="46"/>
      <c r="AC121" s="41"/>
      <c r="AD121" s="327"/>
      <c r="AE121" s="44"/>
      <c r="AF121" s="337" t="str">
        <f t="shared" si="7"/>
        <v/>
      </c>
      <c r="AG121" s="395"/>
      <c r="AH121" s="75"/>
      <c r="AI121" s="75"/>
      <c r="AJ121" s="76" t="b">
        <f t="shared" si="6"/>
        <v>1</v>
      </c>
    </row>
    <row r="122" spans="1:36" ht="36" customHeight="1">
      <c r="A122" s="66"/>
      <c r="B122" s="66"/>
      <c r="C122" s="66"/>
      <c r="D122" s="46"/>
      <c r="E122" s="237"/>
      <c r="F122" s="217" t="str">
        <f t="shared" si="0"/>
        <v/>
      </c>
      <c r="G122" s="41"/>
      <c r="H122" s="41"/>
      <c r="I122" s="194"/>
      <c r="J122" s="41"/>
      <c r="K122" s="84"/>
      <c r="L122" s="119"/>
      <c r="M122" s="202"/>
      <c r="N122" s="218"/>
      <c r="O122" s="219"/>
      <c r="P122" s="237"/>
      <c r="Q122" s="200"/>
      <c r="R122" s="202"/>
      <c r="S122" s="202"/>
      <c r="T122" s="220"/>
      <c r="U122" s="171" t="str">
        <f t="shared" si="5"/>
        <v/>
      </c>
      <c r="V122" s="44"/>
      <c r="W122" s="201"/>
      <c r="X122" s="201"/>
      <c r="Y122" s="41"/>
      <c r="Z122" s="46"/>
      <c r="AA122" s="46"/>
      <c r="AB122" s="46"/>
      <c r="AC122" s="41"/>
      <c r="AD122" s="327"/>
      <c r="AE122" s="44"/>
      <c r="AF122" s="337" t="str">
        <f t="shared" si="7"/>
        <v/>
      </c>
      <c r="AG122" s="395"/>
      <c r="AH122" s="75"/>
      <c r="AI122" s="75"/>
      <c r="AJ122" s="76" t="b">
        <f t="shared" si="6"/>
        <v>1</v>
      </c>
    </row>
    <row r="123" spans="1:36" ht="36" customHeight="1">
      <c r="A123" s="66"/>
      <c r="B123" s="66"/>
      <c r="C123" s="66"/>
      <c r="D123" s="46"/>
      <c r="E123" s="237"/>
      <c r="F123" s="217" t="str">
        <f t="shared" si="0"/>
        <v/>
      </c>
      <c r="G123" s="41"/>
      <c r="H123" s="41"/>
      <c r="I123" s="194"/>
      <c r="J123" s="41"/>
      <c r="K123" s="84"/>
      <c r="L123" s="119"/>
      <c r="M123" s="202"/>
      <c r="N123" s="218"/>
      <c r="O123" s="219"/>
      <c r="P123" s="237"/>
      <c r="Q123" s="200"/>
      <c r="R123" s="202"/>
      <c r="S123" s="202"/>
      <c r="T123" s="220"/>
      <c r="U123" s="171" t="str">
        <f t="shared" si="5"/>
        <v/>
      </c>
      <c r="V123" s="44"/>
      <c r="W123" s="201"/>
      <c r="X123" s="201"/>
      <c r="Y123" s="41"/>
      <c r="Z123" s="46"/>
      <c r="AA123" s="46"/>
      <c r="AB123" s="46"/>
      <c r="AC123" s="41"/>
      <c r="AD123" s="327"/>
      <c r="AE123" s="44"/>
      <c r="AF123" s="337" t="str">
        <f t="shared" si="7"/>
        <v/>
      </c>
      <c r="AG123" s="395"/>
      <c r="AH123" s="75"/>
      <c r="AI123" s="75"/>
      <c r="AJ123" s="76" t="b">
        <f t="shared" si="6"/>
        <v>1</v>
      </c>
    </row>
    <row r="124" spans="1:36" ht="36" customHeight="1">
      <c r="A124" s="66"/>
      <c r="B124" s="66"/>
      <c r="C124" s="66"/>
      <c r="D124" s="46"/>
      <c r="E124" s="237"/>
      <c r="F124" s="217" t="str">
        <f t="shared" si="0"/>
        <v/>
      </c>
      <c r="G124" s="41"/>
      <c r="H124" s="41"/>
      <c r="I124" s="194"/>
      <c r="J124" s="41"/>
      <c r="K124" s="84"/>
      <c r="L124" s="119"/>
      <c r="M124" s="202"/>
      <c r="N124" s="218"/>
      <c r="O124" s="219"/>
      <c r="P124" s="237"/>
      <c r="Q124" s="200"/>
      <c r="R124" s="202"/>
      <c r="S124" s="202"/>
      <c r="T124" s="220"/>
      <c r="U124" s="171" t="str">
        <f t="shared" si="5"/>
        <v/>
      </c>
      <c r="V124" s="44"/>
      <c r="W124" s="201"/>
      <c r="X124" s="201"/>
      <c r="Y124" s="41"/>
      <c r="Z124" s="46"/>
      <c r="AA124" s="46"/>
      <c r="AB124" s="46"/>
      <c r="AC124" s="41"/>
      <c r="AD124" s="327"/>
      <c r="AE124" s="44"/>
      <c r="AF124" s="337" t="str">
        <f t="shared" si="7"/>
        <v/>
      </c>
      <c r="AG124" s="395"/>
      <c r="AH124" s="75"/>
      <c r="AI124" s="75"/>
      <c r="AJ124" s="76" t="b">
        <f t="shared" si="6"/>
        <v>1</v>
      </c>
    </row>
    <row r="125" spans="1:36" ht="36" customHeight="1">
      <c r="A125" s="66"/>
      <c r="B125" s="66"/>
      <c r="C125" s="66"/>
      <c r="D125" s="46"/>
      <c r="E125" s="237"/>
      <c r="F125" s="217" t="str">
        <f t="shared" si="0"/>
        <v/>
      </c>
      <c r="G125" s="41"/>
      <c r="H125" s="41"/>
      <c r="I125" s="194"/>
      <c r="J125" s="41"/>
      <c r="K125" s="84"/>
      <c r="L125" s="119"/>
      <c r="M125" s="202"/>
      <c r="N125" s="218"/>
      <c r="O125" s="219"/>
      <c r="P125" s="237"/>
      <c r="Q125" s="200"/>
      <c r="R125" s="202"/>
      <c r="S125" s="202"/>
      <c r="T125" s="220"/>
      <c r="U125" s="171" t="str">
        <f t="shared" si="5"/>
        <v/>
      </c>
      <c r="V125" s="44"/>
      <c r="W125" s="201"/>
      <c r="X125" s="201"/>
      <c r="Y125" s="41"/>
      <c r="Z125" s="46"/>
      <c r="AA125" s="46"/>
      <c r="AB125" s="46"/>
      <c r="AC125" s="41"/>
      <c r="AD125" s="327"/>
      <c r="AE125" s="44"/>
      <c r="AF125" s="337" t="str">
        <f t="shared" si="7"/>
        <v/>
      </c>
      <c r="AG125" s="395"/>
      <c r="AH125" s="75"/>
      <c r="AI125" s="75"/>
      <c r="AJ125" s="76" t="b">
        <f t="shared" si="6"/>
        <v>1</v>
      </c>
    </row>
    <row r="126" spans="1:36" ht="36" customHeight="1">
      <c r="A126" s="66"/>
      <c r="B126" s="66"/>
      <c r="C126" s="66"/>
      <c r="D126" s="46"/>
      <c r="E126" s="237"/>
      <c r="F126" s="217" t="str">
        <f t="shared" si="0"/>
        <v/>
      </c>
      <c r="G126" s="41"/>
      <c r="H126" s="41"/>
      <c r="I126" s="194"/>
      <c r="J126" s="41"/>
      <c r="K126" s="84"/>
      <c r="L126" s="119"/>
      <c r="M126" s="202"/>
      <c r="N126" s="218"/>
      <c r="O126" s="219"/>
      <c r="P126" s="237"/>
      <c r="Q126" s="200"/>
      <c r="R126" s="202"/>
      <c r="S126" s="202"/>
      <c r="T126" s="220"/>
      <c r="U126" s="171" t="str">
        <f t="shared" si="5"/>
        <v/>
      </c>
      <c r="V126" s="44"/>
      <c r="W126" s="201"/>
      <c r="X126" s="201"/>
      <c r="Y126" s="41"/>
      <c r="Z126" s="46"/>
      <c r="AA126" s="46"/>
      <c r="AB126" s="46"/>
      <c r="AC126" s="41"/>
      <c r="AD126" s="327"/>
      <c r="AE126" s="44"/>
      <c r="AF126" s="337" t="str">
        <f t="shared" si="7"/>
        <v/>
      </c>
      <c r="AG126" s="395"/>
      <c r="AH126" s="75"/>
      <c r="AI126" s="75"/>
      <c r="AJ126" s="76" t="b">
        <f t="shared" si="6"/>
        <v>1</v>
      </c>
    </row>
    <row r="127" spans="1:36" ht="36" customHeight="1">
      <c r="A127" s="66"/>
      <c r="B127" s="66"/>
      <c r="C127" s="66"/>
      <c r="D127" s="46"/>
      <c r="E127" s="237"/>
      <c r="F127" s="217" t="str">
        <f t="shared" si="0"/>
        <v/>
      </c>
      <c r="G127" s="41"/>
      <c r="H127" s="41"/>
      <c r="I127" s="194"/>
      <c r="J127" s="41"/>
      <c r="K127" s="84"/>
      <c r="L127" s="119"/>
      <c r="M127" s="202"/>
      <c r="N127" s="218"/>
      <c r="O127" s="219"/>
      <c r="P127" s="237"/>
      <c r="Q127" s="200"/>
      <c r="R127" s="202"/>
      <c r="S127" s="202"/>
      <c r="T127" s="220"/>
      <c r="U127" s="171" t="str">
        <f t="shared" si="5"/>
        <v/>
      </c>
      <c r="V127" s="44"/>
      <c r="W127" s="201"/>
      <c r="X127" s="201"/>
      <c r="Y127" s="41"/>
      <c r="Z127" s="46"/>
      <c r="AA127" s="46"/>
      <c r="AB127" s="46"/>
      <c r="AC127" s="41"/>
      <c r="AD127" s="327"/>
      <c r="AE127" s="44"/>
      <c r="AF127" s="337" t="str">
        <f t="shared" si="7"/>
        <v/>
      </c>
      <c r="AG127" s="395"/>
      <c r="AH127" s="75"/>
      <c r="AI127" s="75"/>
      <c r="AJ127" s="76" t="b">
        <f t="shared" si="6"/>
        <v>1</v>
      </c>
    </row>
    <row r="128" spans="1:36" ht="36" customHeight="1">
      <c r="A128" s="66"/>
      <c r="B128" s="66"/>
      <c r="C128" s="66"/>
      <c r="D128" s="46"/>
      <c r="E128" s="237"/>
      <c r="F128" s="217" t="str">
        <f t="shared" si="0"/>
        <v/>
      </c>
      <c r="G128" s="41"/>
      <c r="H128" s="41"/>
      <c r="I128" s="194"/>
      <c r="J128" s="41"/>
      <c r="K128" s="84"/>
      <c r="L128" s="119"/>
      <c r="M128" s="202"/>
      <c r="N128" s="218"/>
      <c r="O128" s="219"/>
      <c r="P128" s="237"/>
      <c r="Q128" s="200"/>
      <c r="R128" s="202"/>
      <c r="S128" s="202"/>
      <c r="T128" s="220"/>
      <c r="U128" s="171" t="str">
        <f t="shared" si="5"/>
        <v/>
      </c>
      <c r="V128" s="44"/>
      <c r="W128" s="201"/>
      <c r="X128" s="201"/>
      <c r="Y128" s="41"/>
      <c r="Z128" s="46"/>
      <c r="AA128" s="46"/>
      <c r="AB128" s="46"/>
      <c r="AC128" s="41"/>
      <c r="AD128" s="327"/>
      <c r="AE128" s="44"/>
      <c r="AF128" s="337" t="str">
        <f t="shared" si="7"/>
        <v/>
      </c>
      <c r="AG128" s="395"/>
      <c r="AH128" s="75"/>
      <c r="AI128" s="75"/>
      <c r="AJ128" s="76" t="b">
        <f t="shared" si="6"/>
        <v>1</v>
      </c>
    </row>
    <row r="129" spans="1:36" ht="36" customHeight="1">
      <c r="A129" s="66"/>
      <c r="B129" s="66"/>
      <c r="C129" s="66"/>
      <c r="D129" s="46"/>
      <c r="E129" s="237"/>
      <c r="F129" s="217" t="str">
        <f t="shared" si="0"/>
        <v/>
      </c>
      <c r="G129" s="41"/>
      <c r="H129" s="41"/>
      <c r="I129" s="194"/>
      <c r="J129" s="41"/>
      <c r="K129" s="84"/>
      <c r="L129" s="119"/>
      <c r="M129" s="202"/>
      <c r="N129" s="218"/>
      <c r="O129" s="219"/>
      <c r="P129" s="237"/>
      <c r="Q129" s="200"/>
      <c r="R129" s="202"/>
      <c r="S129" s="202"/>
      <c r="T129" s="220"/>
      <c r="U129" s="171" t="str">
        <f t="shared" si="5"/>
        <v/>
      </c>
      <c r="V129" s="44"/>
      <c r="W129" s="201"/>
      <c r="X129" s="201"/>
      <c r="Y129" s="41"/>
      <c r="Z129" s="46"/>
      <c r="AA129" s="46"/>
      <c r="AB129" s="46"/>
      <c r="AC129" s="41"/>
      <c r="AD129" s="327"/>
      <c r="AE129" s="44"/>
      <c r="AF129" s="337" t="str">
        <f t="shared" si="7"/>
        <v/>
      </c>
      <c r="AG129" s="395"/>
      <c r="AH129" s="75"/>
      <c r="AI129" s="75"/>
      <c r="AJ129" s="76" t="b">
        <f t="shared" si="6"/>
        <v>1</v>
      </c>
    </row>
    <row r="130" spans="1:36" ht="36" customHeight="1">
      <c r="A130" s="66"/>
      <c r="B130" s="66"/>
      <c r="C130" s="66"/>
      <c r="D130" s="46"/>
      <c r="E130" s="237"/>
      <c r="F130" s="217" t="str">
        <f t="shared" si="0"/>
        <v/>
      </c>
      <c r="G130" s="41"/>
      <c r="H130" s="41"/>
      <c r="I130" s="194"/>
      <c r="J130" s="41"/>
      <c r="K130" s="84"/>
      <c r="L130" s="119"/>
      <c r="M130" s="202"/>
      <c r="N130" s="218"/>
      <c r="O130" s="219"/>
      <c r="P130" s="237"/>
      <c r="Q130" s="200"/>
      <c r="R130" s="202"/>
      <c r="S130" s="202"/>
      <c r="T130" s="220"/>
      <c r="U130" s="171" t="str">
        <f t="shared" si="5"/>
        <v/>
      </c>
      <c r="V130" s="44"/>
      <c r="W130" s="201"/>
      <c r="X130" s="201"/>
      <c r="Y130" s="41"/>
      <c r="Z130" s="46"/>
      <c r="AA130" s="46"/>
      <c r="AB130" s="46"/>
      <c r="AC130" s="41"/>
      <c r="AD130" s="327"/>
      <c r="AE130" s="44"/>
      <c r="AF130" s="337" t="str">
        <f t="shared" si="7"/>
        <v/>
      </c>
      <c r="AG130" s="395"/>
      <c r="AH130" s="75"/>
      <c r="AI130" s="75"/>
      <c r="AJ130" s="76" t="b">
        <f t="shared" si="6"/>
        <v>1</v>
      </c>
    </row>
    <row r="131" spans="1:36" ht="36" customHeight="1">
      <c r="A131" s="66"/>
      <c r="B131" s="66"/>
      <c r="C131" s="66"/>
      <c r="D131" s="46"/>
      <c r="E131" s="237"/>
      <c r="F131" s="217" t="str">
        <f t="shared" si="0"/>
        <v/>
      </c>
      <c r="G131" s="41"/>
      <c r="H131" s="41"/>
      <c r="I131" s="194"/>
      <c r="J131" s="41"/>
      <c r="K131" s="84"/>
      <c r="L131" s="119"/>
      <c r="M131" s="202"/>
      <c r="N131" s="218"/>
      <c r="O131" s="219"/>
      <c r="P131" s="237"/>
      <c r="Q131" s="200"/>
      <c r="R131" s="202"/>
      <c r="S131" s="202"/>
      <c r="T131" s="220"/>
      <c r="U131" s="171" t="str">
        <f t="shared" si="5"/>
        <v/>
      </c>
      <c r="V131" s="44"/>
      <c r="W131" s="201"/>
      <c r="X131" s="201"/>
      <c r="Y131" s="41"/>
      <c r="Z131" s="46"/>
      <c r="AA131" s="46"/>
      <c r="AB131" s="46"/>
      <c r="AC131" s="41"/>
      <c r="AD131" s="327"/>
      <c r="AE131" s="44"/>
      <c r="AF131" s="337" t="str">
        <f t="shared" si="7"/>
        <v/>
      </c>
      <c r="AG131" s="395"/>
      <c r="AH131" s="75"/>
      <c r="AI131" s="75"/>
      <c r="AJ131" s="76" t="b">
        <f t="shared" si="6"/>
        <v>1</v>
      </c>
    </row>
    <row r="132" spans="1:36" ht="36" customHeight="1">
      <c r="A132" s="66"/>
      <c r="B132" s="66"/>
      <c r="C132" s="66"/>
      <c r="D132" s="46"/>
      <c r="E132" s="237"/>
      <c r="F132" s="217" t="str">
        <f t="shared" si="0"/>
        <v/>
      </c>
      <c r="G132" s="41"/>
      <c r="H132" s="41"/>
      <c r="I132" s="194"/>
      <c r="J132" s="41"/>
      <c r="K132" s="84"/>
      <c r="L132" s="119"/>
      <c r="M132" s="202"/>
      <c r="N132" s="218"/>
      <c r="O132" s="219"/>
      <c r="P132" s="237"/>
      <c r="Q132" s="200"/>
      <c r="R132" s="202"/>
      <c r="S132" s="202"/>
      <c r="T132" s="220"/>
      <c r="U132" s="171" t="str">
        <f t="shared" si="5"/>
        <v/>
      </c>
      <c r="V132" s="44"/>
      <c r="W132" s="201"/>
      <c r="X132" s="201"/>
      <c r="Y132" s="41"/>
      <c r="Z132" s="46"/>
      <c r="AA132" s="46"/>
      <c r="AB132" s="46"/>
      <c r="AC132" s="41"/>
      <c r="AD132" s="327"/>
      <c r="AE132" s="44"/>
      <c r="AF132" s="337" t="str">
        <f t="shared" si="7"/>
        <v/>
      </c>
      <c r="AG132" s="395"/>
      <c r="AH132" s="75"/>
      <c r="AI132" s="75"/>
      <c r="AJ132" s="76" t="b">
        <f t="shared" si="6"/>
        <v>1</v>
      </c>
    </row>
    <row r="133" spans="1:36" ht="36" customHeight="1">
      <c r="A133" s="66"/>
      <c r="B133" s="66"/>
      <c r="C133" s="66"/>
      <c r="D133" s="46"/>
      <c r="E133" s="237"/>
      <c r="F133" s="217" t="str">
        <f t="shared" si="0"/>
        <v/>
      </c>
      <c r="G133" s="41"/>
      <c r="H133" s="41"/>
      <c r="I133" s="194"/>
      <c r="J133" s="41"/>
      <c r="K133" s="84"/>
      <c r="L133" s="119"/>
      <c r="M133" s="202"/>
      <c r="N133" s="218"/>
      <c r="O133" s="219"/>
      <c r="P133" s="237"/>
      <c r="Q133" s="200"/>
      <c r="R133" s="202"/>
      <c r="S133" s="202"/>
      <c r="T133" s="220"/>
      <c r="U133" s="171" t="str">
        <f t="shared" si="5"/>
        <v/>
      </c>
      <c r="V133" s="44"/>
      <c r="W133" s="201"/>
      <c r="X133" s="201"/>
      <c r="Y133" s="41"/>
      <c r="Z133" s="46"/>
      <c r="AA133" s="46"/>
      <c r="AB133" s="46"/>
      <c r="AC133" s="41"/>
      <c r="AD133" s="327"/>
      <c r="AE133" s="44"/>
      <c r="AF133" s="337" t="str">
        <f t="shared" si="7"/>
        <v/>
      </c>
      <c r="AG133" s="395"/>
      <c r="AH133" s="75"/>
      <c r="AI133" s="75"/>
      <c r="AJ133" s="76" t="b">
        <f t="shared" si="6"/>
        <v>1</v>
      </c>
    </row>
    <row r="134" spans="1:36" ht="36" customHeight="1">
      <c r="A134" s="66"/>
      <c r="B134" s="66"/>
      <c r="C134" s="66"/>
      <c r="D134" s="46"/>
      <c r="E134" s="237"/>
      <c r="F134" s="217" t="str">
        <f t="shared" si="0"/>
        <v/>
      </c>
      <c r="G134" s="41"/>
      <c r="H134" s="41"/>
      <c r="I134" s="194"/>
      <c r="J134" s="41"/>
      <c r="K134" s="84"/>
      <c r="L134" s="119"/>
      <c r="M134" s="202"/>
      <c r="N134" s="218"/>
      <c r="O134" s="219"/>
      <c r="P134" s="237"/>
      <c r="Q134" s="200"/>
      <c r="R134" s="202"/>
      <c r="S134" s="202"/>
      <c r="T134" s="220"/>
      <c r="U134" s="171" t="str">
        <f t="shared" si="5"/>
        <v/>
      </c>
      <c r="V134" s="44"/>
      <c r="W134" s="201"/>
      <c r="X134" s="201"/>
      <c r="Y134" s="41"/>
      <c r="Z134" s="46"/>
      <c r="AA134" s="46"/>
      <c r="AB134" s="46"/>
      <c r="AC134" s="41"/>
      <c r="AD134" s="327"/>
      <c r="AE134" s="44"/>
      <c r="AF134" s="337" t="str">
        <f t="shared" si="7"/>
        <v/>
      </c>
      <c r="AG134" s="395"/>
      <c r="AH134" s="75"/>
      <c r="AI134" s="75"/>
      <c r="AJ134" s="76" t="b">
        <f t="shared" si="6"/>
        <v>1</v>
      </c>
    </row>
    <row r="135" spans="1:36" ht="36" customHeight="1">
      <c r="A135" s="66"/>
      <c r="B135" s="66"/>
      <c r="C135" s="66"/>
      <c r="D135" s="46"/>
      <c r="E135" s="237"/>
      <c r="F135" s="217" t="str">
        <f t="shared" si="0"/>
        <v/>
      </c>
      <c r="G135" s="41"/>
      <c r="H135" s="41"/>
      <c r="I135" s="194"/>
      <c r="J135" s="41"/>
      <c r="K135" s="84"/>
      <c r="L135" s="119"/>
      <c r="M135" s="202"/>
      <c r="N135" s="218"/>
      <c r="O135" s="219"/>
      <c r="P135" s="237"/>
      <c r="Q135" s="200"/>
      <c r="R135" s="202"/>
      <c r="S135" s="202"/>
      <c r="T135" s="220"/>
      <c r="U135" s="171" t="str">
        <f t="shared" si="5"/>
        <v/>
      </c>
      <c r="V135" s="44"/>
      <c r="W135" s="201"/>
      <c r="X135" s="201"/>
      <c r="Y135" s="41"/>
      <c r="Z135" s="46"/>
      <c r="AA135" s="46"/>
      <c r="AB135" s="46"/>
      <c r="AC135" s="41"/>
      <c r="AD135" s="327"/>
      <c r="AE135" s="44"/>
      <c r="AF135" s="337" t="str">
        <f t="shared" si="7"/>
        <v/>
      </c>
      <c r="AG135" s="395"/>
      <c r="AH135" s="75"/>
      <c r="AI135" s="75"/>
      <c r="AJ135" s="76" t="b">
        <f t="shared" si="6"/>
        <v>1</v>
      </c>
    </row>
    <row r="136" spans="1:36" ht="36" customHeight="1">
      <c r="A136" s="66"/>
      <c r="B136" s="66"/>
      <c r="C136" s="66"/>
      <c r="D136" s="46"/>
      <c r="E136" s="237"/>
      <c r="F136" s="217" t="str">
        <f t="shared" si="0"/>
        <v/>
      </c>
      <c r="G136" s="41"/>
      <c r="H136" s="41"/>
      <c r="I136" s="194"/>
      <c r="J136" s="41"/>
      <c r="K136" s="84"/>
      <c r="L136" s="119"/>
      <c r="M136" s="202"/>
      <c r="N136" s="218"/>
      <c r="O136" s="219"/>
      <c r="P136" s="237"/>
      <c r="Q136" s="200"/>
      <c r="R136" s="202"/>
      <c r="S136" s="202"/>
      <c r="T136" s="220"/>
      <c r="U136" s="171" t="str">
        <f t="shared" si="5"/>
        <v/>
      </c>
      <c r="V136" s="44"/>
      <c r="W136" s="201"/>
      <c r="X136" s="201"/>
      <c r="Y136" s="41"/>
      <c r="Z136" s="46"/>
      <c r="AA136" s="46"/>
      <c r="AB136" s="46"/>
      <c r="AC136" s="41"/>
      <c r="AD136" s="327"/>
      <c r="AE136" s="44"/>
      <c r="AF136" s="337" t="str">
        <f t="shared" si="7"/>
        <v/>
      </c>
      <c r="AG136" s="395"/>
      <c r="AH136" s="75"/>
      <c r="AI136" s="75"/>
      <c r="AJ136" s="76" t="b">
        <f t="shared" si="6"/>
        <v>1</v>
      </c>
    </row>
    <row r="137" spans="1:36" ht="36" customHeight="1">
      <c r="A137" s="66"/>
      <c r="B137" s="66"/>
      <c r="C137" s="66"/>
      <c r="D137" s="46"/>
      <c r="E137" s="237"/>
      <c r="F137" s="217" t="str">
        <f t="shared" si="0"/>
        <v/>
      </c>
      <c r="G137" s="41"/>
      <c r="H137" s="41"/>
      <c r="I137" s="194"/>
      <c r="J137" s="41"/>
      <c r="K137" s="84"/>
      <c r="L137" s="119"/>
      <c r="M137" s="202"/>
      <c r="N137" s="218"/>
      <c r="O137" s="219"/>
      <c r="P137" s="237"/>
      <c r="Q137" s="200"/>
      <c r="R137" s="202"/>
      <c r="S137" s="202"/>
      <c r="T137" s="220"/>
      <c r="U137" s="171" t="str">
        <f t="shared" si="5"/>
        <v/>
      </c>
      <c r="V137" s="44"/>
      <c r="W137" s="201"/>
      <c r="X137" s="201"/>
      <c r="Y137" s="41"/>
      <c r="Z137" s="46"/>
      <c r="AA137" s="46"/>
      <c r="AB137" s="46"/>
      <c r="AC137" s="41"/>
      <c r="AD137" s="327"/>
      <c r="AE137" s="44"/>
      <c r="AF137" s="337" t="str">
        <f t="shared" si="7"/>
        <v/>
      </c>
      <c r="AG137" s="395"/>
      <c r="AH137" s="75"/>
      <c r="AI137" s="75"/>
      <c r="AJ137" s="76" t="b">
        <f t="shared" si="6"/>
        <v>1</v>
      </c>
    </row>
    <row r="138" spans="1:36" ht="36" customHeight="1">
      <c r="A138" s="66"/>
      <c r="B138" s="66"/>
      <c r="C138" s="66"/>
      <c r="D138" s="46"/>
      <c r="E138" s="237"/>
      <c r="F138" s="217" t="str">
        <f t="shared" si="0"/>
        <v/>
      </c>
      <c r="G138" s="41"/>
      <c r="H138" s="41"/>
      <c r="I138" s="194"/>
      <c r="J138" s="41"/>
      <c r="K138" s="84"/>
      <c r="L138" s="119"/>
      <c r="M138" s="202"/>
      <c r="N138" s="218"/>
      <c r="O138" s="219"/>
      <c r="P138" s="237"/>
      <c r="Q138" s="200"/>
      <c r="R138" s="202"/>
      <c r="S138" s="202"/>
      <c r="T138" s="220"/>
      <c r="U138" s="171" t="str">
        <f t="shared" si="5"/>
        <v/>
      </c>
      <c r="V138" s="44"/>
      <c r="W138" s="201"/>
      <c r="X138" s="201"/>
      <c r="Y138" s="41"/>
      <c r="Z138" s="46"/>
      <c r="AA138" s="46"/>
      <c r="AB138" s="46"/>
      <c r="AC138" s="41"/>
      <c r="AD138" s="327"/>
      <c r="AE138" s="44"/>
      <c r="AF138" s="337" t="str">
        <f t="shared" si="7"/>
        <v/>
      </c>
      <c r="AG138" s="395"/>
      <c r="AH138" s="75"/>
      <c r="AI138" s="75"/>
      <c r="AJ138" s="76" t="b">
        <f t="shared" si="6"/>
        <v>1</v>
      </c>
    </row>
    <row r="139" spans="1:36" ht="36" customHeight="1">
      <c r="A139" s="66"/>
      <c r="B139" s="66"/>
      <c r="C139" s="66"/>
      <c r="D139" s="46"/>
      <c r="E139" s="237"/>
      <c r="F139" s="217" t="str">
        <f t="shared" si="0"/>
        <v/>
      </c>
      <c r="G139" s="41"/>
      <c r="H139" s="41"/>
      <c r="I139" s="194"/>
      <c r="J139" s="41"/>
      <c r="K139" s="84"/>
      <c r="L139" s="119"/>
      <c r="M139" s="202"/>
      <c r="N139" s="218"/>
      <c r="O139" s="219"/>
      <c r="P139" s="237"/>
      <c r="Q139" s="200"/>
      <c r="R139" s="202"/>
      <c r="S139" s="202"/>
      <c r="T139" s="220"/>
      <c r="U139" s="171" t="str">
        <f t="shared" ref="U139:U202" si="8">IF(ISBLANK(Q139),"",DATEDIF(K139,Q139,"d")/365)</f>
        <v/>
      </c>
      <c r="V139" s="44"/>
      <c r="W139" s="201"/>
      <c r="X139" s="201"/>
      <c r="Y139" s="41"/>
      <c r="Z139" s="46"/>
      <c r="AA139" s="46"/>
      <c r="AB139" s="46"/>
      <c r="AC139" s="41"/>
      <c r="AD139" s="327"/>
      <c r="AE139" s="44"/>
      <c r="AF139" s="337" t="str">
        <f t="shared" si="7"/>
        <v/>
      </c>
      <c r="AG139" s="395"/>
      <c r="AH139" s="75"/>
      <c r="AI139" s="75"/>
      <c r="AJ139" s="76" t="b">
        <f t="shared" ref="AJ139:AJ202" si="9">ROUND(M139,)=ROUND(S139,)+ROUND(AB139,)+ROUND(W139,)</f>
        <v>1</v>
      </c>
    </row>
    <row r="140" spans="1:36" ht="36" customHeight="1">
      <c r="A140" s="66"/>
      <c r="B140" s="66"/>
      <c r="C140" s="66"/>
      <c r="D140" s="46"/>
      <c r="E140" s="237"/>
      <c r="F140" s="217" t="str">
        <f t="shared" si="0"/>
        <v/>
      </c>
      <c r="G140" s="41"/>
      <c r="H140" s="41"/>
      <c r="I140" s="194"/>
      <c r="J140" s="41"/>
      <c r="K140" s="84"/>
      <c r="L140" s="119"/>
      <c r="M140" s="202"/>
      <c r="N140" s="218"/>
      <c r="O140" s="219"/>
      <c r="P140" s="237"/>
      <c r="Q140" s="200"/>
      <c r="R140" s="202"/>
      <c r="S140" s="202"/>
      <c r="T140" s="220"/>
      <c r="U140" s="171" t="str">
        <f t="shared" si="8"/>
        <v/>
      </c>
      <c r="V140" s="44"/>
      <c r="W140" s="201"/>
      <c r="X140" s="201"/>
      <c r="Y140" s="41"/>
      <c r="Z140" s="46"/>
      <c r="AA140" s="46"/>
      <c r="AB140" s="46"/>
      <c r="AC140" s="41"/>
      <c r="AD140" s="327"/>
      <c r="AE140" s="44"/>
      <c r="AF140" s="337" t="str">
        <f t="shared" si="7"/>
        <v/>
      </c>
      <c r="AG140" s="395"/>
      <c r="AH140" s="75"/>
      <c r="AI140" s="75"/>
      <c r="AJ140" s="76" t="b">
        <f t="shared" si="9"/>
        <v>1</v>
      </c>
    </row>
    <row r="141" spans="1:36" ht="36" customHeight="1">
      <c r="A141" s="66"/>
      <c r="B141" s="66"/>
      <c r="C141" s="66"/>
      <c r="D141" s="46"/>
      <c r="E141" s="237"/>
      <c r="F141" s="217" t="str">
        <f t="shared" si="0"/>
        <v/>
      </c>
      <c r="G141" s="41"/>
      <c r="H141" s="41"/>
      <c r="I141" s="194"/>
      <c r="J141" s="41"/>
      <c r="K141" s="84"/>
      <c r="L141" s="119"/>
      <c r="M141" s="202"/>
      <c r="N141" s="218"/>
      <c r="O141" s="219"/>
      <c r="P141" s="237"/>
      <c r="Q141" s="200"/>
      <c r="R141" s="202"/>
      <c r="S141" s="202"/>
      <c r="T141" s="220"/>
      <c r="U141" s="171" t="str">
        <f t="shared" si="8"/>
        <v/>
      </c>
      <c r="V141" s="44"/>
      <c r="W141" s="201"/>
      <c r="X141" s="201"/>
      <c r="Y141" s="41"/>
      <c r="Z141" s="46"/>
      <c r="AA141" s="46"/>
      <c r="AB141" s="46"/>
      <c r="AC141" s="41"/>
      <c r="AD141" s="327"/>
      <c r="AE141" s="44"/>
      <c r="AF141" s="337" t="str">
        <f t="shared" si="7"/>
        <v/>
      </c>
      <c r="AG141" s="395"/>
      <c r="AH141" s="75"/>
      <c r="AI141" s="75"/>
      <c r="AJ141" s="76" t="b">
        <f t="shared" si="9"/>
        <v>1</v>
      </c>
    </row>
    <row r="142" spans="1:36" ht="36" customHeight="1">
      <c r="A142" s="66"/>
      <c r="B142" s="66"/>
      <c r="C142" s="66"/>
      <c r="D142" s="46"/>
      <c r="E142" s="237"/>
      <c r="F142" s="217" t="str">
        <f t="shared" si="0"/>
        <v/>
      </c>
      <c r="G142" s="41"/>
      <c r="H142" s="41"/>
      <c r="I142" s="194"/>
      <c r="J142" s="41"/>
      <c r="K142" s="84"/>
      <c r="L142" s="119"/>
      <c r="M142" s="202"/>
      <c r="N142" s="218"/>
      <c r="O142" s="219"/>
      <c r="P142" s="237"/>
      <c r="Q142" s="200"/>
      <c r="R142" s="202"/>
      <c r="S142" s="202"/>
      <c r="T142" s="220"/>
      <c r="U142" s="171" t="str">
        <f t="shared" si="8"/>
        <v/>
      </c>
      <c r="V142" s="44"/>
      <c r="W142" s="201"/>
      <c r="X142" s="201"/>
      <c r="Y142" s="41"/>
      <c r="Z142" s="46"/>
      <c r="AA142" s="46"/>
      <c r="AB142" s="46"/>
      <c r="AC142" s="41"/>
      <c r="AD142" s="327"/>
      <c r="AE142" s="44"/>
      <c r="AF142" s="337" t="str">
        <f t="shared" si="7"/>
        <v/>
      </c>
      <c r="AG142" s="395"/>
      <c r="AH142" s="75"/>
      <c r="AI142" s="75"/>
      <c r="AJ142" s="76" t="b">
        <f t="shared" si="9"/>
        <v>1</v>
      </c>
    </row>
    <row r="143" spans="1:36" ht="36" customHeight="1">
      <c r="A143" s="66"/>
      <c r="B143" s="66"/>
      <c r="C143" s="66"/>
      <c r="D143" s="46"/>
      <c r="E143" s="237"/>
      <c r="F143" s="217" t="str">
        <f t="shared" si="0"/>
        <v/>
      </c>
      <c r="G143" s="41"/>
      <c r="H143" s="41"/>
      <c r="I143" s="194"/>
      <c r="J143" s="41"/>
      <c r="K143" s="84"/>
      <c r="L143" s="119"/>
      <c r="M143" s="202"/>
      <c r="N143" s="218"/>
      <c r="O143" s="219"/>
      <c r="P143" s="237"/>
      <c r="Q143" s="200"/>
      <c r="R143" s="202"/>
      <c r="S143" s="202"/>
      <c r="T143" s="220"/>
      <c r="U143" s="171" t="str">
        <f t="shared" si="8"/>
        <v/>
      </c>
      <c r="V143" s="44"/>
      <c r="W143" s="201"/>
      <c r="X143" s="201"/>
      <c r="Y143" s="41"/>
      <c r="Z143" s="46"/>
      <c r="AA143" s="46"/>
      <c r="AB143" s="46"/>
      <c r="AC143" s="41"/>
      <c r="AD143" s="327"/>
      <c r="AE143" s="44"/>
      <c r="AF143" s="337" t="str">
        <f t="shared" si="7"/>
        <v/>
      </c>
      <c r="AG143" s="395"/>
      <c r="AH143" s="75"/>
      <c r="AI143" s="75"/>
      <c r="AJ143" s="76" t="b">
        <f t="shared" si="9"/>
        <v>1</v>
      </c>
    </row>
    <row r="144" spans="1:36" ht="36" customHeight="1">
      <c r="A144" s="66"/>
      <c r="B144" s="66"/>
      <c r="C144" s="66"/>
      <c r="D144" s="46"/>
      <c r="E144" s="237"/>
      <c r="F144" s="217" t="str">
        <f t="shared" si="0"/>
        <v/>
      </c>
      <c r="G144" s="41"/>
      <c r="H144" s="41"/>
      <c r="I144" s="194"/>
      <c r="J144" s="41"/>
      <c r="K144" s="84"/>
      <c r="L144" s="119"/>
      <c r="M144" s="202"/>
      <c r="N144" s="218"/>
      <c r="O144" s="219"/>
      <c r="P144" s="237"/>
      <c r="Q144" s="200"/>
      <c r="R144" s="202"/>
      <c r="S144" s="202"/>
      <c r="T144" s="220"/>
      <c r="U144" s="171" t="str">
        <f t="shared" si="8"/>
        <v/>
      </c>
      <c r="V144" s="44"/>
      <c r="W144" s="201"/>
      <c r="X144" s="201"/>
      <c r="Y144" s="41"/>
      <c r="Z144" s="46"/>
      <c r="AA144" s="46"/>
      <c r="AB144" s="46"/>
      <c r="AC144" s="41"/>
      <c r="AD144" s="327"/>
      <c r="AE144" s="44"/>
      <c r="AF144" s="337" t="str">
        <f t="shared" si="7"/>
        <v/>
      </c>
      <c r="AG144" s="395"/>
      <c r="AH144" s="75"/>
      <c r="AI144" s="75"/>
      <c r="AJ144" s="76" t="b">
        <f t="shared" si="9"/>
        <v>1</v>
      </c>
    </row>
    <row r="145" spans="1:36" ht="36" customHeight="1">
      <c r="A145" s="66"/>
      <c r="B145" s="66"/>
      <c r="C145" s="66"/>
      <c r="D145" s="46"/>
      <c r="E145" s="237"/>
      <c r="F145" s="217" t="str">
        <f t="shared" si="0"/>
        <v/>
      </c>
      <c r="G145" s="41"/>
      <c r="H145" s="41"/>
      <c r="I145" s="194"/>
      <c r="J145" s="41"/>
      <c r="K145" s="84"/>
      <c r="L145" s="119"/>
      <c r="M145" s="202"/>
      <c r="N145" s="218"/>
      <c r="O145" s="219"/>
      <c r="P145" s="237"/>
      <c r="Q145" s="200"/>
      <c r="R145" s="202"/>
      <c r="S145" s="202"/>
      <c r="T145" s="220"/>
      <c r="U145" s="171" t="str">
        <f t="shared" si="8"/>
        <v/>
      </c>
      <c r="V145" s="44"/>
      <c r="W145" s="201"/>
      <c r="X145" s="201"/>
      <c r="Y145" s="41"/>
      <c r="Z145" s="46"/>
      <c r="AA145" s="46"/>
      <c r="AB145" s="46"/>
      <c r="AC145" s="41"/>
      <c r="AD145" s="327"/>
      <c r="AE145" s="44"/>
      <c r="AF145" s="337" t="str">
        <f t="shared" si="7"/>
        <v/>
      </c>
      <c r="AG145" s="395"/>
      <c r="AH145" s="75"/>
      <c r="AI145" s="75"/>
      <c r="AJ145" s="76" t="b">
        <f t="shared" si="9"/>
        <v>1</v>
      </c>
    </row>
    <row r="146" spans="1:36" ht="36" customHeight="1">
      <c r="A146" s="66"/>
      <c r="B146" s="66"/>
      <c r="C146" s="66"/>
      <c r="D146" s="46"/>
      <c r="E146" s="237"/>
      <c r="F146" s="217" t="str">
        <f t="shared" si="0"/>
        <v/>
      </c>
      <c r="G146" s="41"/>
      <c r="H146" s="41"/>
      <c r="I146" s="194"/>
      <c r="J146" s="41"/>
      <c r="K146" s="84"/>
      <c r="L146" s="119"/>
      <c r="M146" s="202"/>
      <c r="N146" s="218"/>
      <c r="O146" s="219"/>
      <c r="P146" s="237"/>
      <c r="Q146" s="200"/>
      <c r="R146" s="202"/>
      <c r="S146" s="202"/>
      <c r="T146" s="220"/>
      <c r="U146" s="171" t="str">
        <f t="shared" si="8"/>
        <v/>
      </c>
      <c r="V146" s="44"/>
      <c r="W146" s="201"/>
      <c r="X146" s="201"/>
      <c r="Y146" s="41"/>
      <c r="Z146" s="46"/>
      <c r="AA146" s="46"/>
      <c r="AB146" s="46"/>
      <c r="AC146" s="41"/>
      <c r="AD146" s="327"/>
      <c r="AE146" s="44"/>
      <c r="AF146" s="337" t="str">
        <f t="shared" si="7"/>
        <v/>
      </c>
      <c r="AG146" s="395"/>
      <c r="AH146" s="75"/>
      <c r="AI146" s="75"/>
      <c r="AJ146" s="76" t="b">
        <f t="shared" si="9"/>
        <v>1</v>
      </c>
    </row>
    <row r="147" spans="1:36" ht="36" customHeight="1">
      <c r="A147" s="66"/>
      <c r="B147" s="66"/>
      <c r="C147" s="66"/>
      <c r="D147" s="46"/>
      <c r="E147" s="237"/>
      <c r="F147" s="217" t="str">
        <f t="shared" si="0"/>
        <v/>
      </c>
      <c r="G147" s="41"/>
      <c r="H147" s="41"/>
      <c r="I147" s="194"/>
      <c r="J147" s="41"/>
      <c r="K147" s="84"/>
      <c r="L147" s="119"/>
      <c r="M147" s="202"/>
      <c r="N147" s="218"/>
      <c r="O147" s="219"/>
      <c r="P147" s="237"/>
      <c r="Q147" s="200"/>
      <c r="R147" s="202"/>
      <c r="S147" s="202"/>
      <c r="T147" s="220"/>
      <c r="U147" s="171" t="str">
        <f t="shared" si="8"/>
        <v/>
      </c>
      <c r="V147" s="44"/>
      <c r="W147" s="201"/>
      <c r="X147" s="201"/>
      <c r="Y147" s="41"/>
      <c r="Z147" s="46"/>
      <c r="AA147" s="46"/>
      <c r="AB147" s="46"/>
      <c r="AC147" s="41"/>
      <c r="AD147" s="327"/>
      <c r="AE147" s="44"/>
      <c r="AF147" s="337" t="str">
        <f t="shared" si="7"/>
        <v/>
      </c>
      <c r="AG147" s="395"/>
      <c r="AH147" s="75"/>
      <c r="AI147" s="75"/>
      <c r="AJ147" s="76" t="b">
        <f t="shared" si="9"/>
        <v>1</v>
      </c>
    </row>
    <row r="148" spans="1:36" ht="36" customHeight="1">
      <c r="A148" s="66"/>
      <c r="B148" s="66"/>
      <c r="C148" s="66"/>
      <c r="D148" s="46"/>
      <c r="E148" s="237"/>
      <c r="F148" s="217" t="str">
        <f t="shared" si="0"/>
        <v/>
      </c>
      <c r="G148" s="41"/>
      <c r="H148" s="41"/>
      <c r="I148" s="194"/>
      <c r="J148" s="41"/>
      <c r="K148" s="84"/>
      <c r="L148" s="119"/>
      <c r="M148" s="202"/>
      <c r="N148" s="218"/>
      <c r="O148" s="219"/>
      <c r="P148" s="237"/>
      <c r="Q148" s="200"/>
      <c r="R148" s="202"/>
      <c r="S148" s="202"/>
      <c r="T148" s="220"/>
      <c r="U148" s="171" t="str">
        <f t="shared" si="8"/>
        <v/>
      </c>
      <c r="V148" s="44"/>
      <c r="W148" s="201"/>
      <c r="X148" s="201"/>
      <c r="Y148" s="41"/>
      <c r="Z148" s="46"/>
      <c r="AA148" s="46"/>
      <c r="AB148" s="46"/>
      <c r="AC148" s="41"/>
      <c r="AD148" s="327"/>
      <c r="AE148" s="44"/>
      <c r="AF148" s="337" t="str">
        <f t="shared" si="7"/>
        <v/>
      </c>
      <c r="AG148" s="395"/>
      <c r="AH148" s="75"/>
      <c r="AI148" s="75"/>
      <c r="AJ148" s="76" t="b">
        <f t="shared" si="9"/>
        <v>1</v>
      </c>
    </row>
    <row r="149" spans="1:36" ht="36" customHeight="1">
      <c r="A149" s="66"/>
      <c r="B149" s="66"/>
      <c r="C149" s="66"/>
      <c r="D149" s="46"/>
      <c r="E149" s="237"/>
      <c r="F149" s="217" t="str">
        <f t="shared" si="0"/>
        <v/>
      </c>
      <c r="G149" s="41"/>
      <c r="H149" s="41"/>
      <c r="I149" s="194"/>
      <c r="J149" s="41"/>
      <c r="K149" s="84"/>
      <c r="L149" s="119"/>
      <c r="M149" s="202"/>
      <c r="N149" s="218"/>
      <c r="O149" s="219"/>
      <c r="P149" s="237"/>
      <c r="Q149" s="200"/>
      <c r="R149" s="202"/>
      <c r="S149" s="202"/>
      <c r="T149" s="220"/>
      <c r="U149" s="171" t="str">
        <f t="shared" si="8"/>
        <v/>
      </c>
      <c r="V149" s="44"/>
      <c r="W149" s="201"/>
      <c r="X149" s="201"/>
      <c r="Y149" s="41"/>
      <c r="Z149" s="46"/>
      <c r="AA149" s="46"/>
      <c r="AB149" s="46"/>
      <c r="AC149" s="41"/>
      <c r="AD149" s="327"/>
      <c r="AE149" s="44"/>
      <c r="AF149" s="337" t="str">
        <f t="shared" ref="AF149:AF212" si="10">IF(AE149="YES",(K149-AD149)/365,"")</f>
        <v/>
      </c>
      <c r="AG149" s="395"/>
      <c r="AH149" s="75"/>
      <c r="AI149" s="75"/>
      <c r="AJ149" s="76" t="b">
        <f t="shared" si="9"/>
        <v>1</v>
      </c>
    </row>
    <row r="150" spans="1:36" ht="36" customHeight="1">
      <c r="A150" s="66"/>
      <c r="B150" s="66"/>
      <c r="C150" s="66"/>
      <c r="D150" s="46"/>
      <c r="E150" s="237"/>
      <c r="F150" s="217" t="str">
        <f t="shared" si="0"/>
        <v/>
      </c>
      <c r="G150" s="41"/>
      <c r="H150" s="41"/>
      <c r="I150" s="194"/>
      <c r="J150" s="41"/>
      <c r="K150" s="84"/>
      <c r="L150" s="119"/>
      <c r="M150" s="202"/>
      <c r="N150" s="218"/>
      <c r="O150" s="219"/>
      <c r="P150" s="237"/>
      <c r="Q150" s="200"/>
      <c r="R150" s="202"/>
      <c r="S150" s="202"/>
      <c r="T150" s="220"/>
      <c r="U150" s="171" t="str">
        <f t="shared" si="8"/>
        <v/>
      </c>
      <c r="V150" s="44"/>
      <c r="W150" s="201"/>
      <c r="X150" s="201"/>
      <c r="Y150" s="41"/>
      <c r="Z150" s="46"/>
      <c r="AA150" s="46"/>
      <c r="AB150" s="46"/>
      <c r="AC150" s="41"/>
      <c r="AD150" s="327"/>
      <c r="AE150" s="44"/>
      <c r="AF150" s="337" t="str">
        <f t="shared" si="10"/>
        <v/>
      </c>
      <c r="AG150" s="395"/>
      <c r="AH150" s="75"/>
      <c r="AI150" s="75"/>
      <c r="AJ150" s="76" t="b">
        <f t="shared" si="9"/>
        <v>1</v>
      </c>
    </row>
    <row r="151" spans="1:36" ht="36" customHeight="1">
      <c r="A151" s="66"/>
      <c r="B151" s="66"/>
      <c r="C151" s="66"/>
      <c r="D151" s="46"/>
      <c r="E151" s="237"/>
      <c r="F151" s="217" t="str">
        <f t="shared" si="0"/>
        <v/>
      </c>
      <c r="G151" s="41"/>
      <c r="H151" s="41"/>
      <c r="I151" s="194"/>
      <c r="J151" s="41"/>
      <c r="K151" s="84"/>
      <c r="L151" s="119"/>
      <c r="M151" s="202"/>
      <c r="N151" s="218"/>
      <c r="O151" s="219"/>
      <c r="P151" s="237"/>
      <c r="Q151" s="200"/>
      <c r="R151" s="202"/>
      <c r="S151" s="202"/>
      <c r="T151" s="220"/>
      <c r="U151" s="171" t="str">
        <f t="shared" si="8"/>
        <v/>
      </c>
      <c r="V151" s="44"/>
      <c r="W151" s="201"/>
      <c r="X151" s="201"/>
      <c r="Y151" s="41"/>
      <c r="Z151" s="46"/>
      <c r="AA151" s="46"/>
      <c r="AB151" s="46"/>
      <c r="AC151" s="41"/>
      <c r="AD151" s="327"/>
      <c r="AE151" s="44"/>
      <c r="AF151" s="337" t="str">
        <f t="shared" si="10"/>
        <v/>
      </c>
      <c r="AG151" s="395"/>
      <c r="AH151" s="75"/>
      <c r="AI151" s="75"/>
      <c r="AJ151" s="76" t="b">
        <f t="shared" si="9"/>
        <v>1</v>
      </c>
    </row>
    <row r="152" spans="1:36" ht="36" customHeight="1">
      <c r="A152" s="66"/>
      <c r="B152" s="66"/>
      <c r="C152" s="66"/>
      <c r="D152" s="46"/>
      <c r="E152" s="237"/>
      <c r="F152" s="217" t="str">
        <f t="shared" si="0"/>
        <v/>
      </c>
      <c r="G152" s="41"/>
      <c r="H152" s="41"/>
      <c r="I152" s="194"/>
      <c r="J152" s="41"/>
      <c r="K152" s="84"/>
      <c r="L152" s="119"/>
      <c r="M152" s="202"/>
      <c r="N152" s="218"/>
      <c r="O152" s="219"/>
      <c r="P152" s="237"/>
      <c r="Q152" s="200"/>
      <c r="R152" s="202"/>
      <c r="S152" s="202"/>
      <c r="T152" s="220"/>
      <c r="U152" s="171" t="str">
        <f t="shared" si="8"/>
        <v/>
      </c>
      <c r="V152" s="44"/>
      <c r="W152" s="201"/>
      <c r="X152" s="201"/>
      <c r="Y152" s="41"/>
      <c r="Z152" s="46"/>
      <c r="AA152" s="46"/>
      <c r="AB152" s="46"/>
      <c r="AC152" s="41"/>
      <c r="AD152" s="327"/>
      <c r="AE152" s="44"/>
      <c r="AF152" s="337" t="str">
        <f t="shared" si="10"/>
        <v/>
      </c>
      <c r="AG152" s="395"/>
      <c r="AH152" s="75"/>
      <c r="AI152" s="75"/>
      <c r="AJ152" s="76" t="b">
        <f t="shared" si="9"/>
        <v>1</v>
      </c>
    </row>
    <row r="153" spans="1:36" ht="36" customHeight="1">
      <c r="A153" s="66"/>
      <c r="B153" s="66"/>
      <c r="C153" s="66"/>
      <c r="D153" s="46"/>
      <c r="E153" s="237"/>
      <c r="F153" s="217" t="str">
        <f t="shared" si="0"/>
        <v/>
      </c>
      <c r="G153" s="41"/>
      <c r="H153" s="41"/>
      <c r="I153" s="194"/>
      <c r="J153" s="41"/>
      <c r="K153" s="84"/>
      <c r="L153" s="119"/>
      <c r="M153" s="202"/>
      <c r="N153" s="218"/>
      <c r="O153" s="219"/>
      <c r="P153" s="237"/>
      <c r="Q153" s="200"/>
      <c r="R153" s="202"/>
      <c r="S153" s="202"/>
      <c r="T153" s="220"/>
      <c r="U153" s="171" t="str">
        <f t="shared" si="8"/>
        <v/>
      </c>
      <c r="V153" s="44"/>
      <c r="W153" s="201"/>
      <c r="X153" s="201"/>
      <c r="Y153" s="41"/>
      <c r="Z153" s="46"/>
      <c r="AA153" s="46"/>
      <c r="AB153" s="46"/>
      <c r="AC153" s="41"/>
      <c r="AD153" s="327"/>
      <c r="AE153" s="44"/>
      <c r="AF153" s="337" t="str">
        <f t="shared" si="10"/>
        <v/>
      </c>
      <c r="AG153" s="395"/>
      <c r="AH153" s="75"/>
      <c r="AI153" s="75"/>
      <c r="AJ153" s="76" t="b">
        <f t="shared" si="9"/>
        <v>1</v>
      </c>
    </row>
    <row r="154" spans="1:36" ht="36" customHeight="1">
      <c r="A154" s="66"/>
      <c r="B154" s="66"/>
      <c r="C154" s="66"/>
      <c r="D154" s="46"/>
      <c r="E154" s="237"/>
      <c r="F154" s="217" t="str">
        <f t="shared" si="0"/>
        <v/>
      </c>
      <c r="G154" s="41"/>
      <c r="H154" s="41"/>
      <c r="I154" s="194"/>
      <c r="J154" s="41"/>
      <c r="K154" s="84"/>
      <c r="L154" s="119"/>
      <c r="M154" s="202"/>
      <c r="N154" s="218"/>
      <c r="O154" s="219"/>
      <c r="P154" s="237"/>
      <c r="Q154" s="200"/>
      <c r="R154" s="202"/>
      <c r="S154" s="202"/>
      <c r="T154" s="220"/>
      <c r="U154" s="171" t="str">
        <f t="shared" si="8"/>
        <v/>
      </c>
      <c r="V154" s="44"/>
      <c r="W154" s="201"/>
      <c r="X154" s="201"/>
      <c r="Y154" s="41"/>
      <c r="Z154" s="46"/>
      <c r="AA154" s="46"/>
      <c r="AB154" s="46"/>
      <c r="AC154" s="41"/>
      <c r="AD154" s="327"/>
      <c r="AE154" s="44"/>
      <c r="AF154" s="337" t="str">
        <f t="shared" si="10"/>
        <v/>
      </c>
      <c r="AG154" s="395"/>
      <c r="AH154" s="75"/>
      <c r="AI154" s="75"/>
      <c r="AJ154" s="76" t="b">
        <f t="shared" si="9"/>
        <v>1</v>
      </c>
    </row>
    <row r="155" spans="1:36" ht="36" customHeight="1">
      <c r="A155" s="66"/>
      <c r="B155" s="66"/>
      <c r="C155" s="66"/>
      <c r="D155" s="46"/>
      <c r="E155" s="237"/>
      <c r="F155" s="217" t="str">
        <f t="shared" si="0"/>
        <v/>
      </c>
      <c r="G155" s="41"/>
      <c r="H155" s="41"/>
      <c r="I155" s="194"/>
      <c r="J155" s="41"/>
      <c r="K155" s="84"/>
      <c r="L155" s="119"/>
      <c r="M155" s="202"/>
      <c r="N155" s="218"/>
      <c r="O155" s="219"/>
      <c r="P155" s="237"/>
      <c r="Q155" s="200"/>
      <c r="R155" s="202"/>
      <c r="S155" s="202"/>
      <c r="T155" s="220"/>
      <c r="U155" s="171" t="str">
        <f t="shared" si="8"/>
        <v/>
      </c>
      <c r="V155" s="44"/>
      <c r="W155" s="201"/>
      <c r="X155" s="201"/>
      <c r="Y155" s="41"/>
      <c r="Z155" s="46"/>
      <c r="AA155" s="46"/>
      <c r="AB155" s="46"/>
      <c r="AC155" s="41"/>
      <c r="AD155" s="327"/>
      <c r="AE155" s="44"/>
      <c r="AF155" s="337" t="str">
        <f t="shared" si="10"/>
        <v/>
      </c>
      <c r="AG155" s="395"/>
      <c r="AH155" s="75"/>
      <c r="AI155" s="75"/>
      <c r="AJ155" s="76" t="b">
        <f t="shared" si="9"/>
        <v>1</v>
      </c>
    </row>
    <row r="156" spans="1:36" ht="36" customHeight="1">
      <c r="A156" s="66"/>
      <c r="B156" s="66"/>
      <c r="C156" s="66"/>
      <c r="D156" s="46"/>
      <c r="E156" s="237"/>
      <c r="F156" s="217" t="str">
        <f t="shared" si="0"/>
        <v/>
      </c>
      <c r="G156" s="41"/>
      <c r="H156" s="41"/>
      <c r="I156" s="194"/>
      <c r="J156" s="41"/>
      <c r="K156" s="84"/>
      <c r="L156" s="119"/>
      <c r="M156" s="202"/>
      <c r="N156" s="218"/>
      <c r="O156" s="219"/>
      <c r="P156" s="237"/>
      <c r="Q156" s="200"/>
      <c r="R156" s="202"/>
      <c r="S156" s="202"/>
      <c r="T156" s="220"/>
      <c r="U156" s="171" t="str">
        <f t="shared" si="8"/>
        <v/>
      </c>
      <c r="V156" s="44"/>
      <c r="W156" s="201"/>
      <c r="X156" s="201"/>
      <c r="Y156" s="41"/>
      <c r="Z156" s="46"/>
      <c r="AA156" s="46"/>
      <c r="AB156" s="46"/>
      <c r="AC156" s="41"/>
      <c r="AD156" s="327"/>
      <c r="AE156" s="44"/>
      <c r="AF156" s="337" t="str">
        <f t="shared" si="10"/>
        <v/>
      </c>
      <c r="AG156" s="395"/>
      <c r="AH156" s="75"/>
      <c r="AI156" s="75"/>
      <c r="AJ156" s="76" t="b">
        <f t="shared" si="9"/>
        <v>1</v>
      </c>
    </row>
    <row r="157" spans="1:36" ht="36" customHeight="1">
      <c r="A157" s="66"/>
      <c r="B157" s="66"/>
      <c r="C157" s="66"/>
      <c r="D157" s="46"/>
      <c r="E157" s="237"/>
      <c r="F157" s="217" t="str">
        <f t="shared" si="0"/>
        <v/>
      </c>
      <c r="G157" s="41"/>
      <c r="H157" s="41"/>
      <c r="I157" s="194"/>
      <c r="J157" s="41"/>
      <c r="K157" s="84"/>
      <c r="L157" s="119"/>
      <c r="M157" s="202"/>
      <c r="N157" s="218"/>
      <c r="O157" s="219"/>
      <c r="P157" s="237"/>
      <c r="Q157" s="200"/>
      <c r="R157" s="202"/>
      <c r="S157" s="202"/>
      <c r="T157" s="220"/>
      <c r="U157" s="171" t="str">
        <f t="shared" si="8"/>
        <v/>
      </c>
      <c r="V157" s="44"/>
      <c r="W157" s="201"/>
      <c r="X157" s="201"/>
      <c r="Y157" s="41"/>
      <c r="Z157" s="46"/>
      <c r="AA157" s="46"/>
      <c r="AB157" s="46"/>
      <c r="AC157" s="41"/>
      <c r="AD157" s="327"/>
      <c r="AE157" s="44"/>
      <c r="AF157" s="337" t="str">
        <f t="shared" si="10"/>
        <v/>
      </c>
      <c r="AG157" s="395"/>
      <c r="AH157" s="75"/>
      <c r="AI157" s="75"/>
      <c r="AJ157" s="76" t="b">
        <f t="shared" si="9"/>
        <v>1</v>
      </c>
    </row>
    <row r="158" spans="1:36" ht="36" customHeight="1">
      <c r="A158" s="66"/>
      <c r="B158" s="66"/>
      <c r="C158" s="66"/>
      <c r="D158" s="46"/>
      <c r="E158" s="237"/>
      <c r="F158" s="217" t="str">
        <f t="shared" si="0"/>
        <v/>
      </c>
      <c r="G158" s="41"/>
      <c r="H158" s="41"/>
      <c r="I158" s="194"/>
      <c r="J158" s="41"/>
      <c r="K158" s="84"/>
      <c r="L158" s="119"/>
      <c r="M158" s="202"/>
      <c r="N158" s="218"/>
      <c r="O158" s="219"/>
      <c r="P158" s="237"/>
      <c r="Q158" s="200"/>
      <c r="R158" s="202"/>
      <c r="S158" s="202"/>
      <c r="T158" s="220"/>
      <c r="U158" s="171" t="str">
        <f t="shared" si="8"/>
        <v/>
      </c>
      <c r="V158" s="44"/>
      <c r="W158" s="201"/>
      <c r="X158" s="201"/>
      <c r="Y158" s="41"/>
      <c r="Z158" s="46"/>
      <c r="AA158" s="46"/>
      <c r="AB158" s="46"/>
      <c r="AC158" s="41"/>
      <c r="AD158" s="327"/>
      <c r="AE158" s="44"/>
      <c r="AF158" s="337" t="str">
        <f t="shared" si="10"/>
        <v/>
      </c>
      <c r="AG158" s="395"/>
      <c r="AH158" s="75"/>
      <c r="AI158" s="75"/>
      <c r="AJ158" s="76" t="b">
        <f t="shared" si="9"/>
        <v>1</v>
      </c>
    </row>
    <row r="159" spans="1:36" ht="36" customHeight="1">
      <c r="A159" s="66"/>
      <c r="B159" s="66"/>
      <c r="C159" s="66"/>
      <c r="D159" s="46"/>
      <c r="E159" s="237"/>
      <c r="F159" s="217" t="str">
        <f t="shared" si="0"/>
        <v/>
      </c>
      <c r="G159" s="41"/>
      <c r="H159" s="41"/>
      <c r="I159" s="194"/>
      <c r="J159" s="41"/>
      <c r="K159" s="84"/>
      <c r="L159" s="119"/>
      <c r="M159" s="202"/>
      <c r="N159" s="218"/>
      <c r="O159" s="219"/>
      <c r="P159" s="237"/>
      <c r="Q159" s="200"/>
      <c r="R159" s="202"/>
      <c r="S159" s="202"/>
      <c r="T159" s="220"/>
      <c r="U159" s="171" t="str">
        <f t="shared" si="8"/>
        <v/>
      </c>
      <c r="V159" s="44"/>
      <c r="W159" s="201"/>
      <c r="X159" s="201"/>
      <c r="Y159" s="41"/>
      <c r="Z159" s="46"/>
      <c r="AA159" s="46"/>
      <c r="AB159" s="46"/>
      <c r="AC159" s="41"/>
      <c r="AD159" s="327"/>
      <c r="AE159" s="44"/>
      <c r="AF159" s="337" t="str">
        <f t="shared" si="10"/>
        <v/>
      </c>
      <c r="AG159" s="395"/>
      <c r="AH159" s="75"/>
      <c r="AI159" s="75"/>
      <c r="AJ159" s="76" t="b">
        <f t="shared" si="9"/>
        <v>1</v>
      </c>
    </row>
    <row r="160" spans="1:36" ht="36" customHeight="1">
      <c r="A160" s="66"/>
      <c r="B160" s="66"/>
      <c r="C160" s="66"/>
      <c r="D160" s="46"/>
      <c r="E160" s="237"/>
      <c r="F160" s="217" t="str">
        <f t="shared" si="0"/>
        <v/>
      </c>
      <c r="G160" s="41"/>
      <c r="H160" s="41"/>
      <c r="I160" s="194"/>
      <c r="J160" s="41"/>
      <c r="K160" s="84"/>
      <c r="L160" s="119"/>
      <c r="M160" s="202"/>
      <c r="N160" s="218"/>
      <c r="O160" s="219"/>
      <c r="P160" s="237"/>
      <c r="Q160" s="200"/>
      <c r="R160" s="202"/>
      <c r="S160" s="202"/>
      <c r="T160" s="220"/>
      <c r="U160" s="171" t="str">
        <f t="shared" si="8"/>
        <v/>
      </c>
      <c r="V160" s="44"/>
      <c r="W160" s="201"/>
      <c r="X160" s="201"/>
      <c r="Y160" s="41"/>
      <c r="Z160" s="46"/>
      <c r="AA160" s="46"/>
      <c r="AB160" s="46"/>
      <c r="AC160" s="41"/>
      <c r="AD160" s="327"/>
      <c r="AE160" s="44"/>
      <c r="AF160" s="337" t="str">
        <f t="shared" si="10"/>
        <v/>
      </c>
      <c r="AG160" s="395"/>
      <c r="AH160" s="75"/>
      <c r="AI160" s="75"/>
      <c r="AJ160" s="76" t="b">
        <f t="shared" si="9"/>
        <v>1</v>
      </c>
    </row>
    <row r="161" spans="1:36" ht="36" customHeight="1">
      <c r="A161" s="66"/>
      <c r="B161" s="66"/>
      <c r="C161" s="66"/>
      <c r="D161" s="46"/>
      <c r="E161" s="237"/>
      <c r="F161" s="217" t="str">
        <f t="shared" si="0"/>
        <v/>
      </c>
      <c r="G161" s="41"/>
      <c r="H161" s="41"/>
      <c r="I161" s="194"/>
      <c r="J161" s="41"/>
      <c r="K161" s="84"/>
      <c r="L161" s="119"/>
      <c r="M161" s="202"/>
      <c r="N161" s="218"/>
      <c r="O161" s="219"/>
      <c r="P161" s="237"/>
      <c r="Q161" s="200"/>
      <c r="R161" s="202"/>
      <c r="S161" s="202"/>
      <c r="T161" s="220"/>
      <c r="U161" s="171" t="str">
        <f t="shared" si="8"/>
        <v/>
      </c>
      <c r="V161" s="44"/>
      <c r="W161" s="201"/>
      <c r="X161" s="201"/>
      <c r="Y161" s="41"/>
      <c r="Z161" s="46"/>
      <c r="AA161" s="46"/>
      <c r="AB161" s="46"/>
      <c r="AC161" s="41"/>
      <c r="AD161" s="327"/>
      <c r="AE161" s="44"/>
      <c r="AF161" s="337" t="str">
        <f t="shared" si="10"/>
        <v/>
      </c>
      <c r="AG161" s="395"/>
      <c r="AH161" s="75"/>
      <c r="AI161" s="75"/>
      <c r="AJ161" s="76" t="b">
        <f t="shared" si="9"/>
        <v>1</v>
      </c>
    </row>
    <row r="162" spans="1:36" ht="36" customHeight="1">
      <c r="A162" s="66"/>
      <c r="B162" s="66"/>
      <c r="C162" s="66"/>
      <c r="D162" s="46"/>
      <c r="E162" s="237"/>
      <c r="F162" s="217" t="str">
        <f t="shared" si="0"/>
        <v/>
      </c>
      <c r="G162" s="41"/>
      <c r="H162" s="41"/>
      <c r="I162" s="194"/>
      <c r="J162" s="41"/>
      <c r="K162" s="84"/>
      <c r="L162" s="119"/>
      <c r="M162" s="202"/>
      <c r="N162" s="218"/>
      <c r="O162" s="219"/>
      <c r="P162" s="237"/>
      <c r="Q162" s="200"/>
      <c r="R162" s="202"/>
      <c r="S162" s="202"/>
      <c r="T162" s="220"/>
      <c r="U162" s="171" t="str">
        <f t="shared" si="8"/>
        <v/>
      </c>
      <c r="V162" s="44"/>
      <c r="W162" s="201"/>
      <c r="X162" s="201"/>
      <c r="Y162" s="41"/>
      <c r="Z162" s="46"/>
      <c r="AA162" s="46"/>
      <c r="AB162" s="46"/>
      <c r="AC162" s="41"/>
      <c r="AD162" s="327"/>
      <c r="AE162" s="44"/>
      <c r="AF162" s="337" t="str">
        <f t="shared" si="10"/>
        <v/>
      </c>
      <c r="AG162" s="395"/>
      <c r="AH162" s="75"/>
      <c r="AI162" s="75"/>
      <c r="AJ162" s="76" t="b">
        <f t="shared" si="9"/>
        <v>1</v>
      </c>
    </row>
    <row r="163" spans="1:36" ht="36" customHeight="1">
      <c r="A163" s="66"/>
      <c r="B163" s="66"/>
      <c r="C163" s="66"/>
      <c r="D163" s="46"/>
      <c r="E163" s="237"/>
      <c r="F163" s="217" t="str">
        <f t="shared" si="0"/>
        <v/>
      </c>
      <c r="G163" s="41"/>
      <c r="H163" s="41"/>
      <c r="I163" s="194"/>
      <c r="J163" s="41"/>
      <c r="K163" s="84"/>
      <c r="L163" s="119"/>
      <c r="M163" s="202"/>
      <c r="N163" s="218"/>
      <c r="O163" s="219"/>
      <c r="P163" s="237"/>
      <c r="Q163" s="200"/>
      <c r="R163" s="202"/>
      <c r="S163" s="202"/>
      <c r="T163" s="220"/>
      <c r="U163" s="171" t="str">
        <f t="shared" si="8"/>
        <v/>
      </c>
      <c r="V163" s="44"/>
      <c r="W163" s="201"/>
      <c r="X163" s="201"/>
      <c r="Y163" s="41"/>
      <c r="Z163" s="46"/>
      <c r="AA163" s="46"/>
      <c r="AB163" s="46"/>
      <c r="AC163" s="41"/>
      <c r="AD163" s="327"/>
      <c r="AE163" s="44"/>
      <c r="AF163" s="337" t="str">
        <f t="shared" si="10"/>
        <v/>
      </c>
      <c r="AG163" s="395"/>
      <c r="AH163" s="75"/>
      <c r="AI163" s="75"/>
      <c r="AJ163" s="76" t="b">
        <f t="shared" si="9"/>
        <v>1</v>
      </c>
    </row>
    <row r="164" spans="1:36" ht="36" customHeight="1">
      <c r="A164" s="66"/>
      <c r="B164" s="66"/>
      <c r="C164" s="66"/>
      <c r="D164" s="46"/>
      <c r="E164" s="237"/>
      <c r="F164" s="217" t="str">
        <f t="shared" si="0"/>
        <v/>
      </c>
      <c r="G164" s="41"/>
      <c r="H164" s="41"/>
      <c r="I164" s="194"/>
      <c r="J164" s="41"/>
      <c r="K164" s="84"/>
      <c r="L164" s="119"/>
      <c r="M164" s="202"/>
      <c r="N164" s="218"/>
      <c r="O164" s="219"/>
      <c r="P164" s="237"/>
      <c r="Q164" s="200"/>
      <c r="R164" s="202"/>
      <c r="S164" s="202"/>
      <c r="T164" s="220"/>
      <c r="U164" s="171" t="str">
        <f t="shared" si="8"/>
        <v/>
      </c>
      <c r="V164" s="44"/>
      <c r="W164" s="201"/>
      <c r="X164" s="201"/>
      <c r="Y164" s="41"/>
      <c r="Z164" s="46"/>
      <c r="AA164" s="46"/>
      <c r="AB164" s="46"/>
      <c r="AC164" s="41"/>
      <c r="AD164" s="327"/>
      <c r="AE164" s="44"/>
      <c r="AF164" s="337" t="str">
        <f t="shared" si="10"/>
        <v/>
      </c>
      <c r="AG164" s="395"/>
      <c r="AH164" s="75"/>
      <c r="AI164" s="75"/>
      <c r="AJ164" s="76" t="b">
        <f t="shared" si="9"/>
        <v>1</v>
      </c>
    </row>
    <row r="165" spans="1:36" ht="36" customHeight="1">
      <c r="A165" s="66"/>
      <c r="B165" s="66"/>
      <c r="C165" s="66"/>
      <c r="D165" s="46"/>
      <c r="E165" s="237"/>
      <c r="F165" s="217" t="str">
        <f t="shared" si="0"/>
        <v/>
      </c>
      <c r="G165" s="41"/>
      <c r="H165" s="41"/>
      <c r="I165" s="194"/>
      <c r="J165" s="41"/>
      <c r="K165" s="84"/>
      <c r="L165" s="119"/>
      <c r="M165" s="202"/>
      <c r="N165" s="218"/>
      <c r="O165" s="219"/>
      <c r="P165" s="237"/>
      <c r="Q165" s="200"/>
      <c r="R165" s="202"/>
      <c r="S165" s="202"/>
      <c r="T165" s="220"/>
      <c r="U165" s="171" t="str">
        <f t="shared" si="8"/>
        <v/>
      </c>
      <c r="V165" s="44"/>
      <c r="W165" s="201"/>
      <c r="X165" s="201"/>
      <c r="Y165" s="41"/>
      <c r="Z165" s="46"/>
      <c r="AA165" s="46"/>
      <c r="AB165" s="46"/>
      <c r="AC165" s="41"/>
      <c r="AD165" s="327"/>
      <c r="AE165" s="44"/>
      <c r="AF165" s="337" t="str">
        <f t="shared" si="10"/>
        <v/>
      </c>
      <c r="AG165" s="395"/>
      <c r="AH165" s="75"/>
      <c r="AI165" s="75"/>
      <c r="AJ165" s="76" t="b">
        <f t="shared" si="9"/>
        <v>1</v>
      </c>
    </row>
    <row r="166" spans="1:36" ht="36" customHeight="1">
      <c r="A166" s="66"/>
      <c r="B166" s="66"/>
      <c r="C166" s="66"/>
      <c r="D166" s="46"/>
      <c r="E166" s="237"/>
      <c r="F166" s="217" t="str">
        <f t="shared" si="0"/>
        <v/>
      </c>
      <c r="G166" s="41"/>
      <c r="H166" s="41"/>
      <c r="I166" s="194"/>
      <c r="J166" s="41"/>
      <c r="K166" s="84"/>
      <c r="L166" s="119"/>
      <c r="M166" s="202"/>
      <c r="N166" s="218"/>
      <c r="O166" s="219"/>
      <c r="P166" s="237"/>
      <c r="Q166" s="200"/>
      <c r="R166" s="202"/>
      <c r="S166" s="202"/>
      <c r="T166" s="220"/>
      <c r="U166" s="171" t="str">
        <f t="shared" si="8"/>
        <v/>
      </c>
      <c r="V166" s="44"/>
      <c r="W166" s="201"/>
      <c r="X166" s="201"/>
      <c r="Y166" s="41"/>
      <c r="Z166" s="46"/>
      <c r="AA166" s="46"/>
      <c r="AB166" s="46"/>
      <c r="AC166" s="41"/>
      <c r="AD166" s="327"/>
      <c r="AE166" s="44"/>
      <c r="AF166" s="337" t="str">
        <f t="shared" si="10"/>
        <v/>
      </c>
      <c r="AG166" s="395"/>
      <c r="AH166" s="75"/>
      <c r="AI166" s="75"/>
      <c r="AJ166" s="76" t="b">
        <f t="shared" si="9"/>
        <v>1</v>
      </c>
    </row>
    <row r="167" spans="1:36" ht="36" customHeight="1">
      <c r="A167" s="66"/>
      <c r="B167" s="66"/>
      <c r="C167" s="66"/>
      <c r="D167" s="46"/>
      <c r="E167" s="237"/>
      <c r="F167" s="217" t="str">
        <f t="shared" si="0"/>
        <v/>
      </c>
      <c r="G167" s="41"/>
      <c r="H167" s="41"/>
      <c r="I167" s="194"/>
      <c r="J167" s="41"/>
      <c r="K167" s="84"/>
      <c r="L167" s="119"/>
      <c r="M167" s="202"/>
      <c r="N167" s="218"/>
      <c r="O167" s="219"/>
      <c r="P167" s="237"/>
      <c r="Q167" s="200"/>
      <c r="R167" s="202"/>
      <c r="S167" s="202"/>
      <c r="T167" s="220"/>
      <c r="U167" s="171" t="str">
        <f t="shared" si="8"/>
        <v/>
      </c>
      <c r="V167" s="44"/>
      <c r="W167" s="201"/>
      <c r="X167" s="201"/>
      <c r="Y167" s="41"/>
      <c r="Z167" s="46"/>
      <c r="AA167" s="46"/>
      <c r="AB167" s="46"/>
      <c r="AC167" s="41"/>
      <c r="AD167" s="327"/>
      <c r="AE167" s="44"/>
      <c r="AF167" s="337" t="str">
        <f t="shared" si="10"/>
        <v/>
      </c>
      <c r="AG167" s="395"/>
      <c r="AH167" s="75"/>
      <c r="AI167" s="75"/>
      <c r="AJ167" s="76" t="b">
        <f t="shared" si="9"/>
        <v>1</v>
      </c>
    </row>
    <row r="168" spans="1:36" ht="36" customHeight="1">
      <c r="A168" s="66"/>
      <c r="B168" s="66"/>
      <c r="C168" s="66"/>
      <c r="D168" s="46"/>
      <c r="E168" s="237"/>
      <c r="F168" s="217" t="str">
        <f t="shared" si="0"/>
        <v/>
      </c>
      <c r="G168" s="41"/>
      <c r="H168" s="41"/>
      <c r="I168" s="194"/>
      <c r="J168" s="41"/>
      <c r="K168" s="84"/>
      <c r="L168" s="119"/>
      <c r="M168" s="202"/>
      <c r="N168" s="218"/>
      <c r="O168" s="219"/>
      <c r="P168" s="237"/>
      <c r="Q168" s="200"/>
      <c r="R168" s="202"/>
      <c r="S168" s="202"/>
      <c r="T168" s="220"/>
      <c r="U168" s="171" t="str">
        <f t="shared" si="8"/>
        <v/>
      </c>
      <c r="V168" s="44"/>
      <c r="W168" s="201"/>
      <c r="X168" s="201"/>
      <c r="Y168" s="41"/>
      <c r="Z168" s="46"/>
      <c r="AA168" s="46"/>
      <c r="AB168" s="46"/>
      <c r="AC168" s="41"/>
      <c r="AD168" s="327"/>
      <c r="AE168" s="44"/>
      <c r="AF168" s="337" t="str">
        <f t="shared" si="10"/>
        <v/>
      </c>
      <c r="AG168" s="395"/>
      <c r="AH168" s="75"/>
      <c r="AI168" s="75"/>
      <c r="AJ168" s="76" t="b">
        <f t="shared" si="9"/>
        <v>1</v>
      </c>
    </row>
    <row r="169" spans="1:36" ht="36" customHeight="1">
      <c r="A169" s="66"/>
      <c r="B169" s="66"/>
      <c r="C169" s="66"/>
      <c r="D169" s="46"/>
      <c r="E169" s="237"/>
      <c r="F169" s="217" t="str">
        <f t="shared" si="0"/>
        <v/>
      </c>
      <c r="G169" s="41"/>
      <c r="H169" s="41"/>
      <c r="I169" s="194"/>
      <c r="J169" s="41"/>
      <c r="K169" s="84"/>
      <c r="L169" s="119"/>
      <c r="M169" s="202"/>
      <c r="N169" s="218"/>
      <c r="O169" s="219"/>
      <c r="P169" s="237"/>
      <c r="Q169" s="200"/>
      <c r="R169" s="202"/>
      <c r="S169" s="202"/>
      <c r="T169" s="220"/>
      <c r="U169" s="171" t="str">
        <f t="shared" si="8"/>
        <v/>
      </c>
      <c r="V169" s="44"/>
      <c r="W169" s="201"/>
      <c r="X169" s="201"/>
      <c r="Y169" s="41"/>
      <c r="Z169" s="46"/>
      <c r="AA169" s="46"/>
      <c r="AB169" s="46"/>
      <c r="AC169" s="41"/>
      <c r="AD169" s="327"/>
      <c r="AE169" s="44"/>
      <c r="AF169" s="337" t="str">
        <f t="shared" si="10"/>
        <v/>
      </c>
      <c r="AG169" s="395"/>
      <c r="AH169" s="75"/>
      <c r="AI169" s="75"/>
      <c r="AJ169" s="76" t="b">
        <f t="shared" si="9"/>
        <v>1</v>
      </c>
    </row>
    <row r="170" spans="1:36" ht="36" customHeight="1">
      <c r="A170" s="66"/>
      <c r="B170" s="66"/>
      <c r="C170" s="66"/>
      <c r="D170" s="46"/>
      <c r="E170" s="237"/>
      <c r="F170" s="217" t="str">
        <f t="shared" si="0"/>
        <v/>
      </c>
      <c r="G170" s="41"/>
      <c r="H170" s="41"/>
      <c r="I170" s="194"/>
      <c r="J170" s="41"/>
      <c r="K170" s="84"/>
      <c r="L170" s="119"/>
      <c r="M170" s="202"/>
      <c r="N170" s="218"/>
      <c r="O170" s="219"/>
      <c r="P170" s="237"/>
      <c r="Q170" s="200"/>
      <c r="R170" s="202"/>
      <c r="S170" s="202"/>
      <c r="T170" s="220"/>
      <c r="U170" s="171" t="str">
        <f t="shared" si="8"/>
        <v/>
      </c>
      <c r="V170" s="44"/>
      <c r="W170" s="201"/>
      <c r="X170" s="201"/>
      <c r="Y170" s="41"/>
      <c r="Z170" s="46"/>
      <c r="AA170" s="46"/>
      <c r="AB170" s="46"/>
      <c r="AC170" s="41"/>
      <c r="AD170" s="327"/>
      <c r="AE170" s="44"/>
      <c r="AF170" s="337" t="str">
        <f t="shared" si="10"/>
        <v/>
      </c>
      <c r="AG170" s="395"/>
      <c r="AH170" s="75"/>
      <c r="AI170" s="75"/>
      <c r="AJ170" s="76" t="b">
        <f t="shared" si="9"/>
        <v>1</v>
      </c>
    </row>
    <row r="171" spans="1:36" ht="36" customHeight="1">
      <c r="A171" s="66"/>
      <c r="B171" s="66"/>
      <c r="C171" s="66"/>
      <c r="D171" s="46"/>
      <c r="E171" s="237"/>
      <c r="F171" s="217" t="str">
        <f t="shared" si="0"/>
        <v/>
      </c>
      <c r="G171" s="41"/>
      <c r="H171" s="41"/>
      <c r="I171" s="194"/>
      <c r="J171" s="41"/>
      <c r="K171" s="84"/>
      <c r="L171" s="119"/>
      <c r="M171" s="202"/>
      <c r="N171" s="218"/>
      <c r="O171" s="219"/>
      <c r="P171" s="237"/>
      <c r="Q171" s="200"/>
      <c r="R171" s="202"/>
      <c r="S171" s="202"/>
      <c r="T171" s="220"/>
      <c r="U171" s="171" t="str">
        <f t="shared" si="8"/>
        <v/>
      </c>
      <c r="V171" s="44"/>
      <c r="W171" s="201"/>
      <c r="X171" s="201"/>
      <c r="Y171" s="41"/>
      <c r="Z171" s="46"/>
      <c r="AA171" s="46"/>
      <c r="AB171" s="46"/>
      <c r="AC171" s="41"/>
      <c r="AD171" s="327"/>
      <c r="AE171" s="44"/>
      <c r="AF171" s="337" t="str">
        <f t="shared" si="10"/>
        <v/>
      </c>
      <c r="AG171" s="395"/>
      <c r="AH171" s="75"/>
      <c r="AI171" s="75"/>
      <c r="AJ171" s="76" t="b">
        <f t="shared" si="9"/>
        <v>1</v>
      </c>
    </row>
    <row r="172" spans="1:36" ht="36" customHeight="1">
      <c r="A172" s="66"/>
      <c r="B172" s="66"/>
      <c r="C172" s="66"/>
      <c r="D172" s="46"/>
      <c r="E172" s="237"/>
      <c r="F172" s="217" t="str">
        <f t="shared" si="0"/>
        <v/>
      </c>
      <c r="G172" s="41"/>
      <c r="H172" s="41"/>
      <c r="I172" s="194"/>
      <c r="J172" s="41"/>
      <c r="K172" s="84"/>
      <c r="L172" s="119"/>
      <c r="M172" s="202"/>
      <c r="N172" s="218"/>
      <c r="O172" s="219"/>
      <c r="P172" s="237"/>
      <c r="Q172" s="200"/>
      <c r="R172" s="202"/>
      <c r="S172" s="202"/>
      <c r="T172" s="220"/>
      <c r="U172" s="171" t="str">
        <f t="shared" si="8"/>
        <v/>
      </c>
      <c r="V172" s="44"/>
      <c r="W172" s="201"/>
      <c r="X172" s="201"/>
      <c r="Y172" s="41"/>
      <c r="Z172" s="46"/>
      <c r="AA172" s="46"/>
      <c r="AB172" s="46"/>
      <c r="AC172" s="41"/>
      <c r="AD172" s="327"/>
      <c r="AE172" s="44"/>
      <c r="AF172" s="337" t="str">
        <f t="shared" si="10"/>
        <v/>
      </c>
      <c r="AG172" s="395"/>
      <c r="AH172" s="75"/>
      <c r="AI172" s="75"/>
      <c r="AJ172" s="76" t="b">
        <f t="shared" si="9"/>
        <v>1</v>
      </c>
    </row>
    <row r="173" spans="1:36" ht="36" customHeight="1">
      <c r="A173" s="66"/>
      <c r="B173" s="66"/>
      <c r="C173" s="66"/>
      <c r="D173" s="46"/>
      <c r="E173" s="237"/>
      <c r="F173" s="217" t="str">
        <f t="shared" si="0"/>
        <v/>
      </c>
      <c r="G173" s="41"/>
      <c r="H173" s="41"/>
      <c r="I173" s="194"/>
      <c r="J173" s="41"/>
      <c r="K173" s="84"/>
      <c r="L173" s="119"/>
      <c r="M173" s="202"/>
      <c r="N173" s="218"/>
      <c r="O173" s="219"/>
      <c r="P173" s="237"/>
      <c r="Q173" s="200"/>
      <c r="R173" s="202"/>
      <c r="S173" s="202"/>
      <c r="T173" s="220"/>
      <c r="U173" s="171" t="str">
        <f t="shared" si="8"/>
        <v/>
      </c>
      <c r="V173" s="44"/>
      <c r="W173" s="201"/>
      <c r="X173" s="201"/>
      <c r="Y173" s="41"/>
      <c r="Z173" s="46"/>
      <c r="AA173" s="46"/>
      <c r="AB173" s="46"/>
      <c r="AC173" s="41"/>
      <c r="AD173" s="327"/>
      <c r="AE173" s="44"/>
      <c r="AF173" s="337" t="str">
        <f t="shared" si="10"/>
        <v/>
      </c>
      <c r="AG173" s="395"/>
      <c r="AH173" s="75"/>
      <c r="AI173" s="75"/>
      <c r="AJ173" s="76" t="b">
        <f t="shared" si="9"/>
        <v>1</v>
      </c>
    </row>
    <row r="174" spans="1:36" ht="36" customHeight="1">
      <c r="A174" s="66"/>
      <c r="B174" s="66"/>
      <c r="C174" s="66"/>
      <c r="D174" s="46"/>
      <c r="E174" s="237"/>
      <c r="F174" s="217" t="str">
        <f t="shared" si="0"/>
        <v/>
      </c>
      <c r="G174" s="41"/>
      <c r="H174" s="41"/>
      <c r="I174" s="194"/>
      <c r="J174" s="41"/>
      <c r="K174" s="84"/>
      <c r="L174" s="119"/>
      <c r="M174" s="202"/>
      <c r="N174" s="218"/>
      <c r="O174" s="219"/>
      <c r="P174" s="237"/>
      <c r="Q174" s="200"/>
      <c r="R174" s="202"/>
      <c r="S174" s="202"/>
      <c r="T174" s="220"/>
      <c r="U174" s="171" t="str">
        <f t="shared" si="8"/>
        <v/>
      </c>
      <c r="V174" s="44"/>
      <c r="W174" s="201"/>
      <c r="X174" s="201"/>
      <c r="Y174" s="41"/>
      <c r="Z174" s="46"/>
      <c r="AA174" s="46"/>
      <c r="AB174" s="46"/>
      <c r="AC174" s="41"/>
      <c r="AD174" s="327"/>
      <c r="AE174" s="44"/>
      <c r="AF174" s="337" t="str">
        <f t="shared" si="10"/>
        <v/>
      </c>
      <c r="AG174" s="395"/>
      <c r="AH174" s="75"/>
      <c r="AI174" s="75"/>
      <c r="AJ174" s="76" t="b">
        <f t="shared" si="9"/>
        <v>1</v>
      </c>
    </row>
    <row r="175" spans="1:36" ht="36" customHeight="1">
      <c r="A175" s="66"/>
      <c r="B175" s="66"/>
      <c r="C175" s="66"/>
      <c r="D175" s="46"/>
      <c r="E175" s="237"/>
      <c r="F175" s="217" t="str">
        <f t="shared" si="0"/>
        <v/>
      </c>
      <c r="G175" s="41"/>
      <c r="H175" s="41"/>
      <c r="I175" s="194"/>
      <c r="J175" s="41"/>
      <c r="K175" s="84"/>
      <c r="L175" s="119"/>
      <c r="M175" s="202"/>
      <c r="N175" s="218"/>
      <c r="O175" s="219"/>
      <c r="P175" s="237"/>
      <c r="Q175" s="200"/>
      <c r="R175" s="202"/>
      <c r="S175" s="202"/>
      <c r="T175" s="220"/>
      <c r="U175" s="171" t="str">
        <f t="shared" si="8"/>
        <v/>
      </c>
      <c r="V175" s="44"/>
      <c r="W175" s="201"/>
      <c r="X175" s="201"/>
      <c r="Y175" s="41"/>
      <c r="Z175" s="46"/>
      <c r="AA175" s="46"/>
      <c r="AB175" s="46"/>
      <c r="AC175" s="41"/>
      <c r="AD175" s="327"/>
      <c r="AE175" s="44"/>
      <c r="AF175" s="337" t="str">
        <f t="shared" si="10"/>
        <v/>
      </c>
      <c r="AG175" s="395"/>
      <c r="AH175" s="75"/>
      <c r="AI175" s="75"/>
      <c r="AJ175" s="76" t="b">
        <f t="shared" si="9"/>
        <v>1</v>
      </c>
    </row>
    <row r="176" spans="1:36" ht="36" customHeight="1">
      <c r="A176" s="66"/>
      <c r="B176" s="66"/>
      <c r="C176" s="66"/>
      <c r="D176" s="46"/>
      <c r="E176" s="237"/>
      <c r="F176" s="217" t="str">
        <f t="shared" si="0"/>
        <v/>
      </c>
      <c r="G176" s="41"/>
      <c r="H176" s="41"/>
      <c r="I176" s="194"/>
      <c r="J176" s="41"/>
      <c r="K176" s="84"/>
      <c r="L176" s="119"/>
      <c r="M176" s="202"/>
      <c r="N176" s="218"/>
      <c r="O176" s="219"/>
      <c r="P176" s="237"/>
      <c r="Q176" s="200"/>
      <c r="R176" s="202"/>
      <c r="S176" s="202"/>
      <c r="T176" s="220"/>
      <c r="U176" s="171" t="str">
        <f t="shared" si="8"/>
        <v/>
      </c>
      <c r="V176" s="44"/>
      <c r="W176" s="201"/>
      <c r="X176" s="201"/>
      <c r="Y176" s="41"/>
      <c r="Z176" s="46"/>
      <c r="AA176" s="46"/>
      <c r="AB176" s="46"/>
      <c r="AC176" s="41"/>
      <c r="AD176" s="327"/>
      <c r="AE176" s="44"/>
      <c r="AF176" s="337" t="str">
        <f t="shared" si="10"/>
        <v/>
      </c>
      <c r="AG176" s="395"/>
      <c r="AH176" s="75"/>
      <c r="AI176" s="75"/>
      <c r="AJ176" s="76" t="b">
        <f t="shared" si="9"/>
        <v>1</v>
      </c>
    </row>
    <row r="177" spans="1:36" ht="36" customHeight="1">
      <c r="A177" s="66"/>
      <c r="B177" s="66"/>
      <c r="C177" s="66"/>
      <c r="D177" s="46"/>
      <c r="E177" s="237"/>
      <c r="F177" s="217" t="str">
        <f t="shared" si="0"/>
        <v/>
      </c>
      <c r="G177" s="41"/>
      <c r="H177" s="41"/>
      <c r="I177" s="194"/>
      <c r="J177" s="41"/>
      <c r="K177" s="84"/>
      <c r="L177" s="119"/>
      <c r="M177" s="202"/>
      <c r="N177" s="218"/>
      <c r="O177" s="219"/>
      <c r="P177" s="237"/>
      <c r="Q177" s="200"/>
      <c r="R177" s="202"/>
      <c r="S177" s="202"/>
      <c r="T177" s="220"/>
      <c r="U177" s="171" t="str">
        <f t="shared" si="8"/>
        <v/>
      </c>
      <c r="V177" s="44"/>
      <c r="W177" s="201"/>
      <c r="X177" s="201"/>
      <c r="Y177" s="41"/>
      <c r="Z177" s="46"/>
      <c r="AA177" s="46"/>
      <c r="AB177" s="46"/>
      <c r="AC177" s="41"/>
      <c r="AD177" s="327"/>
      <c r="AE177" s="44"/>
      <c r="AF177" s="337" t="str">
        <f t="shared" si="10"/>
        <v/>
      </c>
      <c r="AG177" s="395"/>
      <c r="AH177" s="75"/>
      <c r="AI177" s="75"/>
      <c r="AJ177" s="76" t="b">
        <f t="shared" si="9"/>
        <v>1</v>
      </c>
    </row>
    <row r="178" spans="1:36" ht="36" customHeight="1">
      <c r="A178" s="66"/>
      <c r="B178" s="66"/>
      <c r="C178" s="66"/>
      <c r="D178" s="46"/>
      <c r="E178" s="237"/>
      <c r="F178" s="217" t="str">
        <f t="shared" si="0"/>
        <v/>
      </c>
      <c r="G178" s="41"/>
      <c r="H178" s="41"/>
      <c r="I178" s="194"/>
      <c r="J178" s="41"/>
      <c r="K178" s="84"/>
      <c r="L178" s="119"/>
      <c r="M178" s="202"/>
      <c r="N178" s="218"/>
      <c r="O178" s="219"/>
      <c r="P178" s="237"/>
      <c r="Q178" s="200"/>
      <c r="R178" s="202"/>
      <c r="S178" s="202"/>
      <c r="T178" s="220"/>
      <c r="U178" s="171" t="str">
        <f t="shared" si="8"/>
        <v/>
      </c>
      <c r="V178" s="44"/>
      <c r="W178" s="201"/>
      <c r="X178" s="201"/>
      <c r="Y178" s="41"/>
      <c r="Z178" s="46"/>
      <c r="AA178" s="46"/>
      <c r="AB178" s="46"/>
      <c r="AC178" s="41"/>
      <c r="AD178" s="327"/>
      <c r="AE178" s="44"/>
      <c r="AF178" s="337" t="str">
        <f t="shared" si="10"/>
        <v/>
      </c>
      <c r="AG178" s="395"/>
      <c r="AH178" s="75"/>
      <c r="AI178" s="75"/>
      <c r="AJ178" s="76" t="b">
        <f t="shared" si="9"/>
        <v>1</v>
      </c>
    </row>
    <row r="179" spans="1:36" ht="36" customHeight="1">
      <c r="A179" s="66"/>
      <c r="B179" s="66"/>
      <c r="C179" s="66"/>
      <c r="D179" s="46"/>
      <c r="E179" s="237"/>
      <c r="F179" s="217" t="str">
        <f t="shared" si="0"/>
        <v/>
      </c>
      <c r="G179" s="41"/>
      <c r="H179" s="41"/>
      <c r="I179" s="194"/>
      <c r="J179" s="41"/>
      <c r="K179" s="84"/>
      <c r="L179" s="119"/>
      <c r="M179" s="202"/>
      <c r="N179" s="218"/>
      <c r="O179" s="219"/>
      <c r="P179" s="237"/>
      <c r="Q179" s="200"/>
      <c r="R179" s="202"/>
      <c r="S179" s="202"/>
      <c r="T179" s="220"/>
      <c r="U179" s="171" t="str">
        <f t="shared" si="8"/>
        <v/>
      </c>
      <c r="V179" s="44"/>
      <c r="W179" s="201"/>
      <c r="X179" s="201"/>
      <c r="Y179" s="41"/>
      <c r="Z179" s="46"/>
      <c r="AA179" s="46"/>
      <c r="AB179" s="46"/>
      <c r="AC179" s="41"/>
      <c r="AD179" s="327"/>
      <c r="AE179" s="44"/>
      <c r="AF179" s="337" t="str">
        <f t="shared" si="10"/>
        <v/>
      </c>
      <c r="AG179" s="395"/>
      <c r="AH179" s="75"/>
      <c r="AI179" s="75"/>
      <c r="AJ179" s="76" t="b">
        <f t="shared" si="9"/>
        <v>1</v>
      </c>
    </row>
    <row r="180" spans="1:36" ht="36" customHeight="1">
      <c r="A180" s="66"/>
      <c r="B180" s="66"/>
      <c r="C180" s="66"/>
      <c r="D180" s="46"/>
      <c r="E180" s="237"/>
      <c r="F180" s="217" t="str">
        <f t="shared" si="0"/>
        <v/>
      </c>
      <c r="G180" s="41"/>
      <c r="H180" s="41"/>
      <c r="I180" s="194"/>
      <c r="J180" s="41"/>
      <c r="K180" s="84"/>
      <c r="L180" s="119"/>
      <c r="M180" s="202"/>
      <c r="N180" s="218"/>
      <c r="O180" s="219"/>
      <c r="P180" s="237"/>
      <c r="Q180" s="200"/>
      <c r="R180" s="202"/>
      <c r="S180" s="202"/>
      <c r="T180" s="220"/>
      <c r="U180" s="171" t="str">
        <f t="shared" si="8"/>
        <v/>
      </c>
      <c r="V180" s="44"/>
      <c r="W180" s="201"/>
      <c r="X180" s="201"/>
      <c r="Y180" s="41"/>
      <c r="Z180" s="46"/>
      <c r="AA180" s="46"/>
      <c r="AB180" s="46"/>
      <c r="AC180" s="41"/>
      <c r="AD180" s="327"/>
      <c r="AE180" s="44"/>
      <c r="AF180" s="337" t="str">
        <f t="shared" si="10"/>
        <v/>
      </c>
      <c r="AG180" s="395"/>
      <c r="AH180" s="75"/>
      <c r="AI180" s="75"/>
      <c r="AJ180" s="76" t="b">
        <f t="shared" si="9"/>
        <v>1</v>
      </c>
    </row>
    <row r="181" spans="1:36" ht="36" customHeight="1">
      <c r="A181" s="66"/>
      <c r="B181" s="66"/>
      <c r="C181" s="66"/>
      <c r="D181" s="46"/>
      <c r="E181" s="237"/>
      <c r="F181" s="217" t="str">
        <f t="shared" si="0"/>
        <v/>
      </c>
      <c r="G181" s="41"/>
      <c r="H181" s="41"/>
      <c r="I181" s="194"/>
      <c r="J181" s="41"/>
      <c r="K181" s="84"/>
      <c r="L181" s="119"/>
      <c r="M181" s="202"/>
      <c r="N181" s="218"/>
      <c r="O181" s="219"/>
      <c r="P181" s="237"/>
      <c r="Q181" s="200"/>
      <c r="R181" s="202"/>
      <c r="S181" s="202"/>
      <c r="T181" s="220"/>
      <c r="U181" s="171" t="str">
        <f t="shared" si="8"/>
        <v/>
      </c>
      <c r="V181" s="44"/>
      <c r="W181" s="201"/>
      <c r="X181" s="201"/>
      <c r="Y181" s="41"/>
      <c r="Z181" s="46"/>
      <c r="AA181" s="46"/>
      <c r="AB181" s="46"/>
      <c r="AC181" s="41"/>
      <c r="AD181" s="327"/>
      <c r="AE181" s="44"/>
      <c r="AF181" s="337" t="str">
        <f t="shared" si="10"/>
        <v/>
      </c>
      <c r="AG181" s="395"/>
      <c r="AH181" s="75"/>
      <c r="AI181" s="75"/>
      <c r="AJ181" s="76" t="b">
        <f t="shared" si="9"/>
        <v>1</v>
      </c>
    </row>
    <row r="182" spans="1:36" ht="36" customHeight="1">
      <c r="A182" s="66"/>
      <c r="B182" s="66"/>
      <c r="C182" s="66"/>
      <c r="D182" s="46"/>
      <c r="E182" s="237"/>
      <c r="F182" s="217" t="str">
        <f t="shared" si="0"/>
        <v/>
      </c>
      <c r="G182" s="41"/>
      <c r="H182" s="41"/>
      <c r="I182" s="194"/>
      <c r="J182" s="41"/>
      <c r="K182" s="84"/>
      <c r="L182" s="119"/>
      <c r="M182" s="202"/>
      <c r="N182" s="218"/>
      <c r="O182" s="219"/>
      <c r="P182" s="237"/>
      <c r="Q182" s="200"/>
      <c r="R182" s="202"/>
      <c r="S182" s="202"/>
      <c r="T182" s="220"/>
      <c r="U182" s="171" t="str">
        <f t="shared" si="8"/>
        <v/>
      </c>
      <c r="V182" s="44"/>
      <c r="W182" s="201"/>
      <c r="X182" s="201"/>
      <c r="Y182" s="41"/>
      <c r="Z182" s="46"/>
      <c r="AA182" s="46"/>
      <c r="AB182" s="46"/>
      <c r="AC182" s="41"/>
      <c r="AD182" s="327"/>
      <c r="AE182" s="44"/>
      <c r="AF182" s="337" t="str">
        <f t="shared" si="10"/>
        <v/>
      </c>
      <c r="AG182" s="395"/>
      <c r="AH182" s="75"/>
      <c r="AI182" s="75"/>
      <c r="AJ182" s="76" t="b">
        <f t="shared" si="9"/>
        <v>1</v>
      </c>
    </row>
    <row r="183" spans="1:36" ht="36" customHeight="1">
      <c r="A183" s="66"/>
      <c r="B183" s="66"/>
      <c r="C183" s="66"/>
      <c r="D183" s="46"/>
      <c r="E183" s="237"/>
      <c r="F183" s="217" t="str">
        <f t="shared" si="0"/>
        <v/>
      </c>
      <c r="G183" s="41"/>
      <c r="H183" s="41"/>
      <c r="I183" s="194"/>
      <c r="J183" s="41"/>
      <c r="K183" s="84"/>
      <c r="L183" s="119"/>
      <c r="M183" s="202"/>
      <c r="N183" s="218"/>
      <c r="O183" s="219"/>
      <c r="P183" s="237"/>
      <c r="Q183" s="200"/>
      <c r="R183" s="202"/>
      <c r="S183" s="202"/>
      <c r="T183" s="220"/>
      <c r="U183" s="171" t="str">
        <f t="shared" si="8"/>
        <v/>
      </c>
      <c r="V183" s="44"/>
      <c r="W183" s="201"/>
      <c r="X183" s="201"/>
      <c r="Y183" s="41"/>
      <c r="Z183" s="46"/>
      <c r="AA183" s="46"/>
      <c r="AB183" s="46"/>
      <c r="AC183" s="41"/>
      <c r="AD183" s="327"/>
      <c r="AE183" s="44"/>
      <c r="AF183" s="337" t="str">
        <f t="shared" si="10"/>
        <v/>
      </c>
      <c r="AG183" s="395"/>
      <c r="AH183" s="75"/>
      <c r="AI183" s="75"/>
      <c r="AJ183" s="76" t="b">
        <f t="shared" si="9"/>
        <v>1</v>
      </c>
    </row>
    <row r="184" spans="1:36" ht="36" customHeight="1">
      <c r="A184" s="66"/>
      <c r="B184" s="66"/>
      <c r="C184" s="66"/>
      <c r="D184" s="46"/>
      <c r="E184" s="237"/>
      <c r="F184" s="217" t="str">
        <f t="shared" si="0"/>
        <v/>
      </c>
      <c r="G184" s="41"/>
      <c r="H184" s="41"/>
      <c r="I184" s="194"/>
      <c r="J184" s="41"/>
      <c r="K184" s="84"/>
      <c r="L184" s="119"/>
      <c r="M184" s="202"/>
      <c r="N184" s="218"/>
      <c r="O184" s="219"/>
      <c r="P184" s="237"/>
      <c r="Q184" s="200"/>
      <c r="R184" s="202"/>
      <c r="S184" s="202"/>
      <c r="T184" s="220"/>
      <c r="U184" s="171" t="str">
        <f t="shared" si="8"/>
        <v/>
      </c>
      <c r="V184" s="44"/>
      <c r="W184" s="201"/>
      <c r="X184" s="201"/>
      <c r="Y184" s="41"/>
      <c r="Z184" s="46"/>
      <c r="AA184" s="46"/>
      <c r="AB184" s="46"/>
      <c r="AC184" s="41"/>
      <c r="AD184" s="327"/>
      <c r="AE184" s="44"/>
      <c r="AF184" s="337" t="str">
        <f t="shared" si="10"/>
        <v/>
      </c>
      <c r="AG184" s="395"/>
      <c r="AH184" s="75"/>
      <c r="AI184" s="75"/>
      <c r="AJ184" s="76" t="b">
        <f t="shared" si="9"/>
        <v>1</v>
      </c>
    </row>
    <row r="185" spans="1:36" ht="36" customHeight="1">
      <c r="A185" s="66"/>
      <c r="B185" s="66"/>
      <c r="C185" s="66"/>
      <c r="D185" s="46"/>
      <c r="E185" s="237"/>
      <c r="F185" s="217" t="str">
        <f t="shared" si="0"/>
        <v/>
      </c>
      <c r="G185" s="41"/>
      <c r="H185" s="41"/>
      <c r="I185" s="194"/>
      <c r="J185" s="41"/>
      <c r="K185" s="84"/>
      <c r="L185" s="119"/>
      <c r="M185" s="202"/>
      <c r="N185" s="218"/>
      <c r="O185" s="219"/>
      <c r="P185" s="237"/>
      <c r="Q185" s="200"/>
      <c r="R185" s="202"/>
      <c r="S185" s="202"/>
      <c r="T185" s="220"/>
      <c r="U185" s="171" t="str">
        <f t="shared" si="8"/>
        <v/>
      </c>
      <c r="V185" s="44"/>
      <c r="W185" s="201"/>
      <c r="X185" s="201"/>
      <c r="Y185" s="41"/>
      <c r="Z185" s="46"/>
      <c r="AA185" s="46"/>
      <c r="AB185" s="46"/>
      <c r="AC185" s="41"/>
      <c r="AD185" s="327"/>
      <c r="AE185" s="44"/>
      <c r="AF185" s="337" t="str">
        <f t="shared" si="10"/>
        <v/>
      </c>
      <c r="AG185" s="395"/>
      <c r="AH185" s="75"/>
      <c r="AI185" s="75"/>
      <c r="AJ185" s="76" t="b">
        <f t="shared" si="9"/>
        <v>1</v>
      </c>
    </row>
    <row r="186" spans="1:36" ht="36" customHeight="1">
      <c r="A186" s="66"/>
      <c r="B186" s="66"/>
      <c r="C186" s="66"/>
      <c r="D186" s="46"/>
      <c r="E186" s="237"/>
      <c r="F186" s="217" t="str">
        <f t="shared" si="0"/>
        <v/>
      </c>
      <c r="G186" s="41"/>
      <c r="H186" s="41"/>
      <c r="I186" s="194"/>
      <c r="J186" s="41"/>
      <c r="K186" s="84"/>
      <c r="L186" s="119"/>
      <c r="M186" s="202"/>
      <c r="N186" s="218"/>
      <c r="O186" s="219"/>
      <c r="P186" s="237"/>
      <c r="Q186" s="200"/>
      <c r="R186" s="202"/>
      <c r="S186" s="202"/>
      <c r="T186" s="220"/>
      <c r="U186" s="171" t="str">
        <f t="shared" si="8"/>
        <v/>
      </c>
      <c r="V186" s="44"/>
      <c r="W186" s="201"/>
      <c r="X186" s="201"/>
      <c r="Y186" s="41"/>
      <c r="Z186" s="46"/>
      <c r="AA186" s="46"/>
      <c r="AB186" s="46"/>
      <c r="AC186" s="41"/>
      <c r="AD186" s="327"/>
      <c r="AE186" s="44"/>
      <c r="AF186" s="337" t="str">
        <f t="shared" si="10"/>
        <v/>
      </c>
      <c r="AG186" s="395"/>
      <c r="AH186" s="75"/>
      <c r="AI186" s="75"/>
      <c r="AJ186" s="76" t="b">
        <f t="shared" si="9"/>
        <v>1</v>
      </c>
    </row>
    <row r="187" spans="1:36" ht="36" customHeight="1">
      <c r="A187" s="66"/>
      <c r="B187" s="66"/>
      <c r="C187" s="66"/>
      <c r="D187" s="46"/>
      <c r="E187" s="237"/>
      <c r="F187" s="217" t="str">
        <f t="shared" si="0"/>
        <v/>
      </c>
      <c r="G187" s="41"/>
      <c r="H187" s="41"/>
      <c r="I187" s="194"/>
      <c r="J187" s="41"/>
      <c r="K187" s="84"/>
      <c r="L187" s="119"/>
      <c r="M187" s="202"/>
      <c r="N187" s="218"/>
      <c r="O187" s="219"/>
      <c r="P187" s="237"/>
      <c r="Q187" s="200"/>
      <c r="R187" s="202"/>
      <c r="S187" s="202"/>
      <c r="T187" s="220"/>
      <c r="U187" s="171" t="str">
        <f t="shared" si="8"/>
        <v/>
      </c>
      <c r="V187" s="44"/>
      <c r="W187" s="201"/>
      <c r="X187" s="201"/>
      <c r="Y187" s="41"/>
      <c r="Z187" s="46"/>
      <c r="AA187" s="46"/>
      <c r="AB187" s="46"/>
      <c r="AC187" s="41"/>
      <c r="AD187" s="327"/>
      <c r="AE187" s="44"/>
      <c r="AF187" s="337" t="str">
        <f t="shared" si="10"/>
        <v/>
      </c>
      <c r="AG187" s="395"/>
      <c r="AH187" s="75"/>
      <c r="AI187" s="75"/>
      <c r="AJ187" s="76" t="b">
        <f t="shared" si="9"/>
        <v>1</v>
      </c>
    </row>
    <row r="188" spans="1:36" ht="36" customHeight="1">
      <c r="A188" s="66"/>
      <c r="B188" s="66"/>
      <c r="C188" s="66"/>
      <c r="D188" s="46"/>
      <c r="E188" s="237"/>
      <c r="F188" s="217" t="str">
        <f t="shared" si="0"/>
        <v/>
      </c>
      <c r="G188" s="41"/>
      <c r="H188" s="41"/>
      <c r="I188" s="194"/>
      <c r="J188" s="41"/>
      <c r="K188" s="84"/>
      <c r="L188" s="119"/>
      <c r="M188" s="202"/>
      <c r="N188" s="218"/>
      <c r="O188" s="219"/>
      <c r="P188" s="237"/>
      <c r="Q188" s="200"/>
      <c r="R188" s="202"/>
      <c r="S188" s="202"/>
      <c r="T188" s="220"/>
      <c r="U188" s="171" t="str">
        <f t="shared" si="8"/>
        <v/>
      </c>
      <c r="V188" s="44"/>
      <c r="W188" s="201"/>
      <c r="X188" s="201"/>
      <c r="Y188" s="41"/>
      <c r="Z188" s="46"/>
      <c r="AA188" s="46"/>
      <c r="AB188" s="46"/>
      <c r="AC188" s="41"/>
      <c r="AD188" s="327"/>
      <c r="AE188" s="44"/>
      <c r="AF188" s="337" t="str">
        <f t="shared" si="10"/>
        <v/>
      </c>
      <c r="AG188" s="395"/>
      <c r="AH188" s="75"/>
      <c r="AI188" s="75"/>
      <c r="AJ188" s="76" t="b">
        <f t="shared" si="9"/>
        <v>1</v>
      </c>
    </row>
    <row r="189" spans="1:36" ht="36" customHeight="1">
      <c r="A189" s="66"/>
      <c r="B189" s="66"/>
      <c r="C189" s="66"/>
      <c r="D189" s="46"/>
      <c r="E189" s="237"/>
      <c r="F189" s="217" t="str">
        <f t="shared" si="0"/>
        <v/>
      </c>
      <c r="G189" s="41"/>
      <c r="H189" s="41"/>
      <c r="I189" s="194"/>
      <c r="J189" s="41"/>
      <c r="K189" s="84"/>
      <c r="L189" s="119"/>
      <c r="M189" s="202"/>
      <c r="N189" s="218"/>
      <c r="O189" s="219"/>
      <c r="P189" s="237"/>
      <c r="Q189" s="200"/>
      <c r="R189" s="202"/>
      <c r="S189" s="202"/>
      <c r="T189" s="220"/>
      <c r="U189" s="171" t="str">
        <f t="shared" si="8"/>
        <v/>
      </c>
      <c r="V189" s="44"/>
      <c r="W189" s="201"/>
      <c r="X189" s="201"/>
      <c r="Y189" s="41"/>
      <c r="Z189" s="46"/>
      <c r="AA189" s="46"/>
      <c r="AB189" s="46"/>
      <c r="AC189" s="41"/>
      <c r="AD189" s="327"/>
      <c r="AE189" s="44"/>
      <c r="AF189" s="337" t="str">
        <f t="shared" si="10"/>
        <v/>
      </c>
      <c r="AG189" s="395"/>
      <c r="AH189" s="75"/>
      <c r="AI189" s="75"/>
      <c r="AJ189" s="76" t="b">
        <f t="shared" si="9"/>
        <v>1</v>
      </c>
    </row>
    <row r="190" spans="1:36" ht="36" customHeight="1">
      <c r="A190" s="66"/>
      <c r="B190" s="66"/>
      <c r="C190" s="66"/>
      <c r="D190" s="46"/>
      <c r="E190" s="237"/>
      <c r="F190" s="217" t="str">
        <f t="shared" si="0"/>
        <v/>
      </c>
      <c r="G190" s="41"/>
      <c r="H190" s="41"/>
      <c r="I190" s="194"/>
      <c r="J190" s="41"/>
      <c r="K190" s="84"/>
      <c r="L190" s="119"/>
      <c r="M190" s="202"/>
      <c r="N190" s="218"/>
      <c r="O190" s="219"/>
      <c r="P190" s="237"/>
      <c r="Q190" s="200"/>
      <c r="R190" s="202"/>
      <c r="S190" s="202"/>
      <c r="T190" s="220"/>
      <c r="U190" s="171" t="str">
        <f t="shared" si="8"/>
        <v/>
      </c>
      <c r="V190" s="44"/>
      <c r="W190" s="201"/>
      <c r="X190" s="201"/>
      <c r="Y190" s="41"/>
      <c r="Z190" s="46"/>
      <c r="AA190" s="46"/>
      <c r="AB190" s="46"/>
      <c r="AC190" s="41"/>
      <c r="AD190" s="327"/>
      <c r="AE190" s="44"/>
      <c r="AF190" s="337" t="str">
        <f t="shared" si="10"/>
        <v/>
      </c>
      <c r="AG190" s="395"/>
      <c r="AH190" s="75"/>
      <c r="AI190" s="75"/>
      <c r="AJ190" s="76" t="b">
        <f t="shared" si="9"/>
        <v>1</v>
      </c>
    </row>
    <row r="191" spans="1:36" ht="36" customHeight="1">
      <c r="A191" s="66"/>
      <c r="B191" s="66"/>
      <c r="C191" s="66"/>
      <c r="D191" s="46"/>
      <c r="E191" s="237"/>
      <c r="F191" s="217" t="str">
        <f t="shared" si="0"/>
        <v/>
      </c>
      <c r="G191" s="41"/>
      <c r="H191" s="41"/>
      <c r="I191" s="194"/>
      <c r="J191" s="41"/>
      <c r="K191" s="84"/>
      <c r="L191" s="119"/>
      <c r="M191" s="202"/>
      <c r="N191" s="218"/>
      <c r="O191" s="219"/>
      <c r="P191" s="237"/>
      <c r="Q191" s="200"/>
      <c r="R191" s="202"/>
      <c r="S191" s="202"/>
      <c r="T191" s="220"/>
      <c r="U191" s="171" t="str">
        <f t="shared" si="8"/>
        <v/>
      </c>
      <c r="V191" s="44"/>
      <c r="W191" s="201"/>
      <c r="X191" s="201"/>
      <c r="Y191" s="41"/>
      <c r="Z191" s="46"/>
      <c r="AA191" s="46"/>
      <c r="AB191" s="46"/>
      <c r="AC191" s="41"/>
      <c r="AD191" s="327"/>
      <c r="AE191" s="44"/>
      <c r="AF191" s="337" t="str">
        <f t="shared" si="10"/>
        <v/>
      </c>
      <c r="AG191" s="395"/>
      <c r="AH191" s="75"/>
      <c r="AI191" s="75"/>
      <c r="AJ191" s="76" t="b">
        <f t="shared" si="9"/>
        <v>1</v>
      </c>
    </row>
    <row r="192" spans="1:36" ht="36" customHeight="1">
      <c r="A192" s="66"/>
      <c r="B192" s="66"/>
      <c r="C192" s="66"/>
      <c r="D192" s="46"/>
      <c r="E192" s="237"/>
      <c r="F192" s="217" t="str">
        <f t="shared" si="0"/>
        <v/>
      </c>
      <c r="G192" s="41"/>
      <c r="H192" s="41"/>
      <c r="I192" s="194"/>
      <c r="J192" s="41"/>
      <c r="K192" s="84"/>
      <c r="L192" s="119"/>
      <c r="M192" s="202"/>
      <c r="N192" s="218"/>
      <c r="O192" s="219"/>
      <c r="P192" s="237"/>
      <c r="Q192" s="200"/>
      <c r="R192" s="202"/>
      <c r="S192" s="202"/>
      <c r="T192" s="220"/>
      <c r="U192" s="171" t="str">
        <f t="shared" si="8"/>
        <v/>
      </c>
      <c r="V192" s="44"/>
      <c r="W192" s="201"/>
      <c r="X192" s="201"/>
      <c r="Y192" s="41"/>
      <c r="Z192" s="46"/>
      <c r="AA192" s="46"/>
      <c r="AB192" s="46"/>
      <c r="AC192" s="41"/>
      <c r="AD192" s="327"/>
      <c r="AE192" s="44"/>
      <c r="AF192" s="337" t="str">
        <f t="shared" si="10"/>
        <v/>
      </c>
      <c r="AG192" s="395"/>
      <c r="AH192" s="75"/>
      <c r="AI192" s="75"/>
      <c r="AJ192" s="76" t="b">
        <f t="shared" si="9"/>
        <v>1</v>
      </c>
    </row>
    <row r="193" spans="1:36" ht="36" customHeight="1">
      <c r="A193" s="66"/>
      <c r="B193" s="66"/>
      <c r="C193" s="66"/>
      <c r="D193" s="46"/>
      <c r="E193" s="237"/>
      <c r="F193" s="217" t="str">
        <f t="shared" si="0"/>
        <v/>
      </c>
      <c r="G193" s="41"/>
      <c r="H193" s="41"/>
      <c r="I193" s="194"/>
      <c r="J193" s="41"/>
      <c r="K193" s="84"/>
      <c r="L193" s="119"/>
      <c r="M193" s="202"/>
      <c r="N193" s="218"/>
      <c r="O193" s="219"/>
      <c r="P193" s="237"/>
      <c r="Q193" s="200"/>
      <c r="R193" s="202"/>
      <c r="S193" s="202"/>
      <c r="T193" s="220"/>
      <c r="U193" s="171" t="str">
        <f t="shared" si="8"/>
        <v/>
      </c>
      <c r="V193" s="44"/>
      <c r="W193" s="201"/>
      <c r="X193" s="201"/>
      <c r="Y193" s="41"/>
      <c r="Z193" s="46"/>
      <c r="AA193" s="46"/>
      <c r="AB193" s="46"/>
      <c r="AC193" s="41"/>
      <c r="AD193" s="327"/>
      <c r="AE193" s="44"/>
      <c r="AF193" s="337" t="str">
        <f t="shared" si="10"/>
        <v/>
      </c>
      <c r="AG193" s="395"/>
      <c r="AH193" s="75"/>
      <c r="AI193" s="75"/>
      <c r="AJ193" s="76" t="b">
        <f t="shared" si="9"/>
        <v>1</v>
      </c>
    </row>
    <row r="194" spans="1:36" ht="36" customHeight="1">
      <c r="A194" s="66"/>
      <c r="B194" s="66"/>
      <c r="C194" s="66"/>
      <c r="D194" s="46"/>
      <c r="E194" s="237"/>
      <c r="F194" s="217" t="str">
        <f t="shared" si="0"/>
        <v/>
      </c>
      <c r="G194" s="41"/>
      <c r="H194" s="41"/>
      <c r="I194" s="194"/>
      <c r="J194" s="41"/>
      <c r="K194" s="84"/>
      <c r="L194" s="119"/>
      <c r="M194" s="202"/>
      <c r="N194" s="218"/>
      <c r="O194" s="219"/>
      <c r="P194" s="237"/>
      <c r="Q194" s="200"/>
      <c r="R194" s="202"/>
      <c r="S194" s="202"/>
      <c r="T194" s="220"/>
      <c r="U194" s="171" t="str">
        <f t="shared" si="8"/>
        <v/>
      </c>
      <c r="V194" s="44"/>
      <c r="W194" s="201"/>
      <c r="X194" s="201"/>
      <c r="Y194" s="41"/>
      <c r="Z194" s="46"/>
      <c r="AA194" s="46"/>
      <c r="AB194" s="46"/>
      <c r="AC194" s="41"/>
      <c r="AD194" s="327"/>
      <c r="AE194" s="44"/>
      <c r="AF194" s="337" t="str">
        <f t="shared" si="10"/>
        <v/>
      </c>
      <c r="AG194" s="395"/>
      <c r="AH194" s="75"/>
      <c r="AI194" s="75"/>
      <c r="AJ194" s="76" t="b">
        <f t="shared" si="9"/>
        <v>1</v>
      </c>
    </row>
    <row r="195" spans="1:36" ht="36" customHeight="1">
      <c r="A195" s="66"/>
      <c r="B195" s="66"/>
      <c r="C195" s="66"/>
      <c r="D195" s="46"/>
      <c r="E195" s="237"/>
      <c r="F195" s="217" t="str">
        <f t="shared" si="0"/>
        <v/>
      </c>
      <c r="G195" s="41"/>
      <c r="H195" s="41"/>
      <c r="I195" s="194"/>
      <c r="J195" s="41"/>
      <c r="K195" s="84"/>
      <c r="L195" s="119"/>
      <c r="M195" s="202"/>
      <c r="N195" s="218"/>
      <c r="O195" s="219"/>
      <c r="P195" s="237"/>
      <c r="Q195" s="200"/>
      <c r="R195" s="202"/>
      <c r="S195" s="202"/>
      <c r="T195" s="220"/>
      <c r="U195" s="171" t="str">
        <f t="shared" si="8"/>
        <v/>
      </c>
      <c r="V195" s="44"/>
      <c r="W195" s="201"/>
      <c r="X195" s="201"/>
      <c r="Y195" s="41"/>
      <c r="Z195" s="46"/>
      <c r="AA195" s="46"/>
      <c r="AB195" s="46"/>
      <c r="AC195" s="41"/>
      <c r="AD195" s="327"/>
      <c r="AE195" s="44"/>
      <c r="AF195" s="337" t="str">
        <f t="shared" si="10"/>
        <v/>
      </c>
      <c r="AG195" s="395"/>
      <c r="AH195" s="75"/>
      <c r="AI195" s="75"/>
      <c r="AJ195" s="76" t="b">
        <f t="shared" si="9"/>
        <v>1</v>
      </c>
    </row>
    <row r="196" spans="1:36" ht="36" customHeight="1">
      <c r="A196" s="66"/>
      <c r="B196" s="66"/>
      <c r="C196" s="66"/>
      <c r="D196" s="46"/>
      <c r="E196" s="237"/>
      <c r="F196" s="217" t="str">
        <f t="shared" si="0"/>
        <v/>
      </c>
      <c r="G196" s="41"/>
      <c r="H196" s="41"/>
      <c r="I196" s="194"/>
      <c r="J196" s="41"/>
      <c r="K196" s="84"/>
      <c r="L196" s="119"/>
      <c r="M196" s="202"/>
      <c r="N196" s="218"/>
      <c r="O196" s="219"/>
      <c r="P196" s="237"/>
      <c r="Q196" s="200"/>
      <c r="R196" s="202"/>
      <c r="S196" s="202"/>
      <c r="T196" s="220"/>
      <c r="U196" s="171" t="str">
        <f t="shared" si="8"/>
        <v/>
      </c>
      <c r="V196" s="44"/>
      <c r="W196" s="201"/>
      <c r="X196" s="201"/>
      <c r="Y196" s="41"/>
      <c r="Z196" s="46"/>
      <c r="AA196" s="46"/>
      <c r="AB196" s="46"/>
      <c r="AC196" s="41"/>
      <c r="AD196" s="327"/>
      <c r="AE196" s="44"/>
      <c r="AF196" s="337" t="str">
        <f t="shared" si="10"/>
        <v/>
      </c>
      <c r="AG196" s="395"/>
      <c r="AH196" s="75"/>
      <c r="AI196" s="75"/>
      <c r="AJ196" s="76" t="b">
        <f t="shared" si="9"/>
        <v>1</v>
      </c>
    </row>
    <row r="197" spans="1:36" ht="36" customHeight="1">
      <c r="A197" s="66"/>
      <c r="B197" s="66"/>
      <c r="C197" s="66"/>
      <c r="D197" s="46"/>
      <c r="E197" s="237"/>
      <c r="F197" s="217" t="str">
        <f t="shared" si="0"/>
        <v/>
      </c>
      <c r="G197" s="41"/>
      <c r="H197" s="41"/>
      <c r="I197" s="194"/>
      <c r="J197" s="41"/>
      <c r="K197" s="84"/>
      <c r="L197" s="119"/>
      <c r="M197" s="202"/>
      <c r="N197" s="218"/>
      <c r="O197" s="219"/>
      <c r="P197" s="237"/>
      <c r="Q197" s="200"/>
      <c r="R197" s="202"/>
      <c r="S197" s="202"/>
      <c r="T197" s="220"/>
      <c r="U197" s="171" t="str">
        <f t="shared" si="8"/>
        <v/>
      </c>
      <c r="V197" s="44"/>
      <c r="W197" s="201"/>
      <c r="X197" s="201"/>
      <c r="Y197" s="41"/>
      <c r="Z197" s="46"/>
      <c r="AA197" s="46"/>
      <c r="AB197" s="46"/>
      <c r="AC197" s="41"/>
      <c r="AD197" s="327"/>
      <c r="AE197" s="44"/>
      <c r="AF197" s="337" t="str">
        <f t="shared" si="10"/>
        <v/>
      </c>
      <c r="AG197" s="395"/>
      <c r="AH197" s="75"/>
      <c r="AI197" s="75"/>
      <c r="AJ197" s="76" t="b">
        <f t="shared" si="9"/>
        <v>1</v>
      </c>
    </row>
    <row r="198" spans="1:36" ht="36" customHeight="1">
      <c r="A198" s="66"/>
      <c r="B198" s="66"/>
      <c r="C198" s="66"/>
      <c r="D198" s="46"/>
      <c r="E198" s="237"/>
      <c r="F198" s="217" t="str">
        <f t="shared" si="0"/>
        <v/>
      </c>
      <c r="G198" s="41"/>
      <c r="H198" s="41"/>
      <c r="I198" s="194"/>
      <c r="J198" s="41"/>
      <c r="K198" s="84"/>
      <c r="L198" s="119"/>
      <c r="M198" s="202"/>
      <c r="N198" s="218"/>
      <c r="O198" s="219"/>
      <c r="P198" s="237"/>
      <c r="Q198" s="200"/>
      <c r="R198" s="202"/>
      <c r="S198" s="202"/>
      <c r="T198" s="220"/>
      <c r="U198" s="171" t="str">
        <f t="shared" si="8"/>
        <v/>
      </c>
      <c r="V198" s="44"/>
      <c r="W198" s="201"/>
      <c r="X198" s="201"/>
      <c r="Y198" s="41"/>
      <c r="Z198" s="46"/>
      <c r="AA198" s="46"/>
      <c r="AB198" s="46"/>
      <c r="AC198" s="41"/>
      <c r="AD198" s="327"/>
      <c r="AE198" s="44"/>
      <c r="AF198" s="337" t="str">
        <f t="shared" si="10"/>
        <v/>
      </c>
      <c r="AG198" s="395"/>
      <c r="AH198" s="75"/>
      <c r="AI198" s="75"/>
      <c r="AJ198" s="76" t="b">
        <f t="shared" si="9"/>
        <v>1</v>
      </c>
    </row>
    <row r="199" spans="1:36" ht="36" customHeight="1">
      <c r="A199" s="66"/>
      <c r="B199" s="66"/>
      <c r="C199" s="66"/>
      <c r="D199" s="46"/>
      <c r="E199" s="237"/>
      <c r="F199" s="217" t="str">
        <f t="shared" si="0"/>
        <v/>
      </c>
      <c r="G199" s="41"/>
      <c r="H199" s="41"/>
      <c r="I199" s="194"/>
      <c r="J199" s="41"/>
      <c r="K199" s="84"/>
      <c r="L199" s="119"/>
      <c r="M199" s="202"/>
      <c r="N199" s="218"/>
      <c r="O199" s="219"/>
      <c r="P199" s="237"/>
      <c r="Q199" s="200"/>
      <c r="R199" s="202"/>
      <c r="S199" s="202"/>
      <c r="T199" s="220"/>
      <c r="U199" s="171" t="str">
        <f t="shared" si="8"/>
        <v/>
      </c>
      <c r="V199" s="44"/>
      <c r="W199" s="201"/>
      <c r="X199" s="201"/>
      <c r="Y199" s="41"/>
      <c r="Z199" s="46"/>
      <c r="AA199" s="46"/>
      <c r="AB199" s="46"/>
      <c r="AC199" s="41"/>
      <c r="AD199" s="327"/>
      <c r="AE199" s="44"/>
      <c r="AF199" s="337" t="str">
        <f t="shared" si="10"/>
        <v/>
      </c>
      <c r="AG199" s="395"/>
      <c r="AH199" s="75"/>
      <c r="AI199" s="75"/>
      <c r="AJ199" s="76" t="b">
        <f t="shared" si="9"/>
        <v>1</v>
      </c>
    </row>
    <row r="200" spans="1:36" ht="36" customHeight="1">
      <c r="A200" s="66"/>
      <c r="B200" s="66"/>
      <c r="C200" s="66"/>
      <c r="D200" s="46"/>
      <c r="E200" s="237"/>
      <c r="F200" s="217" t="str">
        <f t="shared" si="0"/>
        <v/>
      </c>
      <c r="G200" s="41"/>
      <c r="H200" s="41"/>
      <c r="I200" s="194"/>
      <c r="J200" s="41"/>
      <c r="K200" s="84"/>
      <c r="L200" s="119"/>
      <c r="M200" s="202"/>
      <c r="N200" s="218"/>
      <c r="O200" s="219"/>
      <c r="P200" s="237"/>
      <c r="Q200" s="200"/>
      <c r="R200" s="202"/>
      <c r="S200" s="202"/>
      <c r="T200" s="220"/>
      <c r="U200" s="171" t="str">
        <f t="shared" si="8"/>
        <v/>
      </c>
      <c r="V200" s="44"/>
      <c r="W200" s="201"/>
      <c r="X200" s="201"/>
      <c r="Y200" s="41"/>
      <c r="Z200" s="46"/>
      <c r="AA200" s="46"/>
      <c r="AB200" s="46"/>
      <c r="AC200" s="41"/>
      <c r="AD200" s="327"/>
      <c r="AE200" s="44"/>
      <c r="AF200" s="337" t="str">
        <f t="shared" si="10"/>
        <v/>
      </c>
      <c r="AG200" s="395"/>
      <c r="AH200" s="75"/>
      <c r="AI200" s="75"/>
      <c r="AJ200" s="76" t="b">
        <f t="shared" si="9"/>
        <v>1</v>
      </c>
    </row>
    <row r="201" spans="1:36" ht="36" customHeight="1">
      <c r="A201" s="66"/>
      <c r="B201" s="66"/>
      <c r="C201" s="66"/>
      <c r="D201" s="46"/>
      <c r="E201" s="237"/>
      <c r="F201" s="217" t="str">
        <f t="shared" si="0"/>
        <v/>
      </c>
      <c r="G201" s="41"/>
      <c r="H201" s="41"/>
      <c r="I201" s="194"/>
      <c r="J201" s="41"/>
      <c r="K201" s="84"/>
      <c r="L201" s="119"/>
      <c r="M201" s="202"/>
      <c r="N201" s="218"/>
      <c r="O201" s="219"/>
      <c r="P201" s="237"/>
      <c r="Q201" s="200"/>
      <c r="R201" s="202"/>
      <c r="S201" s="202"/>
      <c r="T201" s="220"/>
      <c r="U201" s="171" t="str">
        <f t="shared" si="8"/>
        <v/>
      </c>
      <c r="V201" s="44"/>
      <c r="W201" s="201"/>
      <c r="X201" s="201"/>
      <c r="Y201" s="41"/>
      <c r="Z201" s="46"/>
      <c r="AA201" s="46"/>
      <c r="AB201" s="46"/>
      <c r="AC201" s="41"/>
      <c r="AD201" s="327"/>
      <c r="AE201" s="44"/>
      <c r="AF201" s="337" t="str">
        <f t="shared" si="10"/>
        <v/>
      </c>
      <c r="AG201" s="395"/>
      <c r="AH201" s="75"/>
      <c r="AI201" s="75"/>
      <c r="AJ201" s="76" t="b">
        <f t="shared" si="9"/>
        <v>1</v>
      </c>
    </row>
    <row r="202" spans="1:36" ht="36" customHeight="1">
      <c r="A202" s="66"/>
      <c r="B202" s="66"/>
      <c r="C202" s="66"/>
      <c r="D202" s="46"/>
      <c r="E202" s="237"/>
      <c r="F202" s="217" t="str">
        <f t="shared" si="0"/>
        <v/>
      </c>
      <c r="G202" s="41"/>
      <c r="H202" s="41"/>
      <c r="I202" s="194"/>
      <c r="J202" s="41"/>
      <c r="K202" s="84"/>
      <c r="L202" s="119"/>
      <c r="M202" s="202"/>
      <c r="N202" s="218"/>
      <c r="O202" s="219"/>
      <c r="P202" s="237"/>
      <c r="Q202" s="200"/>
      <c r="R202" s="202"/>
      <c r="S202" s="202"/>
      <c r="T202" s="220"/>
      <c r="U202" s="171" t="str">
        <f t="shared" si="8"/>
        <v/>
      </c>
      <c r="V202" s="44"/>
      <c r="W202" s="201"/>
      <c r="X202" s="201"/>
      <c r="Y202" s="41"/>
      <c r="Z202" s="46"/>
      <c r="AA202" s="46"/>
      <c r="AB202" s="46"/>
      <c r="AC202" s="41"/>
      <c r="AD202" s="327"/>
      <c r="AE202" s="44"/>
      <c r="AF202" s="337" t="str">
        <f t="shared" si="10"/>
        <v/>
      </c>
      <c r="AG202" s="395"/>
      <c r="AH202" s="75"/>
      <c r="AI202" s="75"/>
      <c r="AJ202" s="76" t="b">
        <f t="shared" si="9"/>
        <v>1</v>
      </c>
    </row>
    <row r="203" spans="1:36" ht="36" customHeight="1">
      <c r="A203" s="66"/>
      <c r="B203" s="66"/>
      <c r="C203" s="66"/>
      <c r="D203" s="46"/>
      <c r="E203" s="237"/>
      <c r="F203" s="217" t="str">
        <f t="shared" si="0"/>
        <v/>
      </c>
      <c r="G203" s="41"/>
      <c r="H203" s="41"/>
      <c r="I203" s="194"/>
      <c r="J203" s="41"/>
      <c r="K203" s="84"/>
      <c r="L203" s="119"/>
      <c r="M203" s="202"/>
      <c r="N203" s="218"/>
      <c r="O203" s="219"/>
      <c r="P203" s="237"/>
      <c r="Q203" s="200"/>
      <c r="R203" s="202"/>
      <c r="S203" s="202"/>
      <c r="T203" s="220"/>
      <c r="U203" s="171" t="str">
        <f t="shared" ref="U203:U266" si="11">IF(ISBLANK(Q203),"",DATEDIF(K203,Q203,"d")/365)</f>
        <v/>
      </c>
      <c r="V203" s="44"/>
      <c r="W203" s="201"/>
      <c r="X203" s="201"/>
      <c r="Y203" s="41"/>
      <c r="Z203" s="46"/>
      <c r="AA203" s="46"/>
      <c r="AB203" s="46"/>
      <c r="AC203" s="41"/>
      <c r="AD203" s="327"/>
      <c r="AE203" s="44"/>
      <c r="AF203" s="337" t="str">
        <f t="shared" si="10"/>
        <v/>
      </c>
      <c r="AG203" s="395"/>
      <c r="AH203" s="75"/>
      <c r="AI203" s="75"/>
      <c r="AJ203" s="76" t="b">
        <f t="shared" ref="AJ203:AJ266" si="12">ROUND(M203,)=ROUND(S203,)+ROUND(AB203,)+ROUND(W203,)</f>
        <v>1</v>
      </c>
    </row>
    <row r="204" spans="1:36" ht="36" customHeight="1">
      <c r="A204" s="66"/>
      <c r="B204" s="66"/>
      <c r="C204" s="66"/>
      <c r="D204" s="46"/>
      <c r="E204" s="237"/>
      <c r="F204" s="217" t="str">
        <f t="shared" si="0"/>
        <v/>
      </c>
      <c r="G204" s="41"/>
      <c r="H204" s="41"/>
      <c r="I204" s="194"/>
      <c r="J204" s="41"/>
      <c r="K204" s="84"/>
      <c r="L204" s="119"/>
      <c r="M204" s="202"/>
      <c r="N204" s="218"/>
      <c r="O204" s="219"/>
      <c r="P204" s="237"/>
      <c r="Q204" s="200"/>
      <c r="R204" s="202"/>
      <c r="S204" s="202"/>
      <c r="T204" s="220"/>
      <c r="U204" s="171" t="str">
        <f t="shared" si="11"/>
        <v/>
      </c>
      <c r="V204" s="44"/>
      <c r="W204" s="201"/>
      <c r="X204" s="201"/>
      <c r="Y204" s="41"/>
      <c r="Z204" s="46"/>
      <c r="AA204" s="46"/>
      <c r="AB204" s="46"/>
      <c r="AC204" s="41"/>
      <c r="AD204" s="327"/>
      <c r="AE204" s="44"/>
      <c r="AF204" s="337" t="str">
        <f t="shared" si="10"/>
        <v/>
      </c>
      <c r="AG204" s="395"/>
      <c r="AH204" s="75"/>
      <c r="AI204" s="75"/>
      <c r="AJ204" s="76" t="b">
        <f t="shared" si="12"/>
        <v>1</v>
      </c>
    </row>
    <row r="205" spans="1:36" ht="36" customHeight="1">
      <c r="A205" s="66"/>
      <c r="B205" s="66"/>
      <c r="C205" s="66"/>
      <c r="D205" s="46"/>
      <c r="E205" s="237"/>
      <c r="F205" s="217" t="str">
        <f t="shared" si="0"/>
        <v/>
      </c>
      <c r="G205" s="41"/>
      <c r="H205" s="41"/>
      <c r="I205" s="194"/>
      <c r="J205" s="41"/>
      <c r="K205" s="84"/>
      <c r="L205" s="119"/>
      <c r="M205" s="202"/>
      <c r="N205" s="218"/>
      <c r="O205" s="219"/>
      <c r="P205" s="237"/>
      <c r="Q205" s="200"/>
      <c r="R205" s="202"/>
      <c r="S205" s="202"/>
      <c r="T205" s="220"/>
      <c r="U205" s="171" t="str">
        <f t="shared" si="11"/>
        <v/>
      </c>
      <c r="V205" s="44"/>
      <c r="W205" s="201"/>
      <c r="X205" s="201"/>
      <c r="Y205" s="41"/>
      <c r="Z205" s="46"/>
      <c r="AA205" s="46"/>
      <c r="AB205" s="46"/>
      <c r="AC205" s="41"/>
      <c r="AD205" s="327"/>
      <c r="AE205" s="44"/>
      <c r="AF205" s="337" t="str">
        <f t="shared" si="10"/>
        <v/>
      </c>
      <c r="AG205" s="395"/>
      <c r="AH205" s="75"/>
      <c r="AI205" s="75"/>
      <c r="AJ205" s="76" t="b">
        <f t="shared" si="12"/>
        <v>1</v>
      </c>
    </row>
    <row r="206" spans="1:36" ht="36" customHeight="1">
      <c r="A206" s="66"/>
      <c r="B206" s="66"/>
      <c r="C206" s="66"/>
      <c r="D206" s="46"/>
      <c r="E206" s="237"/>
      <c r="F206" s="217" t="str">
        <f t="shared" si="0"/>
        <v/>
      </c>
      <c r="G206" s="41"/>
      <c r="H206" s="41"/>
      <c r="I206" s="194"/>
      <c r="J206" s="41"/>
      <c r="K206" s="84"/>
      <c r="L206" s="119"/>
      <c r="M206" s="202"/>
      <c r="N206" s="218"/>
      <c r="O206" s="219"/>
      <c r="P206" s="237"/>
      <c r="Q206" s="200"/>
      <c r="R206" s="202"/>
      <c r="S206" s="202"/>
      <c r="T206" s="220"/>
      <c r="U206" s="171" t="str">
        <f t="shared" si="11"/>
        <v/>
      </c>
      <c r="V206" s="44"/>
      <c r="W206" s="201"/>
      <c r="X206" s="201"/>
      <c r="Y206" s="41"/>
      <c r="Z206" s="46"/>
      <c r="AA206" s="46"/>
      <c r="AB206" s="46"/>
      <c r="AC206" s="41"/>
      <c r="AD206" s="327"/>
      <c r="AE206" s="44"/>
      <c r="AF206" s="337" t="str">
        <f t="shared" si="10"/>
        <v/>
      </c>
      <c r="AG206" s="395"/>
      <c r="AH206" s="75"/>
      <c r="AI206" s="75"/>
      <c r="AJ206" s="76" t="b">
        <f t="shared" si="12"/>
        <v>1</v>
      </c>
    </row>
    <row r="207" spans="1:36" ht="36" customHeight="1">
      <c r="A207" s="66"/>
      <c r="B207" s="66"/>
      <c r="C207" s="66"/>
      <c r="D207" s="46"/>
      <c r="E207" s="237"/>
      <c r="F207" s="217" t="str">
        <f t="shared" ref="F207:F270" si="13">IF(ISBLANK($E207),"",VLOOKUP($E207,제안사_펀드현황,2,FALSE))</f>
        <v/>
      </c>
      <c r="G207" s="41"/>
      <c r="H207" s="41"/>
      <c r="I207" s="194"/>
      <c r="J207" s="41"/>
      <c r="K207" s="84"/>
      <c r="L207" s="119"/>
      <c r="M207" s="202"/>
      <c r="N207" s="218"/>
      <c r="O207" s="219"/>
      <c r="P207" s="237"/>
      <c r="Q207" s="200"/>
      <c r="R207" s="202"/>
      <c r="S207" s="202"/>
      <c r="T207" s="220"/>
      <c r="U207" s="171" t="str">
        <f t="shared" si="11"/>
        <v/>
      </c>
      <c r="V207" s="44"/>
      <c r="W207" s="201"/>
      <c r="X207" s="201"/>
      <c r="Y207" s="41"/>
      <c r="Z207" s="46"/>
      <c r="AA207" s="46"/>
      <c r="AB207" s="46"/>
      <c r="AC207" s="41"/>
      <c r="AD207" s="327"/>
      <c r="AE207" s="44"/>
      <c r="AF207" s="337" t="str">
        <f t="shared" si="10"/>
        <v/>
      </c>
      <c r="AG207" s="395"/>
      <c r="AH207" s="75"/>
      <c r="AI207" s="75"/>
      <c r="AJ207" s="76" t="b">
        <f t="shared" si="12"/>
        <v>1</v>
      </c>
    </row>
    <row r="208" spans="1:36" ht="36" customHeight="1">
      <c r="A208" s="66"/>
      <c r="B208" s="66"/>
      <c r="C208" s="66"/>
      <c r="D208" s="46"/>
      <c r="E208" s="237"/>
      <c r="F208" s="217" t="str">
        <f t="shared" si="13"/>
        <v/>
      </c>
      <c r="G208" s="41"/>
      <c r="H208" s="41"/>
      <c r="I208" s="194"/>
      <c r="J208" s="41"/>
      <c r="K208" s="84"/>
      <c r="L208" s="119"/>
      <c r="M208" s="202"/>
      <c r="N208" s="218"/>
      <c r="O208" s="219"/>
      <c r="P208" s="237"/>
      <c r="Q208" s="200"/>
      <c r="R208" s="202"/>
      <c r="S208" s="202"/>
      <c r="T208" s="220"/>
      <c r="U208" s="171" t="str">
        <f t="shared" si="11"/>
        <v/>
      </c>
      <c r="V208" s="44"/>
      <c r="W208" s="201"/>
      <c r="X208" s="201"/>
      <c r="Y208" s="41"/>
      <c r="Z208" s="46"/>
      <c r="AA208" s="46"/>
      <c r="AB208" s="46"/>
      <c r="AC208" s="41"/>
      <c r="AD208" s="327"/>
      <c r="AE208" s="44"/>
      <c r="AF208" s="337" t="str">
        <f t="shared" si="10"/>
        <v/>
      </c>
      <c r="AG208" s="395"/>
      <c r="AH208" s="75"/>
      <c r="AI208" s="75"/>
      <c r="AJ208" s="76" t="b">
        <f t="shared" si="12"/>
        <v>1</v>
      </c>
    </row>
    <row r="209" spans="1:36" ht="36" customHeight="1">
      <c r="A209" s="66"/>
      <c r="B209" s="66"/>
      <c r="C209" s="66"/>
      <c r="D209" s="46"/>
      <c r="E209" s="237"/>
      <c r="F209" s="217" t="str">
        <f t="shared" si="13"/>
        <v/>
      </c>
      <c r="G209" s="41"/>
      <c r="H209" s="41"/>
      <c r="I209" s="194"/>
      <c r="J209" s="41"/>
      <c r="K209" s="84"/>
      <c r="L209" s="119"/>
      <c r="M209" s="202"/>
      <c r="N209" s="218"/>
      <c r="O209" s="219"/>
      <c r="P209" s="237"/>
      <c r="Q209" s="200"/>
      <c r="R209" s="202"/>
      <c r="S209" s="202"/>
      <c r="T209" s="220"/>
      <c r="U209" s="171" t="str">
        <f t="shared" si="11"/>
        <v/>
      </c>
      <c r="V209" s="44"/>
      <c r="W209" s="201"/>
      <c r="X209" s="201"/>
      <c r="Y209" s="41"/>
      <c r="Z209" s="46"/>
      <c r="AA209" s="46"/>
      <c r="AB209" s="46"/>
      <c r="AC209" s="41"/>
      <c r="AD209" s="327"/>
      <c r="AE209" s="44"/>
      <c r="AF209" s="337" t="str">
        <f t="shared" si="10"/>
        <v/>
      </c>
      <c r="AG209" s="395"/>
      <c r="AH209" s="75"/>
      <c r="AI209" s="75"/>
      <c r="AJ209" s="76" t="b">
        <f t="shared" si="12"/>
        <v>1</v>
      </c>
    </row>
    <row r="210" spans="1:36" ht="36" customHeight="1">
      <c r="A210" s="66"/>
      <c r="B210" s="66"/>
      <c r="C210" s="66"/>
      <c r="D210" s="46"/>
      <c r="E210" s="237"/>
      <c r="F210" s="217" t="str">
        <f t="shared" si="13"/>
        <v/>
      </c>
      <c r="G210" s="41"/>
      <c r="H210" s="41"/>
      <c r="I210" s="194"/>
      <c r="J210" s="41"/>
      <c r="K210" s="84"/>
      <c r="L210" s="119"/>
      <c r="M210" s="202"/>
      <c r="N210" s="218"/>
      <c r="O210" s="219"/>
      <c r="P210" s="237"/>
      <c r="Q210" s="200"/>
      <c r="R210" s="202"/>
      <c r="S210" s="202"/>
      <c r="T210" s="220"/>
      <c r="U210" s="171" t="str">
        <f t="shared" si="11"/>
        <v/>
      </c>
      <c r="V210" s="44"/>
      <c r="W210" s="201"/>
      <c r="X210" s="201"/>
      <c r="Y210" s="41"/>
      <c r="Z210" s="46"/>
      <c r="AA210" s="46"/>
      <c r="AB210" s="46"/>
      <c r="AC210" s="41"/>
      <c r="AD210" s="327"/>
      <c r="AE210" s="44"/>
      <c r="AF210" s="337" t="str">
        <f t="shared" si="10"/>
        <v/>
      </c>
      <c r="AG210" s="395"/>
      <c r="AH210" s="75"/>
      <c r="AI210" s="75"/>
      <c r="AJ210" s="76" t="b">
        <f t="shared" si="12"/>
        <v>1</v>
      </c>
    </row>
    <row r="211" spans="1:36" ht="36" customHeight="1">
      <c r="A211" s="66"/>
      <c r="B211" s="66"/>
      <c r="C211" s="66"/>
      <c r="D211" s="46"/>
      <c r="E211" s="237"/>
      <c r="F211" s="217" t="str">
        <f t="shared" si="13"/>
        <v/>
      </c>
      <c r="G211" s="41"/>
      <c r="H211" s="41"/>
      <c r="I211" s="194"/>
      <c r="J211" s="41"/>
      <c r="K211" s="84"/>
      <c r="L211" s="119"/>
      <c r="M211" s="202"/>
      <c r="N211" s="218"/>
      <c r="O211" s="219"/>
      <c r="P211" s="237"/>
      <c r="Q211" s="200"/>
      <c r="R211" s="202"/>
      <c r="S211" s="202"/>
      <c r="T211" s="220"/>
      <c r="U211" s="171" t="str">
        <f t="shared" si="11"/>
        <v/>
      </c>
      <c r="V211" s="44"/>
      <c r="W211" s="201"/>
      <c r="X211" s="201"/>
      <c r="Y211" s="41"/>
      <c r="Z211" s="46"/>
      <c r="AA211" s="46"/>
      <c r="AB211" s="46"/>
      <c r="AC211" s="41"/>
      <c r="AD211" s="327"/>
      <c r="AE211" s="44"/>
      <c r="AF211" s="337" t="str">
        <f t="shared" si="10"/>
        <v/>
      </c>
      <c r="AG211" s="395"/>
      <c r="AH211" s="75"/>
      <c r="AI211" s="75"/>
      <c r="AJ211" s="76" t="b">
        <f t="shared" si="12"/>
        <v>1</v>
      </c>
    </row>
    <row r="212" spans="1:36" ht="36" customHeight="1">
      <c r="A212" s="66"/>
      <c r="B212" s="66"/>
      <c r="C212" s="66"/>
      <c r="D212" s="46"/>
      <c r="E212" s="237"/>
      <c r="F212" s="217" t="str">
        <f t="shared" si="13"/>
        <v/>
      </c>
      <c r="G212" s="41"/>
      <c r="H212" s="41"/>
      <c r="I212" s="194"/>
      <c r="J212" s="41"/>
      <c r="K212" s="84"/>
      <c r="L212" s="119"/>
      <c r="M212" s="202"/>
      <c r="N212" s="218"/>
      <c r="O212" s="219"/>
      <c r="P212" s="237"/>
      <c r="Q212" s="200"/>
      <c r="R212" s="202"/>
      <c r="S212" s="202"/>
      <c r="T212" s="220"/>
      <c r="U212" s="171" t="str">
        <f t="shared" si="11"/>
        <v/>
      </c>
      <c r="V212" s="44"/>
      <c r="W212" s="201"/>
      <c r="X212" s="201"/>
      <c r="Y212" s="41"/>
      <c r="Z212" s="46"/>
      <c r="AA212" s="46"/>
      <c r="AB212" s="46"/>
      <c r="AC212" s="41"/>
      <c r="AD212" s="327"/>
      <c r="AE212" s="44"/>
      <c r="AF212" s="337" t="str">
        <f t="shared" si="10"/>
        <v/>
      </c>
      <c r="AG212" s="395"/>
      <c r="AH212" s="75"/>
      <c r="AI212" s="75"/>
      <c r="AJ212" s="76" t="b">
        <f t="shared" si="12"/>
        <v>1</v>
      </c>
    </row>
    <row r="213" spans="1:36" ht="36" customHeight="1">
      <c r="A213" s="66"/>
      <c r="B213" s="66"/>
      <c r="C213" s="66"/>
      <c r="D213" s="46"/>
      <c r="E213" s="237"/>
      <c r="F213" s="217" t="str">
        <f t="shared" si="13"/>
        <v/>
      </c>
      <c r="G213" s="41"/>
      <c r="H213" s="41"/>
      <c r="I213" s="194"/>
      <c r="J213" s="41"/>
      <c r="K213" s="84"/>
      <c r="L213" s="119"/>
      <c r="M213" s="202"/>
      <c r="N213" s="218"/>
      <c r="O213" s="219"/>
      <c r="P213" s="237"/>
      <c r="Q213" s="200"/>
      <c r="R213" s="202"/>
      <c r="S213" s="202"/>
      <c r="T213" s="220"/>
      <c r="U213" s="171" t="str">
        <f t="shared" si="11"/>
        <v/>
      </c>
      <c r="V213" s="44"/>
      <c r="W213" s="201"/>
      <c r="X213" s="201"/>
      <c r="Y213" s="41"/>
      <c r="Z213" s="46"/>
      <c r="AA213" s="46"/>
      <c r="AB213" s="46"/>
      <c r="AC213" s="41"/>
      <c r="AD213" s="327"/>
      <c r="AE213" s="44"/>
      <c r="AF213" s="337" t="str">
        <f t="shared" ref="AF213:AF276" si="14">IF(AE213="YES",(K213-AD213)/365,"")</f>
        <v/>
      </c>
      <c r="AG213" s="395"/>
      <c r="AH213" s="75"/>
      <c r="AI213" s="75"/>
      <c r="AJ213" s="76" t="b">
        <f t="shared" si="12"/>
        <v>1</v>
      </c>
    </row>
    <row r="214" spans="1:36" ht="36" customHeight="1">
      <c r="A214" s="66"/>
      <c r="B214" s="66"/>
      <c r="C214" s="66"/>
      <c r="D214" s="46"/>
      <c r="E214" s="237"/>
      <c r="F214" s="217" t="str">
        <f t="shared" si="13"/>
        <v/>
      </c>
      <c r="G214" s="41"/>
      <c r="H214" s="41"/>
      <c r="I214" s="194"/>
      <c r="J214" s="41"/>
      <c r="K214" s="84"/>
      <c r="L214" s="119"/>
      <c r="M214" s="202"/>
      <c r="N214" s="218"/>
      <c r="O214" s="219"/>
      <c r="P214" s="237"/>
      <c r="Q214" s="200"/>
      <c r="R214" s="202"/>
      <c r="S214" s="202"/>
      <c r="T214" s="220"/>
      <c r="U214" s="171" t="str">
        <f t="shared" si="11"/>
        <v/>
      </c>
      <c r="V214" s="44"/>
      <c r="W214" s="201"/>
      <c r="X214" s="201"/>
      <c r="Y214" s="41"/>
      <c r="Z214" s="46"/>
      <c r="AA214" s="46"/>
      <c r="AB214" s="46"/>
      <c r="AC214" s="41"/>
      <c r="AD214" s="327"/>
      <c r="AE214" s="44"/>
      <c r="AF214" s="337" t="str">
        <f t="shared" si="14"/>
        <v/>
      </c>
      <c r="AG214" s="395"/>
      <c r="AH214" s="75"/>
      <c r="AI214" s="75"/>
      <c r="AJ214" s="76" t="b">
        <f t="shared" si="12"/>
        <v>1</v>
      </c>
    </row>
    <row r="215" spans="1:36" ht="36" customHeight="1">
      <c r="A215" s="66"/>
      <c r="B215" s="66"/>
      <c r="C215" s="66"/>
      <c r="D215" s="46"/>
      <c r="E215" s="237"/>
      <c r="F215" s="217" t="str">
        <f t="shared" si="13"/>
        <v/>
      </c>
      <c r="G215" s="41"/>
      <c r="H215" s="41"/>
      <c r="I215" s="194"/>
      <c r="J215" s="41"/>
      <c r="K215" s="84"/>
      <c r="L215" s="119"/>
      <c r="M215" s="202"/>
      <c r="N215" s="218"/>
      <c r="O215" s="219"/>
      <c r="P215" s="237"/>
      <c r="Q215" s="200"/>
      <c r="R215" s="202"/>
      <c r="S215" s="202"/>
      <c r="T215" s="220"/>
      <c r="U215" s="171" t="str">
        <f t="shared" si="11"/>
        <v/>
      </c>
      <c r="V215" s="44"/>
      <c r="W215" s="201"/>
      <c r="X215" s="201"/>
      <c r="Y215" s="41"/>
      <c r="Z215" s="46"/>
      <c r="AA215" s="46"/>
      <c r="AB215" s="46"/>
      <c r="AC215" s="41"/>
      <c r="AD215" s="327"/>
      <c r="AE215" s="44"/>
      <c r="AF215" s="337" t="str">
        <f t="shared" si="14"/>
        <v/>
      </c>
      <c r="AG215" s="395"/>
      <c r="AH215" s="75"/>
      <c r="AI215" s="75"/>
      <c r="AJ215" s="76" t="b">
        <f t="shared" si="12"/>
        <v>1</v>
      </c>
    </row>
    <row r="216" spans="1:36" ht="36" customHeight="1">
      <c r="A216" s="66"/>
      <c r="B216" s="66"/>
      <c r="C216" s="66"/>
      <c r="D216" s="46"/>
      <c r="E216" s="237"/>
      <c r="F216" s="217" t="str">
        <f t="shared" si="13"/>
        <v/>
      </c>
      <c r="G216" s="41"/>
      <c r="H216" s="41"/>
      <c r="I216" s="194"/>
      <c r="J216" s="41"/>
      <c r="K216" s="84"/>
      <c r="L216" s="119"/>
      <c r="M216" s="202"/>
      <c r="N216" s="218"/>
      <c r="O216" s="219"/>
      <c r="P216" s="237"/>
      <c r="Q216" s="200"/>
      <c r="R216" s="202"/>
      <c r="S216" s="202"/>
      <c r="T216" s="220"/>
      <c r="U216" s="171" t="str">
        <f t="shared" si="11"/>
        <v/>
      </c>
      <c r="V216" s="44"/>
      <c r="W216" s="201"/>
      <c r="X216" s="201"/>
      <c r="Y216" s="41"/>
      <c r="Z216" s="46"/>
      <c r="AA216" s="46"/>
      <c r="AB216" s="46"/>
      <c r="AC216" s="41"/>
      <c r="AD216" s="327"/>
      <c r="AE216" s="44"/>
      <c r="AF216" s="337" t="str">
        <f t="shared" si="14"/>
        <v/>
      </c>
      <c r="AG216" s="395"/>
      <c r="AH216" s="75"/>
      <c r="AI216" s="75"/>
      <c r="AJ216" s="76" t="b">
        <f t="shared" si="12"/>
        <v>1</v>
      </c>
    </row>
    <row r="217" spans="1:36" ht="36" customHeight="1">
      <c r="A217" s="66"/>
      <c r="B217" s="66"/>
      <c r="C217" s="66"/>
      <c r="D217" s="46"/>
      <c r="E217" s="237"/>
      <c r="F217" s="217" t="str">
        <f t="shared" si="13"/>
        <v/>
      </c>
      <c r="G217" s="41"/>
      <c r="H217" s="41"/>
      <c r="I217" s="194"/>
      <c r="J217" s="41"/>
      <c r="K217" s="84"/>
      <c r="L217" s="119"/>
      <c r="M217" s="202"/>
      <c r="N217" s="218"/>
      <c r="O217" s="219"/>
      <c r="P217" s="237"/>
      <c r="Q217" s="200"/>
      <c r="R217" s="202"/>
      <c r="S217" s="202"/>
      <c r="T217" s="220"/>
      <c r="U217" s="171" t="str">
        <f t="shared" si="11"/>
        <v/>
      </c>
      <c r="V217" s="44"/>
      <c r="W217" s="201"/>
      <c r="X217" s="201"/>
      <c r="Y217" s="41"/>
      <c r="Z217" s="46"/>
      <c r="AA217" s="46"/>
      <c r="AB217" s="46"/>
      <c r="AC217" s="41"/>
      <c r="AD217" s="327"/>
      <c r="AE217" s="44"/>
      <c r="AF217" s="337" t="str">
        <f t="shared" si="14"/>
        <v/>
      </c>
      <c r="AG217" s="395"/>
      <c r="AH217" s="75"/>
      <c r="AI217" s="75"/>
      <c r="AJ217" s="76" t="b">
        <f t="shared" si="12"/>
        <v>1</v>
      </c>
    </row>
    <row r="218" spans="1:36" ht="36" customHeight="1">
      <c r="A218" s="66"/>
      <c r="B218" s="66"/>
      <c r="C218" s="66"/>
      <c r="D218" s="46"/>
      <c r="E218" s="237"/>
      <c r="F218" s="217" t="str">
        <f t="shared" si="13"/>
        <v/>
      </c>
      <c r="G218" s="41"/>
      <c r="H218" s="41"/>
      <c r="I218" s="194"/>
      <c r="J218" s="41"/>
      <c r="K218" s="84"/>
      <c r="L218" s="119"/>
      <c r="M218" s="202"/>
      <c r="N218" s="218"/>
      <c r="O218" s="219"/>
      <c r="P218" s="237"/>
      <c r="Q218" s="200"/>
      <c r="R218" s="202"/>
      <c r="S218" s="202"/>
      <c r="T218" s="220"/>
      <c r="U218" s="171" t="str">
        <f t="shared" si="11"/>
        <v/>
      </c>
      <c r="V218" s="44"/>
      <c r="W218" s="201"/>
      <c r="X218" s="201"/>
      <c r="Y218" s="41"/>
      <c r="Z218" s="46"/>
      <c r="AA218" s="46"/>
      <c r="AB218" s="46"/>
      <c r="AC218" s="41"/>
      <c r="AD218" s="327"/>
      <c r="AE218" s="44"/>
      <c r="AF218" s="337" t="str">
        <f t="shared" si="14"/>
        <v/>
      </c>
      <c r="AG218" s="395"/>
      <c r="AH218" s="75"/>
      <c r="AI218" s="75"/>
      <c r="AJ218" s="76" t="b">
        <f t="shared" si="12"/>
        <v>1</v>
      </c>
    </row>
    <row r="219" spans="1:36" ht="36" customHeight="1">
      <c r="A219" s="66"/>
      <c r="B219" s="66"/>
      <c r="C219" s="66"/>
      <c r="D219" s="46"/>
      <c r="E219" s="237"/>
      <c r="F219" s="217" t="str">
        <f t="shared" si="13"/>
        <v/>
      </c>
      <c r="G219" s="41"/>
      <c r="H219" s="41"/>
      <c r="I219" s="194"/>
      <c r="J219" s="41"/>
      <c r="K219" s="84"/>
      <c r="L219" s="119"/>
      <c r="M219" s="202"/>
      <c r="N219" s="218"/>
      <c r="O219" s="219"/>
      <c r="P219" s="237"/>
      <c r="Q219" s="200"/>
      <c r="R219" s="202"/>
      <c r="S219" s="202"/>
      <c r="T219" s="220"/>
      <c r="U219" s="171" t="str">
        <f t="shared" si="11"/>
        <v/>
      </c>
      <c r="V219" s="44"/>
      <c r="W219" s="201"/>
      <c r="X219" s="201"/>
      <c r="Y219" s="41"/>
      <c r="Z219" s="46"/>
      <c r="AA219" s="46"/>
      <c r="AB219" s="46"/>
      <c r="AC219" s="41"/>
      <c r="AD219" s="327"/>
      <c r="AE219" s="44"/>
      <c r="AF219" s="337" t="str">
        <f t="shared" si="14"/>
        <v/>
      </c>
      <c r="AG219" s="395"/>
      <c r="AH219" s="75"/>
      <c r="AI219" s="75"/>
      <c r="AJ219" s="76" t="b">
        <f t="shared" si="12"/>
        <v>1</v>
      </c>
    </row>
    <row r="220" spans="1:36" ht="36" customHeight="1">
      <c r="A220" s="66"/>
      <c r="B220" s="66"/>
      <c r="C220" s="66"/>
      <c r="D220" s="46"/>
      <c r="E220" s="237"/>
      <c r="F220" s="217" t="str">
        <f t="shared" si="13"/>
        <v/>
      </c>
      <c r="G220" s="41"/>
      <c r="H220" s="41"/>
      <c r="I220" s="194"/>
      <c r="J220" s="41"/>
      <c r="K220" s="84"/>
      <c r="L220" s="119"/>
      <c r="M220" s="202"/>
      <c r="N220" s="218"/>
      <c r="O220" s="219"/>
      <c r="P220" s="237"/>
      <c r="Q220" s="200"/>
      <c r="R220" s="202"/>
      <c r="S220" s="202"/>
      <c r="T220" s="220"/>
      <c r="U220" s="171" t="str">
        <f t="shared" si="11"/>
        <v/>
      </c>
      <c r="V220" s="44"/>
      <c r="W220" s="201"/>
      <c r="X220" s="201"/>
      <c r="Y220" s="41"/>
      <c r="Z220" s="46"/>
      <c r="AA220" s="46"/>
      <c r="AB220" s="46"/>
      <c r="AC220" s="41"/>
      <c r="AD220" s="327"/>
      <c r="AE220" s="44"/>
      <c r="AF220" s="337" t="str">
        <f t="shared" si="14"/>
        <v/>
      </c>
      <c r="AG220" s="395"/>
      <c r="AH220" s="75"/>
      <c r="AI220" s="75"/>
      <c r="AJ220" s="76" t="b">
        <f t="shared" si="12"/>
        <v>1</v>
      </c>
    </row>
    <row r="221" spans="1:36" ht="36" customHeight="1">
      <c r="A221" s="66"/>
      <c r="B221" s="66"/>
      <c r="C221" s="66"/>
      <c r="D221" s="46"/>
      <c r="E221" s="237"/>
      <c r="F221" s="217" t="str">
        <f t="shared" si="13"/>
        <v/>
      </c>
      <c r="G221" s="41"/>
      <c r="H221" s="41"/>
      <c r="I221" s="194"/>
      <c r="J221" s="41"/>
      <c r="K221" s="84"/>
      <c r="L221" s="119"/>
      <c r="M221" s="202"/>
      <c r="N221" s="218"/>
      <c r="O221" s="219"/>
      <c r="P221" s="237"/>
      <c r="Q221" s="200"/>
      <c r="R221" s="202"/>
      <c r="S221" s="202"/>
      <c r="T221" s="220"/>
      <c r="U221" s="171" t="str">
        <f t="shared" si="11"/>
        <v/>
      </c>
      <c r="V221" s="44"/>
      <c r="W221" s="201"/>
      <c r="X221" s="201"/>
      <c r="Y221" s="41"/>
      <c r="Z221" s="46"/>
      <c r="AA221" s="46"/>
      <c r="AB221" s="46"/>
      <c r="AC221" s="41"/>
      <c r="AD221" s="327"/>
      <c r="AE221" s="44"/>
      <c r="AF221" s="337" t="str">
        <f t="shared" si="14"/>
        <v/>
      </c>
      <c r="AG221" s="395"/>
      <c r="AH221" s="75"/>
      <c r="AI221" s="75"/>
      <c r="AJ221" s="76" t="b">
        <f t="shared" si="12"/>
        <v>1</v>
      </c>
    </row>
    <row r="222" spans="1:36" ht="36" customHeight="1">
      <c r="A222" s="66"/>
      <c r="B222" s="66"/>
      <c r="C222" s="66"/>
      <c r="D222" s="46"/>
      <c r="E222" s="237"/>
      <c r="F222" s="217" t="str">
        <f t="shared" si="13"/>
        <v/>
      </c>
      <c r="G222" s="41"/>
      <c r="H222" s="41"/>
      <c r="I222" s="194"/>
      <c r="J222" s="41"/>
      <c r="K222" s="84"/>
      <c r="L222" s="119"/>
      <c r="M222" s="202"/>
      <c r="N222" s="218"/>
      <c r="O222" s="219"/>
      <c r="P222" s="237"/>
      <c r="Q222" s="200"/>
      <c r="R222" s="202"/>
      <c r="S222" s="202"/>
      <c r="T222" s="220"/>
      <c r="U222" s="171" t="str">
        <f t="shared" si="11"/>
        <v/>
      </c>
      <c r="V222" s="44"/>
      <c r="W222" s="201"/>
      <c r="X222" s="201"/>
      <c r="Y222" s="41"/>
      <c r="Z222" s="46"/>
      <c r="AA222" s="46"/>
      <c r="AB222" s="46"/>
      <c r="AC222" s="41"/>
      <c r="AD222" s="327"/>
      <c r="AE222" s="44"/>
      <c r="AF222" s="337" t="str">
        <f t="shared" si="14"/>
        <v/>
      </c>
      <c r="AG222" s="395"/>
      <c r="AH222" s="75"/>
      <c r="AI222" s="75"/>
      <c r="AJ222" s="76" t="b">
        <f t="shared" si="12"/>
        <v>1</v>
      </c>
    </row>
    <row r="223" spans="1:36" ht="36" customHeight="1">
      <c r="A223" s="66"/>
      <c r="B223" s="66"/>
      <c r="C223" s="66"/>
      <c r="D223" s="46"/>
      <c r="E223" s="237"/>
      <c r="F223" s="217" t="str">
        <f t="shared" si="13"/>
        <v/>
      </c>
      <c r="G223" s="41"/>
      <c r="H223" s="41"/>
      <c r="I223" s="194"/>
      <c r="J223" s="41"/>
      <c r="K223" s="84"/>
      <c r="L223" s="119"/>
      <c r="M223" s="202"/>
      <c r="N223" s="218"/>
      <c r="O223" s="219"/>
      <c r="P223" s="237"/>
      <c r="Q223" s="200"/>
      <c r="R223" s="202"/>
      <c r="S223" s="202"/>
      <c r="T223" s="220"/>
      <c r="U223" s="171" t="str">
        <f t="shared" si="11"/>
        <v/>
      </c>
      <c r="V223" s="44"/>
      <c r="W223" s="201"/>
      <c r="X223" s="201"/>
      <c r="Y223" s="41"/>
      <c r="Z223" s="46"/>
      <c r="AA223" s="46"/>
      <c r="AB223" s="46"/>
      <c r="AC223" s="41"/>
      <c r="AD223" s="327"/>
      <c r="AE223" s="44"/>
      <c r="AF223" s="337" t="str">
        <f t="shared" si="14"/>
        <v/>
      </c>
      <c r="AG223" s="395"/>
      <c r="AH223" s="75"/>
      <c r="AI223" s="75"/>
      <c r="AJ223" s="76" t="b">
        <f t="shared" si="12"/>
        <v>1</v>
      </c>
    </row>
    <row r="224" spans="1:36" ht="36" customHeight="1">
      <c r="A224" s="66"/>
      <c r="B224" s="66"/>
      <c r="C224" s="66"/>
      <c r="D224" s="46"/>
      <c r="E224" s="237"/>
      <c r="F224" s="217" t="str">
        <f t="shared" si="13"/>
        <v/>
      </c>
      <c r="G224" s="41"/>
      <c r="H224" s="41"/>
      <c r="I224" s="194"/>
      <c r="J224" s="41"/>
      <c r="K224" s="84"/>
      <c r="L224" s="119"/>
      <c r="M224" s="202"/>
      <c r="N224" s="218"/>
      <c r="O224" s="219"/>
      <c r="P224" s="237"/>
      <c r="Q224" s="200"/>
      <c r="R224" s="202"/>
      <c r="S224" s="202"/>
      <c r="T224" s="220"/>
      <c r="U224" s="171" t="str">
        <f t="shared" si="11"/>
        <v/>
      </c>
      <c r="V224" s="44"/>
      <c r="W224" s="201"/>
      <c r="X224" s="201"/>
      <c r="Y224" s="41"/>
      <c r="Z224" s="46"/>
      <c r="AA224" s="46"/>
      <c r="AB224" s="46"/>
      <c r="AC224" s="41"/>
      <c r="AD224" s="327"/>
      <c r="AE224" s="44"/>
      <c r="AF224" s="337" t="str">
        <f t="shared" si="14"/>
        <v/>
      </c>
      <c r="AG224" s="395"/>
      <c r="AH224" s="75"/>
      <c r="AI224" s="75"/>
      <c r="AJ224" s="76" t="b">
        <f t="shared" si="12"/>
        <v>1</v>
      </c>
    </row>
    <row r="225" spans="1:36" ht="36" customHeight="1">
      <c r="A225" s="66"/>
      <c r="B225" s="66"/>
      <c r="C225" s="66"/>
      <c r="D225" s="46"/>
      <c r="E225" s="237"/>
      <c r="F225" s="217" t="str">
        <f t="shared" si="13"/>
        <v/>
      </c>
      <c r="G225" s="41"/>
      <c r="H225" s="41"/>
      <c r="I225" s="194"/>
      <c r="J225" s="41"/>
      <c r="K225" s="84"/>
      <c r="L225" s="119"/>
      <c r="M225" s="202"/>
      <c r="N225" s="218"/>
      <c r="O225" s="219"/>
      <c r="P225" s="237"/>
      <c r="Q225" s="200"/>
      <c r="R225" s="202"/>
      <c r="S225" s="202"/>
      <c r="T225" s="220"/>
      <c r="U225" s="171" t="str">
        <f t="shared" si="11"/>
        <v/>
      </c>
      <c r="V225" s="44"/>
      <c r="W225" s="201"/>
      <c r="X225" s="201"/>
      <c r="Y225" s="41"/>
      <c r="Z225" s="46"/>
      <c r="AA225" s="46"/>
      <c r="AB225" s="46"/>
      <c r="AC225" s="41"/>
      <c r="AD225" s="327"/>
      <c r="AE225" s="44"/>
      <c r="AF225" s="337" t="str">
        <f t="shared" si="14"/>
        <v/>
      </c>
      <c r="AG225" s="395"/>
      <c r="AH225" s="75"/>
      <c r="AI225" s="75"/>
      <c r="AJ225" s="76" t="b">
        <f t="shared" si="12"/>
        <v>1</v>
      </c>
    </row>
    <row r="226" spans="1:36" ht="36" customHeight="1">
      <c r="A226" s="66"/>
      <c r="B226" s="66"/>
      <c r="C226" s="66"/>
      <c r="D226" s="46"/>
      <c r="E226" s="237"/>
      <c r="F226" s="217" t="str">
        <f t="shared" si="13"/>
        <v/>
      </c>
      <c r="G226" s="41"/>
      <c r="H226" s="41"/>
      <c r="I226" s="194"/>
      <c r="J226" s="41"/>
      <c r="K226" s="84"/>
      <c r="L226" s="119"/>
      <c r="M226" s="202"/>
      <c r="N226" s="218"/>
      <c r="O226" s="219"/>
      <c r="P226" s="237"/>
      <c r="Q226" s="200"/>
      <c r="R226" s="202"/>
      <c r="S226" s="202"/>
      <c r="T226" s="220"/>
      <c r="U226" s="171" t="str">
        <f t="shared" si="11"/>
        <v/>
      </c>
      <c r="V226" s="44"/>
      <c r="W226" s="201"/>
      <c r="X226" s="201"/>
      <c r="Y226" s="41"/>
      <c r="Z226" s="46"/>
      <c r="AA226" s="46"/>
      <c r="AB226" s="46"/>
      <c r="AC226" s="41"/>
      <c r="AD226" s="327"/>
      <c r="AE226" s="44"/>
      <c r="AF226" s="337" t="str">
        <f t="shared" si="14"/>
        <v/>
      </c>
      <c r="AG226" s="395"/>
      <c r="AH226" s="75"/>
      <c r="AI226" s="75"/>
      <c r="AJ226" s="76" t="b">
        <f t="shared" si="12"/>
        <v>1</v>
      </c>
    </row>
    <row r="227" spans="1:36" ht="36" customHeight="1">
      <c r="A227" s="66"/>
      <c r="B227" s="66"/>
      <c r="C227" s="66"/>
      <c r="D227" s="46"/>
      <c r="E227" s="237"/>
      <c r="F227" s="217" t="str">
        <f t="shared" si="13"/>
        <v/>
      </c>
      <c r="G227" s="41"/>
      <c r="H227" s="41"/>
      <c r="I227" s="194"/>
      <c r="J227" s="41"/>
      <c r="K227" s="84"/>
      <c r="L227" s="119"/>
      <c r="M227" s="202"/>
      <c r="N227" s="218"/>
      <c r="O227" s="219"/>
      <c r="P227" s="237"/>
      <c r="Q227" s="200"/>
      <c r="R227" s="202"/>
      <c r="S227" s="202"/>
      <c r="T227" s="220"/>
      <c r="U227" s="171" t="str">
        <f t="shared" si="11"/>
        <v/>
      </c>
      <c r="V227" s="44"/>
      <c r="W227" s="201"/>
      <c r="X227" s="201"/>
      <c r="Y227" s="41"/>
      <c r="Z227" s="46"/>
      <c r="AA227" s="46"/>
      <c r="AB227" s="46"/>
      <c r="AC227" s="41"/>
      <c r="AD227" s="327"/>
      <c r="AE227" s="44"/>
      <c r="AF227" s="337" t="str">
        <f t="shared" si="14"/>
        <v/>
      </c>
      <c r="AG227" s="395"/>
      <c r="AH227" s="75"/>
      <c r="AI227" s="75"/>
      <c r="AJ227" s="76" t="b">
        <f t="shared" si="12"/>
        <v>1</v>
      </c>
    </row>
    <row r="228" spans="1:36" ht="36" customHeight="1">
      <c r="A228" s="66"/>
      <c r="B228" s="66"/>
      <c r="C228" s="66"/>
      <c r="D228" s="46"/>
      <c r="E228" s="237"/>
      <c r="F228" s="217" t="str">
        <f t="shared" si="13"/>
        <v/>
      </c>
      <c r="G228" s="41"/>
      <c r="H228" s="41"/>
      <c r="I228" s="194"/>
      <c r="J228" s="41"/>
      <c r="K228" s="84"/>
      <c r="L228" s="119"/>
      <c r="M228" s="202"/>
      <c r="N228" s="218"/>
      <c r="O228" s="219"/>
      <c r="P228" s="237"/>
      <c r="Q228" s="200"/>
      <c r="R228" s="202"/>
      <c r="S228" s="202"/>
      <c r="T228" s="220"/>
      <c r="U228" s="171" t="str">
        <f t="shared" si="11"/>
        <v/>
      </c>
      <c r="V228" s="44"/>
      <c r="W228" s="201"/>
      <c r="X228" s="201"/>
      <c r="Y228" s="41"/>
      <c r="Z228" s="46"/>
      <c r="AA228" s="46"/>
      <c r="AB228" s="46"/>
      <c r="AC228" s="41"/>
      <c r="AD228" s="327"/>
      <c r="AE228" s="44"/>
      <c r="AF228" s="337" t="str">
        <f t="shared" si="14"/>
        <v/>
      </c>
      <c r="AG228" s="395"/>
      <c r="AH228" s="75"/>
      <c r="AI228" s="75"/>
      <c r="AJ228" s="76" t="b">
        <f t="shared" si="12"/>
        <v>1</v>
      </c>
    </row>
    <row r="229" spans="1:36" ht="36" customHeight="1">
      <c r="A229" s="66"/>
      <c r="B229" s="66"/>
      <c r="C229" s="66"/>
      <c r="D229" s="46"/>
      <c r="E229" s="237"/>
      <c r="F229" s="217" t="str">
        <f t="shared" si="13"/>
        <v/>
      </c>
      <c r="G229" s="41"/>
      <c r="H229" s="41"/>
      <c r="I229" s="194"/>
      <c r="J229" s="41"/>
      <c r="K229" s="84"/>
      <c r="L229" s="119"/>
      <c r="M229" s="202"/>
      <c r="N229" s="218"/>
      <c r="O229" s="219"/>
      <c r="P229" s="237"/>
      <c r="Q229" s="200"/>
      <c r="R229" s="202"/>
      <c r="S229" s="202"/>
      <c r="T229" s="220"/>
      <c r="U229" s="171" t="str">
        <f t="shared" si="11"/>
        <v/>
      </c>
      <c r="V229" s="44"/>
      <c r="W229" s="201"/>
      <c r="X229" s="201"/>
      <c r="Y229" s="41"/>
      <c r="Z229" s="46"/>
      <c r="AA229" s="46"/>
      <c r="AB229" s="46"/>
      <c r="AC229" s="41"/>
      <c r="AD229" s="327"/>
      <c r="AE229" s="44"/>
      <c r="AF229" s="337" t="str">
        <f t="shared" si="14"/>
        <v/>
      </c>
      <c r="AG229" s="395"/>
      <c r="AH229" s="75"/>
      <c r="AI229" s="75"/>
      <c r="AJ229" s="76" t="b">
        <f t="shared" si="12"/>
        <v>1</v>
      </c>
    </row>
    <row r="230" spans="1:36" ht="36" customHeight="1">
      <c r="A230" s="66"/>
      <c r="B230" s="66"/>
      <c r="C230" s="66"/>
      <c r="D230" s="46"/>
      <c r="E230" s="237"/>
      <c r="F230" s="217" t="str">
        <f t="shared" si="13"/>
        <v/>
      </c>
      <c r="G230" s="41"/>
      <c r="H230" s="41"/>
      <c r="I230" s="194"/>
      <c r="J230" s="41"/>
      <c r="K230" s="84"/>
      <c r="L230" s="119"/>
      <c r="M230" s="202"/>
      <c r="N230" s="218"/>
      <c r="O230" s="219"/>
      <c r="P230" s="237"/>
      <c r="Q230" s="200"/>
      <c r="R230" s="202"/>
      <c r="S230" s="202"/>
      <c r="T230" s="220"/>
      <c r="U230" s="171" t="str">
        <f t="shared" si="11"/>
        <v/>
      </c>
      <c r="V230" s="44"/>
      <c r="W230" s="201"/>
      <c r="X230" s="201"/>
      <c r="Y230" s="41"/>
      <c r="Z230" s="46"/>
      <c r="AA230" s="46"/>
      <c r="AB230" s="46"/>
      <c r="AC230" s="41"/>
      <c r="AD230" s="327"/>
      <c r="AE230" s="44"/>
      <c r="AF230" s="337" t="str">
        <f t="shared" si="14"/>
        <v/>
      </c>
      <c r="AG230" s="395"/>
      <c r="AH230" s="75"/>
      <c r="AI230" s="75"/>
      <c r="AJ230" s="76" t="b">
        <f t="shared" si="12"/>
        <v>1</v>
      </c>
    </row>
    <row r="231" spans="1:36" ht="36" customHeight="1">
      <c r="A231" s="66"/>
      <c r="B231" s="66"/>
      <c r="C231" s="66"/>
      <c r="D231" s="46"/>
      <c r="E231" s="237"/>
      <c r="F231" s="217" t="str">
        <f t="shared" si="13"/>
        <v/>
      </c>
      <c r="G231" s="41"/>
      <c r="H231" s="41"/>
      <c r="I231" s="194"/>
      <c r="J231" s="41"/>
      <c r="K231" s="84"/>
      <c r="L231" s="119"/>
      <c r="M231" s="202"/>
      <c r="N231" s="218"/>
      <c r="O231" s="219"/>
      <c r="P231" s="237"/>
      <c r="Q231" s="200"/>
      <c r="R231" s="202"/>
      <c r="S231" s="202"/>
      <c r="T231" s="220"/>
      <c r="U231" s="171" t="str">
        <f t="shared" si="11"/>
        <v/>
      </c>
      <c r="V231" s="44"/>
      <c r="W231" s="201"/>
      <c r="X231" s="201"/>
      <c r="Y231" s="41"/>
      <c r="Z231" s="46"/>
      <c r="AA231" s="46"/>
      <c r="AB231" s="46"/>
      <c r="AC231" s="41"/>
      <c r="AD231" s="327"/>
      <c r="AE231" s="44"/>
      <c r="AF231" s="337" t="str">
        <f t="shared" si="14"/>
        <v/>
      </c>
      <c r="AG231" s="395"/>
      <c r="AH231" s="75"/>
      <c r="AI231" s="75"/>
      <c r="AJ231" s="76" t="b">
        <f t="shared" si="12"/>
        <v>1</v>
      </c>
    </row>
    <row r="232" spans="1:36" ht="36" customHeight="1">
      <c r="A232" s="66"/>
      <c r="B232" s="66"/>
      <c r="C232" s="66"/>
      <c r="D232" s="46"/>
      <c r="E232" s="237"/>
      <c r="F232" s="217" t="str">
        <f t="shared" si="13"/>
        <v/>
      </c>
      <c r="G232" s="41"/>
      <c r="H232" s="41"/>
      <c r="I232" s="194"/>
      <c r="J232" s="41"/>
      <c r="K232" s="84"/>
      <c r="L232" s="119"/>
      <c r="M232" s="202"/>
      <c r="N232" s="218"/>
      <c r="O232" s="219"/>
      <c r="P232" s="237"/>
      <c r="Q232" s="200"/>
      <c r="R232" s="202"/>
      <c r="S232" s="202"/>
      <c r="T232" s="220"/>
      <c r="U232" s="171" t="str">
        <f t="shared" si="11"/>
        <v/>
      </c>
      <c r="V232" s="44"/>
      <c r="W232" s="201"/>
      <c r="X232" s="201"/>
      <c r="Y232" s="41"/>
      <c r="Z232" s="46"/>
      <c r="AA232" s="46"/>
      <c r="AB232" s="46"/>
      <c r="AC232" s="41"/>
      <c r="AD232" s="327"/>
      <c r="AE232" s="44"/>
      <c r="AF232" s="337" t="str">
        <f t="shared" si="14"/>
        <v/>
      </c>
      <c r="AG232" s="395"/>
      <c r="AH232" s="75"/>
      <c r="AI232" s="75"/>
      <c r="AJ232" s="76" t="b">
        <f t="shared" si="12"/>
        <v>1</v>
      </c>
    </row>
    <row r="233" spans="1:36" ht="36" customHeight="1">
      <c r="A233" s="66"/>
      <c r="B233" s="66"/>
      <c r="C233" s="66"/>
      <c r="D233" s="46"/>
      <c r="E233" s="237"/>
      <c r="F233" s="217" t="str">
        <f t="shared" si="13"/>
        <v/>
      </c>
      <c r="G233" s="41"/>
      <c r="H233" s="41"/>
      <c r="I233" s="194"/>
      <c r="J233" s="41"/>
      <c r="K233" s="84"/>
      <c r="L233" s="119"/>
      <c r="M233" s="202"/>
      <c r="N233" s="218"/>
      <c r="O233" s="219"/>
      <c r="P233" s="237"/>
      <c r="Q233" s="200"/>
      <c r="R233" s="202"/>
      <c r="S233" s="202"/>
      <c r="T233" s="220"/>
      <c r="U233" s="171" t="str">
        <f t="shared" si="11"/>
        <v/>
      </c>
      <c r="V233" s="44"/>
      <c r="W233" s="201"/>
      <c r="X233" s="201"/>
      <c r="Y233" s="41"/>
      <c r="Z233" s="46"/>
      <c r="AA233" s="46"/>
      <c r="AB233" s="46"/>
      <c r="AC233" s="41"/>
      <c r="AD233" s="327"/>
      <c r="AE233" s="44"/>
      <c r="AF233" s="337" t="str">
        <f t="shared" si="14"/>
        <v/>
      </c>
      <c r="AG233" s="395"/>
      <c r="AH233" s="75"/>
      <c r="AI233" s="75"/>
      <c r="AJ233" s="76" t="b">
        <f t="shared" si="12"/>
        <v>1</v>
      </c>
    </row>
    <row r="234" spans="1:36" ht="36" customHeight="1">
      <c r="A234" s="66"/>
      <c r="B234" s="66"/>
      <c r="C234" s="66"/>
      <c r="D234" s="46"/>
      <c r="E234" s="237"/>
      <c r="F234" s="217" t="str">
        <f t="shared" si="13"/>
        <v/>
      </c>
      <c r="G234" s="41"/>
      <c r="H234" s="41"/>
      <c r="I234" s="194"/>
      <c r="J234" s="41"/>
      <c r="K234" s="84"/>
      <c r="L234" s="119"/>
      <c r="M234" s="202"/>
      <c r="N234" s="218"/>
      <c r="O234" s="219"/>
      <c r="P234" s="237"/>
      <c r="Q234" s="200"/>
      <c r="R234" s="202"/>
      <c r="S234" s="202"/>
      <c r="T234" s="220"/>
      <c r="U234" s="171" t="str">
        <f t="shared" si="11"/>
        <v/>
      </c>
      <c r="V234" s="44"/>
      <c r="W234" s="201"/>
      <c r="X234" s="201"/>
      <c r="Y234" s="41"/>
      <c r="Z234" s="46"/>
      <c r="AA234" s="46"/>
      <c r="AB234" s="46"/>
      <c r="AC234" s="41"/>
      <c r="AD234" s="327"/>
      <c r="AE234" s="44"/>
      <c r="AF234" s="337" t="str">
        <f t="shared" si="14"/>
        <v/>
      </c>
      <c r="AG234" s="395"/>
      <c r="AH234" s="75"/>
      <c r="AI234" s="75"/>
      <c r="AJ234" s="76" t="b">
        <f t="shared" si="12"/>
        <v>1</v>
      </c>
    </row>
    <row r="235" spans="1:36" ht="36" customHeight="1">
      <c r="A235" s="66"/>
      <c r="B235" s="66"/>
      <c r="C235" s="66"/>
      <c r="D235" s="46"/>
      <c r="E235" s="237"/>
      <c r="F235" s="217" t="str">
        <f t="shared" si="13"/>
        <v/>
      </c>
      <c r="G235" s="41"/>
      <c r="H235" s="41"/>
      <c r="I235" s="194"/>
      <c r="J235" s="41"/>
      <c r="K235" s="84"/>
      <c r="L235" s="119"/>
      <c r="M235" s="202"/>
      <c r="N235" s="218"/>
      <c r="O235" s="219"/>
      <c r="P235" s="237"/>
      <c r="Q235" s="200"/>
      <c r="R235" s="202"/>
      <c r="S235" s="202"/>
      <c r="T235" s="220"/>
      <c r="U235" s="171" t="str">
        <f t="shared" si="11"/>
        <v/>
      </c>
      <c r="V235" s="44"/>
      <c r="W235" s="201"/>
      <c r="X235" s="201"/>
      <c r="Y235" s="41"/>
      <c r="Z235" s="46"/>
      <c r="AA235" s="46"/>
      <c r="AB235" s="46"/>
      <c r="AC235" s="41"/>
      <c r="AD235" s="327"/>
      <c r="AE235" s="44"/>
      <c r="AF235" s="337" t="str">
        <f t="shared" si="14"/>
        <v/>
      </c>
      <c r="AG235" s="395"/>
      <c r="AH235" s="75"/>
      <c r="AI235" s="75"/>
      <c r="AJ235" s="76" t="b">
        <f t="shared" si="12"/>
        <v>1</v>
      </c>
    </row>
    <row r="236" spans="1:36" ht="36" customHeight="1">
      <c r="A236" s="66"/>
      <c r="B236" s="66"/>
      <c r="C236" s="66"/>
      <c r="D236" s="46"/>
      <c r="E236" s="237"/>
      <c r="F236" s="217" t="str">
        <f t="shared" si="13"/>
        <v/>
      </c>
      <c r="G236" s="41"/>
      <c r="H236" s="41"/>
      <c r="I236" s="194"/>
      <c r="J236" s="41"/>
      <c r="K236" s="84"/>
      <c r="L236" s="119"/>
      <c r="M236" s="202"/>
      <c r="N236" s="218"/>
      <c r="O236" s="219"/>
      <c r="P236" s="237"/>
      <c r="Q236" s="200"/>
      <c r="R236" s="202"/>
      <c r="S236" s="202"/>
      <c r="T236" s="220"/>
      <c r="U236" s="171" t="str">
        <f t="shared" si="11"/>
        <v/>
      </c>
      <c r="V236" s="44"/>
      <c r="W236" s="201"/>
      <c r="X236" s="201"/>
      <c r="Y236" s="41"/>
      <c r="Z236" s="46"/>
      <c r="AA236" s="46"/>
      <c r="AB236" s="46"/>
      <c r="AC236" s="41"/>
      <c r="AD236" s="327"/>
      <c r="AE236" s="44"/>
      <c r="AF236" s="337" t="str">
        <f t="shared" si="14"/>
        <v/>
      </c>
      <c r="AG236" s="395"/>
      <c r="AH236" s="75"/>
      <c r="AI236" s="75"/>
      <c r="AJ236" s="76" t="b">
        <f t="shared" si="12"/>
        <v>1</v>
      </c>
    </row>
    <row r="237" spans="1:36" ht="36" customHeight="1">
      <c r="A237" s="66"/>
      <c r="B237" s="66"/>
      <c r="C237" s="66"/>
      <c r="D237" s="46"/>
      <c r="E237" s="237"/>
      <c r="F237" s="217" t="str">
        <f t="shared" si="13"/>
        <v/>
      </c>
      <c r="G237" s="41"/>
      <c r="H237" s="41"/>
      <c r="I237" s="194"/>
      <c r="J237" s="41"/>
      <c r="K237" s="84"/>
      <c r="L237" s="119"/>
      <c r="M237" s="202"/>
      <c r="N237" s="218"/>
      <c r="O237" s="219"/>
      <c r="P237" s="237"/>
      <c r="Q237" s="200"/>
      <c r="R237" s="202"/>
      <c r="S237" s="202"/>
      <c r="T237" s="220"/>
      <c r="U237" s="171" t="str">
        <f t="shared" si="11"/>
        <v/>
      </c>
      <c r="V237" s="44"/>
      <c r="W237" s="201"/>
      <c r="X237" s="201"/>
      <c r="Y237" s="41"/>
      <c r="Z237" s="46"/>
      <c r="AA237" s="46"/>
      <c r="AB237" s="46"/>
      <c r="AC237" s="41"/>
      <c r="AD237" s="327"/>
      <c r="AE237" s="44"/>
      <c r="AF237" s="337" t="str">
        <f t="shared" si="14"/>
        <v/>
      </c>
      <c r="AG237" s="395"/>
      <c r="AH237" s="75"/>
      <c r="AI237" s="75"/>
      <c r="AJ237" s="76" t="b">
        <f t="shared" si="12"/>
        <v>1</v>
      </c>
    </row>
    <row r="238" spans="1:36" ht="36" customHeight="1">
      <c r="A238" s="66"/>
      <c r="B238" s="66"/>
      <c r="C238" s="66"/>
      <c r="D238" s="46"/>
      <c r="E238" s="237"/>
      <c r="F238" s="217" t="str">
        <f t="shared" si="13"/>
        <v/>
      </c>
      <c r="G238" s="41"/>
      <c r="H238" s="41"/>
      <c r="I238" s="194"/>
      <c r="J238" s="41"/>
      <c r="K238" s="84"/>
      <c r="L238" s="119"/>
      <c r="M238" s="202"/>
      <c r="N238" s="218"/>
      <c r="O238" s="219"/>
      <c r="P238" s="237"/>
      <c r="Q238" s="200"/>
      <c r="R238" s="202"/>
      <c r="S238" s="202"/>
      <c r="T238" s="220"/>
      <c r="U238" s="171" t="str">
        <f t="shared" si="11"/>
        <v/>
      </c>
      <c r="V238" s="44"/>
      <c r="W238" s="201"/>
      <c r="X238" s="201"/>
      <c r="Y238" s="41"/>
      <c r="Z238" s="46"/>
      <c r="AA238" s="46"/>
      <c r="AB238" s="46"/>
      <c r="AC238" s="41"/>
      <c r="AD238" s="327"/>
      <c r="AE238" s="44"/>
      <c r="AF238" s="337" t="str">
        <f t="shared" si="14"/>
        <v/>
      </c>
      <c r="AG238" s="395"/>
      <c r="AH238" s="75"/>
      <c r="AI238" s="75"/>
      <c r="AJ238" s="76" t="b">
        <f t="shared" si="12"/>
        <v>1</v>
      </c>
    </row>
    <row r="239" spans="1:36" ht="36" customHeight="1">
      <c r="A239" s="66"/>
      <c r="B239" s="66"/>
      <c r="C239" s="66"/>
      <c r="D239" s="46"/>
      <c r="E239" s="237"/>
      <c r="F239" s="217" t="str">
        <f t="shared" si="13"/>
        <v/>
      </c>
      <c r="G239" s="41"/>
      <c r="H239" s="41"/>
      <c r="I239" s="194"/>
      <c r="J239" s="41"/>
      <c r="K239" s="84"/>
      <c r="L239" s="119"/>
      <c r="M239" s="202"/>
      <c r="N239" s="218"/>
      <c r="O239" s="219"/>
      <c r="P239" s="237"/>
      <c r="Q239" s="200"/>
      <c r="R239" s="202"/>
      <c r="S239" s="202"/>
      <c r="T239" s="220"/>
      <c r="U239" s="171" t="str">
        <f t="shared" si="11"/>
        <v/>
      </c>
      <c r="V239" s="44"/>
      <c r="W239" s="201"/>
      <c r="X239" s="201"/>
      <c r="Y239" s="41"/>
      <c r="Z239" s="46"/>
      <c r="AA239" s="46"/>
      <c r="AB239" s="46"/>
      <c r="AC239" s="41"/>
      <c r="AD239" s="327"/>
      <c r="AE239" s="44"/>
      <c r="AF239" s="337" t="str">
        <f t="shared" si="14"/>
        <v/>
      </c>
      <c r="AG239" s="395"/>
      <c r="AH239" s="75"/>
      <c r="AI239" s="75"/>
      <c r="AJ239" s="76" t="b">
        <f t="shared" si="12"/>
        <v>1</v>
      </c>
    </row>
    <row r="240" spans="1:36" ht="36" customHeight="1">
      <c r="A240" s="66"/>
      <c r="B240" s="66"/>
      <c r="C240" s="66"/>
      <c r="D240" s="46"/>
      <c r="E240" s="237"/>
      <c r="F240" s="217" t="str">
        <f t="shared" si="13"/>
        <v/>
      </c>
      <c r="G240" s="41"/>
      <c r="H240" s="41"/>
      <c r="I240" s="194"/>
      <c r="J240" s="41"/>
      <c r="K240" s="84"/>
      <c r="L240" s="119"/>
      <c r="M240" s="202"/>
      <c r="N240" s="218"/>
      <c r="O240" s="219"/>
      <c r="P240" s="237"/>
      <c r="Q240" s="200"/>
      <c r="R240" s="202"/>
      <c r="S240" s="202"/>
      <c r="T240" s="220"/>
      <c r="U240" s="171" t="str">
        <f t="shared" si="11"/>
        <v/>
      </c>
      <c r="V240" s="44"/>
      <c r="W240" s="201"/>
      <c r="X240" s="201"/>
      <c r="Y240" s="41"/>
      <c r="Z240" s="46"/>
      <c r="AA240" s="46"/>
      <c r="AB240" s="46"/>
      <c r="AC240" s="41"/>
      <c r="AD240" s="327"/>
      <c r="AE240" s="44"/>
      <c r="AF240" s="337" t="str">
        <f t="shared" si="14"/>
        <v/>
      </c>
      <c r="AG240" s="395"/>
      <c r="AH240" s="75"/>
      <c r="AI240" s="75"/>
      <c r="AJ240" s="76" t="b">
        <f t="shared" si="12"/>
        <v>1</v>
      </c>
    </row>
    <row r="241" spans="1:36" ht="36" customHeight="1">
      <c r="A241" s="66"/>
      <c r="B241" s="66"/>
      <c r="C241" s="66"/>
      <c r="D241" s="46"/>
      <c r="E241" s="237"/>
      <c r="F241" s="217" t="str">
        <f t="shared" si="13"/>
        <v/>
      </c>
      <c r="G241" s="41"/>
      <c r="H241" s="41"/>
      <c r="I241" s="194"/>
      <c r="J241" s="41"/>
      <c r="K241" s="84"/>
      <c r="L241" s="119"/>
      <c r="M241" s="202"/>
      <c r="N241" s="218"/>
      <c r="O241" s="219"/>
      <c r="P241" s="237"/>
      <c r="Q241" s="200"/>
      <c r="R241" s="202"/>
      <c r="S241" s="202"/>
      <c r="T241" s="220"/>
      <c r="U241" s="171" t="str">
        <f t="shared" si="11"/>
        <v/>
      </c>
      <c r="V241" s="44"/>
      <c r="W241" s="201"/>
      <c r="X241" s="201"/>
      <c r="Y241" s="41"/>
      <c r="Z241" s="46"/>
      <c r="AA241" s="46"/>
      <c r="AB241" s="46"/>
      <c r="AC241" s="41"/>
      <c r="AD241" s="327"/>
      <c r="AE241" s="44"/>
      <c r="AF241" s="337" t="str">
        <f t="shared" si="14"/>
        <v/>
      </c>
      <c r="AG241" s="395"/>
      <c r="AH241" s="75"/>
      <c r="AI241" s="75"/>
      <c r="AJ241" s="76" t="b">
        <f t="shared" si="12"/>
        <v>1</v>
      </c>
    </row>
    <row r="242" spans="1:36" ht="36" customHeight="1">
      <c r="A242" s="66"/>
      <c r="B242" s="66"/>
      <c r="C242" s="66"/>
      <c r="D242" s="46"/>
      <c r="E242" s="237"/>
      <c r="F242" s="217" t="str">
        <f t="shared" si="13"/>
        <v/>
      </c>
      <c r="G242" s="41"/>
      <c r="H242" s="41"/>
      <c r="I242" s="194"/>
      <c r="J242" s="41"/>
      <c r="K242" s="84"/>
      <c r="L242" s="119"/>
      <c r="M242" s="202"/>
      <c r="N242" s="218"/>
      <c r="O242" s="219"/>
      <c r="P242" s="237"/>
      <c r="Q242" s="200"/>
      <c r="R242" s="202"/>
      <c r="S242" s="202"/>
      <c r="T242" s="220"/>
      <c r="U242" s="171" t="str">
        <f t="shared" si="11"/>
        <v/>
      </c>
      <c r="V242" s="44"/>
      <c r="W242" s="201"/>
      <c r="X242" s="201"/>
      <c r="Y242" s="41"/>
      <c r="Z242" s="46"/>
      <c r="AA242" s="46"/>
      <c r="AB242" s="46"/>
      <c r="AC242" s="41"/>
      <c r="AD242" s="327"/>
      <c r="AE242" s="44"/>
      <c r="AF242" s="337" t="str">
        <f t="shared" si="14"/>
        <v/>
      </c>
      <c r="AG242" s="395"/>
      <c r="AH242" s="75"/>
      <c r="AI242" s="75"/>
      <c r="AJ242" s="76" t="b">
        <f t="shared" si="12"/>
        <v>1</v>
      </c>
    </row>
    <row r="243" spans="1:36" ht="36" customHeight="1">
      <c r="A243" s="66"/>
      <c r="B243" s="66"/>
      <c r="C243" s="66"/>
      <c r="D243" s="46"/>
      <c r="E243" s="237"/>
      <c r="F243" s="217" t="str">
        <f t="shared" si="13"/>
        <v/>
      </c>
      <c r="G243" s="41"/>
      <c r="H243" s="41"/>
      <c r="I243" s="194"/>
      <c r="J243" s="41"/>
      <c r="K243" s="84"/>
      <c r="L243" s="119"/>
      <c r="M243" s="202"/>
      <c r="N243" s="218"/>
      <c r="O243" s="219"/>
      <c r="P243" s="237"/>
      <c r="Q243" s="200"/>
      <c r="R243" s="202"/>
      <c r="S243" s="202"/>
      <c r="T243" s="220"/>
      <c r="U243" s="171" t="str">
        <f t="shared" si="11"/>
        <v/>
      </c>
      <c r="V243" s="44"/>
      <c r="W243" s="201"/>
      <c r="X243" s="201"/>
      <c r="Y243" s="41"/>
      <c r="Z243" s="46"/>
      <c r="AA243" s="46"/>
      <c r="AB243" s="46"/>
      <c r="AC243" s="41"/>
      <c r="AD243" s="327"/>
      <c r="AE243" s="44"/>
      <c r="AF243" s="337" t="str">
        <f t="shared" si="14"/>
        <v/>
      </c>
      <c r="AG243" s="395"/>
      <c r="AH243" s="75"/>
      <c r="AI243" s="75"/>
      <c r="AJ243" s="76" t="b">
        <f t="shared" si="12"/>
        <v>1</v>
      </c>
    </row>
    <row r="244" spans="1:36" ht="36" customHeight="1">
      <c r="A244" s="66"/>
      <c r="B244" s="66"/>
      <c r="C244" s="66"/>
      <c r="D244" s="46"/>
      <c r="E244" s="237"/>
      <c r="F244" s="217" t="str">
        <f t="shared" si="13"/>
        <v/>
      </c>
      <c r="G244" s="41"/>
      <c r="H244" s="41"/>
      <c r="I244" s="194"/>
      <c r="J244" s="41"/>
      <c r="K244" s="84"/>
      <c r="L244" s="119"/>
      <c r="M244" s="202"/>
      <c r="N244" s="218"/>
      <c r="O244" s="219"/>
      <c r="P244" s="237"/>
      <c r="Q244" s="200"/>
      <c r="R244" s="202"/>
      <c r="S244" s="202"/>
      <c r="T244" s="220"/>
      <c r="U244" s="171" t="str">
        <f t="shared" si="11"/>
        <v/>
      </c>
      <c r="V244" s="44"/>
      <c r="W244" s="201"/>
      <c r="X244" s="201"/>
      <c r="Y244" s="41"/>
      <c r="Z244" s="46"/>
      <c r="AA244" s="46"/>
      <c r="AB244" s="46"/>
      <c r="AC244" s="41"/>
      <c r="AD244" s="327"/>
      <c r="AE244" s="44"/>
      <c r="AF244" s="337" t="str">
        <f t="shared" si="14"/>
        <v/>
      </c>
      <c r="AG244" s="395"/>
      <c r="AH244" s="75"/>
      <c r="AI244" s="75"/>
      <c r="AJ244" s="76" t="b">
        <f t="shared" si="12"/>
        <v>1</v>
      </c>
    </row>
    <row r="245" spans="1:36" ht="36" customHeight="1">
      <c r="A245" s="66"/>
      <c r="B245" s="66"/>
      <c r="C245" s="66"/>
      <c r="D245" s="46"/>
      <c r="E245" s="237"/>
      <c r="F245" s="217" t="str">
        <f t="shared" si="13"/>
        <v/>
      </c>
      <c r="G245" s="41"/>
      <c r="H245" s="41"/>
      <c r="I245" s="194"/>
      <c r="J245" s="41"/>
      <c r="K245" s="84"/>
      <c r="L245" s="119"/>
      <c r="M245" s="202"/>
      <c r="N245" s="218"/>
      <c r="O245" s="219"/>
      <c r="P245" s="237"/>
      <c r="Q245" s="200"/>
      <c r="R245" s="202"/>
      <c r="S245" s="202"/>
      <c r="T245" s="220"/>
      <c r="U245" s="171" t="str">
        <f t="shared" si="11"/>
        <v/>
      </c>
      <c r="V245" s="44"/>
      <c r="W245" s="201"/>
      <c r="X245" s="201"/>
      <c r="Y245" s="41"/>
      <c r="Z245" s="46"/>
      <c r="AA245" s="46"/>
      <c r="AB245" s="46"/>
      <c r="AC245" s="41"/>
      <c r="AD245" s="327"/>
      <c r="AE245" s="44"/>
      <c r="AF245" s="337" t="str">
        <f t="shared" si="14"/>
        <v/>
      </c>
      <c r="AG245" s="395"/>
      <c r="AH245" s="75"/>
      <c r="AI245" s="75"/>
      <c r="AJ245" s="76" t="b">
        <f t="shared" si="12"/>
        <v>1</v>
      </c>
    </row>
    <row r="246" spans="1:36" ht="36" customHeight="1">
      <c r="A246" s="66"/>
      <c r="B246" s="66"/>
      <c r="C246" s="66"/>
      <c r="D246" s="46"/>
      <c r="E246" s="237"/>
      <c r="F246" s="217" t="str">
        <f t="shared" si="13"/>
        <v/>
      </c>
      <c r="G246" s="41"/>
      <c r="H246" s="41"/>
      <c r="I246" s="194"/>
      <c r="J246" s="41"/>
      <c r="K246" s="84"/>
      <c r="L246" s="119"/>
      <c r="M246" s="202"/>
      <c r="N246" s="218"/>
      <c r="O246" s="219"/>
      <c r="P246" s="237"/>
      <c r="Q246" s="200"/>
      <c r="R246" s="202"/>
      <c r="S246" s="202"/>
      <c r="T246" s="220"/>
      <c r="U246" s="171" t="str">
        <f t="shared" si="11"/>
        <v/>
      </c>
      <c r="V246" s="44"/>
      <c r="W246" s="201"/>
      <c r="X246" s="201"/>
      <c r="Y246" s="41"/>
      <c r="Z246" s="46"/>
      <c r="AA246" s="46"/>
      <c r="AB246" s="46"/>
      <c r="AC246" s="41"/>
      <c r="AD246" s="327"/>
      <c r="AE246" s="44"/>
      <c r="AF246" s="337" t="str">
        <f t="shared" si="14"/>
        <v/>
      </c>
      <c r="AG246" s="395"/>
      <c r="AH246" s="75"/>
      <c r="AI246" s="75"/>
      <c r="AJ246" s="76" t="b">
        <f t="shared" si="12"/>
        <v>1</v>
      </c>
    </row>
    <row r="247" spans="1:36" ht="36" customHeight="1">
      <c r="A247" s="66"/>
      <c r="B247" s="66"/>
      <c r="C247" s="66"/>
      <c r="D247" s="46"/>
      <c r="E247" s="237"/>
      <c r="F247" s="217" t="str">
        <f t="shared" si="13"/>
        <v/>
      </c>
      <c r="G247" s="41"/>
      <c r="H247" s="41"/>
      <c r="I247" s="194"/>
      <c r="J247" s="41"/>
      <c r="K247" s="84"/>
      <c r="L247" s="119"/>
      <c r="M247" s="202"/>
      <c r="N247" s="218"/>
      <c r="O247" s="219"/>
      <c r="P247" s="237"/>
      <c r="Q247" s="200"/>
      <c r="R247" s="202"/>
      <c r="S247" s="202"/>
      <c r="T247" s="220"/>
      <c r="U247" s="171" t="str">
        <f t="shared" si="11"/>
        <v/>
      </c>
      <c r="V247" s="44"/>
      <c r="W247" s="201"/>
      <c r="X247" s="201"/>
      <c r="Y247" s="41"/>
      <c r="Z247" s="46"/>
      <c r="AA247" s="46"/>
      <c r="AB247" s="46"/>
      <c r="AC247" s="41"/>
      <c r="AD247" s="327"/>
      <c r="AE247" s="44"/>
      <c r="AF247" s="337" t="str">
        <f t="shared" si="14"/>
        <v/>
      </c>
      <c r="AG247" s="395"/>
      <c r="AH247" s="75"/>
      <c r="AI247" s="75"/>
      <c r="AJ247" s="76" t="b">
        <f t="shared" si="12"/>
        <v>1</v>
      </c>
    </row>
    <row r="248" spans="1:36" ht="36" customHeight="1">
      <c r="A248" s="66"/>
      <c r="B248" s="66"/>
      <c r="C248" s="66"/>
      <c r="D248" s="46"/>
      <c r="E248" s="237"/>
      <c r="F248" s="217" t="str">
        <f t="shared" si="13"/>
        <v/>
      </c>
      <c r="G248" s="41"/>
      <c r="H248" s="41"/>
      <c r="I248" s="194"/>
      <c r="J248" s="41"/>
      <c r="K248" s="84"/>
      <c r="L248" s="119"/>
      <c r="M248" s="202"/>
      <c r="N248" s="218"/>
      <c r="O248" s="219"/>
      <c r="P248" s="237"/>
      <c r="Q248" s="200"/>
      <c r="R248" s="202"/>
      <c r="S248" s="202"/>
      <c r="T248" s="220"/>
      <c r="U248" s="171" t="str">
        <f t="shared" si="11"/>
        <v/>
      </c>
      <c r="V248" s="44"/>
      <c r="W248" s="201"/>
      <c r="X248" s="201"/>
      <c r="Y248" s="41"/>
      <c r="Z248" s="46"/>
      <c r="AA248" s="46"/>
      <c r="AB248" s="46"/>
      <c r="AC248" s="41"/>
      <c r="AD248" s="327"/>
      <c r="AE248" s="44"/>
      <c r="AF248" s="337" t="str">
        <f t="shared" si="14"/>
        <v/>
      </c>
      <c r="AG248" s="395"/>
      <c r="AH248" s="75"/>
      <c r="AI248" s="75"/>
      <c r="AJ248" s="76" t="b">
        <f t="shared" si="12"/>
        <v>1</v>
      </c>
    </row>
    <row r="249" spans="1:36" ht="36" customHeight="1">
      <c r="A249" s="66"/>
      <c r="B249" s="66"/>
      <c r="C249" s="66"/>
      <c r="D249" s="46"/>
      <c r="E249" s="237"/>
      <c r="F249" s="217" t="str">
        <f t="shared" si="13"/>
        <v/>
      </c>
      <c r="G249" s="41"/>
      <c r="H249" s="41"/>
      <c r="I249" s="194"/>
      <c r="J249" s="41"/>
      <c r="K249" s="84"/>
      <c r="L249" s="119"/>
      <c r="M249" s="202"/>
      <c r="N249" s="218"/>
      <c r="O249" s="219"/>
      <c r="P249" s="237"/>
      <c r="Q249" s="200"/>
      <c r="R249" s="202"/>
      <c r="S249" s="202"/>
      <c r="T249" s="220"/>
      <c r="U249" s="171" t="str">
        <f t="shared" si="11"/>
        <v/>
      </c>
      <c r="V249" s="44"/>
      <c r="W249" s="201"/>
      <c r="X249" s="201"/>
      <c r="Y249" s="41"/>
      <c r="Z249" s="46"/>
      <c r="AA249" s="46"/>
      <c r="AB249" s="46"/>
      <c r="AC249" s="41"/>
      <c r="AD249" s="327"/>
      <c r="AE249" s="44"/>
      <c r="AF249" s="337" t="str">
        <f t="shared" si="14"/>
        <v/>
      </c>
      <c r="AG249" s="395"/>
      <c r="AH249" s="75"/>
      <c r="AI249" s="75"/>
      <c r="AJ249" s="76" t="b">
        <f t="shared" si="12"/>
        <v>1</v>
      </c>
    </row>
    <row r="250" spans="1:36" ht="36" customHeight="1">
      <c r="A250" s="66"/>
      <c r="B250" s="66"/>
      <c r="C250" s="66"/>
      <c r="D250" s="46"/>
      <c r="E250" s="237"/>
      <c r="F250" s="217" t="str">
        <f t="shared" si="13"/>
        <v/>
      </c>
      <c r="G250" s="41"/>
      <c r="H250" s="41"/>
      <c r="I250" s="194"/>
      <c r="J250" s="41"/>
      <c r="K250" s="84"/>
      <c r="L250" s="119"/>
      <c r="M250" s="202"/>
      <c r="N250" s="218"/>
      <c r="O250" s="219"/>
      <c r="P250" s="237"/>
      <c r="Q250" s="200"/>
      <c r="R250" s="202"/>
      <c r="S250" s="202"/>
      <c r="T250" s="220"/>
      <c r="U250" s="171" t="str">
        <f t="shared" si="11"/>
        <v/>
      </c>
      <c r="V250" s="44"/>
      <c r="W250" s="201"/>
      <c r="X250" s="201"/>
      <c r="Y250" s="41"/>
      <c r="Z250" s="46"/>
      <c r="AA250" s="46"/>
      <c r="AB250" s="46"/>
      <c r="AC250" s="41"/>
      <c r="AD250" s="327"/>
      <c r="AE250" s="44"/>
      <c r="AF250" s="337" t="str">
        <f t="shared" si="14"/>
        <v/>
      </c>
      <c r="AG250" s="395"/>
      <c r="AH250" s="75"/>
      <c r="AI250" s="75"/>
      <c r="AJ250" s="76" t="b">
        <f t="shared" si="12"/>
        <v>1</v>
      </c>
    </row>
    <row r="251" spans="1:36" ht="36" customHeight="1">
      <c r="A251" s="66"/>
      <c r="B251" s="66"/>
      <c r="C251" s="66"/>
      <c r="D251" s="46"/>
      <c r="E251" s="237"/>
      <c r="F251" s="217" t="str">
        <f t="shared" si="13"/>
        <v/>
      </c>
      <c r="G251" s="41"/>
      <c r="H251" s="41"/>
      <c r="I251" s="194"/>
      <c r="J251" s="41"/>
      <c r="K251" s="84"/>
      <c r="L251" s="119"/>
      <c r="M251" s="202"/>
      <c r="N251" s="218"/>
      <c r="O251" s="219"/>
      <c r="P251" s="237"/>
      <c r="Q251" s="200"/>
      <c r="R251" s="202"/>
      <c r="S251" s="202"/>
      <c r="T251" s="220"/>
      <c r="U251" s="171" t="str">
        <f t="shared" si="11"/>
        <v/>
      </c>
      <c r="V251" s="44"/>
      <c r="W251" s="201"/>
      <c r="X251" s="201"/>
      <c r="Y251" s="41"/>
      <c r="Z251" s="46"/>
      <c r="AA251" s="46"/>
      <c r="AB251" s="46"/>
      <c r="AC251" s="41"/>
      <c r="AD251" s="327"/>
      <c r="AE251" s="44"/>
      <c r="AF251" s="337" t="str">
        <f t="shared" si="14"/>
        <v/>
      </c>
      <c r="AG251" s="395"/>
      <c r="AH251" s="75"/>
      <c r="AI251" s="75"/>
      <c r="AJ251" s="76" t="b">
        <f t="shared" si="12"/>
        <v>1</v>
      </c>
    </row>
    <row r="252" spans="1:36" ht="36" customHeight="1">
      <c r="A252" s="66"/>
      <c r="B252" s="66"/>
      <c r="C252" s="66"/>
      <c r="D252" s="46"/>
      <c r="E252" s="237"/>
      <c r="F252" s="217" t="str">
        <f t="shared" si="13"/>
        <v/>
      </c>
      <c r="G252" s="41"/>
      <c r="H252" s="41"/>
      <c r="I252" s="194"/>
      <c r="J252" s="41"/>
      <c r="K252" s="84"/>
      <c r="L252" s="119"/>
      <c r="M252" s="202"/>
      <c r="N252" s="218"/>
      <c r="O252" s="219"/>
      <c r="P252" s="237"/>
      <c r="Q252" s="200"/>
      <c r="R252" s="202"/>
      <c r="S252" s="202"/>
      <c r="T252" s="220"/>
      <c r="U252" s="171" t="str">
        <f t="shared" si="11"/>
        <v/>
      </c>
      <c r="V252" s="44"/>
      <c r="W252" s="201"/>
      <c r="X252" s="201"/>
      <c r="Y252" s="41"/>
      <c r="Z252" s="46"/>
      <c r="AA252" s="46"/>
      <c r="AB252" s="46"/>
      <c r="AC252" s="41"/>
      <c r="AD252" s="327"/>
      <c r="AE252" s="44"/>
      <c r="AF252" s="337" t="str">
        <f t="shared" si="14"/>
        <v/>
      </c>
      <c r="AG252" s="395"/>
      <c r="AH252" s="75"/>
      <c r="AI252" s="75"/>
      <c r="AJ252" s="76" t="b">
        <f t="shared" si="12"/>
        <v>1</v>
      </c>
    </row>
    <row r="253" spans="1:36" ht="36" customHeight="1">
      <c r="A253" s="66"/>
      <c r="B253" s="66"/>
      <c r="C253" s="66"/>
      <c r="D253" s="46"/>
      <c r="E253" s="237"/>
      <c r="F253" s="217" t="str">
        <f t="shared" si="13"/>
        <v/>
      </c>
      <c r="G253" s="41"/>
      <c r="H253" s="41"/>
      <c r="I253" s="194"/>
      <c r="J253" s="41"/>
      <c r="K253" s="84"/>
      <c r="L253" s="119"/>
      <c r="M253" s="202"/>
      <c r="N253" s="218"/>
      <c r="O253" s="219"/>
      <c r="P253" s="237"/>
      <c r="Q253" s="200"/>
      <c r="R253" s="202"/>
      <c r="S253" s="202"/>
      <c r="T253" s="220"/>
      <c r="U253" s="171" t="str">
        <f t="shared" si="11"/>
        <v/>
      </c>
      <c r="V253" s="44"/>
      <c r="W253" s="201"/>
      <c r="X253" s="201"/>
      <c r="Y253" s="41"/>
      <c r="Z253" s="46"/>
      <c r="AA253" s="46"/>
      <c r="AB253" s="46"/>
      <c r="AC253" s="41"/>
      <c r="AD253" s="327"/>
      <c r="AE253" s="44"/>
      <c r="AF253" s="337" t="str">
        <f t="shared" si="14"/>
        <v/>
      </c>
      <c r="AG253" s="395"/>
      <c r="AH253" s="75"/>
      <c r="AI253" s="75"/>
      <c r="AJ253" s="76" t="b">
        <f t="shared" si="12"/>
        <v>1</v>
      </c>
    </row>
    <row r="254" spans="1:36" ht="36" customHeight="1">
      <c r="A254" s="66"/>
      <c r="B254" s="66"/>
      <c r="C254" s="66"/>
      <c r="D254" s="46"/>
      <c r="E254" s="237"/>
      <c r="F254" s="217" t="str">
        <f t="shared" si="13"/>
        <v/>
      </c>
      <c r="G254" s="41"/>
      <c r="H254" s="41"/>
      <c r="I254" s="194"/>
      <c r="J254" s="41"/>
      <c r="K254" s="84"/>
      <c r="L254" s="119"/>
      <c r="M254" s="202"/>
      <c r="N254" s="218"/>
      <c r="O254" s="219"/>
      <c r="P254" s="237"/>
      <c r="Q254" s="200"/>
      <c r="R254" s="202"/>
      <c r="S254" s="202"/>
      <c r="T254" s="220"/>
      <c r="U254" s="171" t="str">
        <f t="shared" si="11"/>
        <v/>
      </c>
      <c r="V254" s="44"/>
      <c r="W254" s="201"/>
      <c r="X254" s="201"/>
      <c r="Y254" s="41"/>
      <c r="Z254" s="46"/>
      <c r="AA254" s="46"/>
      <c r="AB254" s="46"/>
      <c r="AC254" s="41"/>
      <c r="AD254" s="327"/>
      <c r="AE254" s="44"/>
      <c r="AF254" s="337" t="str">
        <f t="shared" si="14"/>
        <v/>
      </c>
      <c r="AG254" s="395"/>
      <c r="AH254" s="75"/>
      <c r="AI254" s="75"/>
      <c r="AJ254" s="76" t="b">
        <f t="shared" si="12"/>
        <v>1</v>
      </c>
    </row>
    <row r="255" spans="1:36" ht="36" customHeight="1">
      <c r="A255" s="66"/>
      <c r="B255" s="66"/>
      <c r="C255" s="66"/>
      <c r="D255" s="46"/>
      <c r="E255" s="237"/>
      <c r="F255" s="217" t="str">
        <f t="shared" si="13"/>
        <v/>
      </c>
      <c r="G255" s="41"/>
      <c r="H255" s="41"/>
      <c r="I255" s="194"/>
      <c r="J255" s="41"/>
      <c r="K255" s="84"/>
      <c r="L255" s="119"/>
      <c r="M255" s="202"/>
      <c r="N255" s="218"/>
      <c r="O255" s="219"/>
      <c r="P255" s="237"/>
      <c r="Q255" s="200"/>
      <c r="R255" s="202"/>
      <c r="S255" s="202"/>
      <c r="T255" s="220"/>
      <c r="U255" s="171" t="str">
        <f t="shared" si="11"/>
        <v/>
      </c>
      <c r="V255" s="44"/>
      <c r="W255" s="201"/>
      <c r="X255" s="201"/>
      <c r="Y255" s="41"/>
      <c r="Z255" s="46"/>
      <c r="AA255" s="46"/>
      <c r="AB255" s="46"/>
      <c r="AC255" s="41"/>
      <c r="AD255" s="327"/>
      <c r="AE255" s="44"/>
      <c r="AF255" s="337" t="str">
        <f t="shared" si="14"/>
        <v/>
      </c>
      <c r="AG255" s="395"/>
      <c r="AH255" s="75"/>
      <c r="AI255" s="75"/>
      <c r="AJ255" s="76" t="b">
        <f t="shared" si="12"/>
        <v>1</v>
      </c>
    </row>
    <row r="256" spans="1:36" ht="36" customHeight="1">
      <c r="A256" s="66"/>
      <c r="B256" s="66"/>
      <c r="C256" s="66"/>
      <c r="D256" s="46"/>
      <c r="E256" s="237"/>
      <c r="F256" s="217" t="str">
        <f t="shared" si="13"/>
        <v/>
      </c>
      <c r="G256" s="41"/>
      <c r="H256" s="41"/>
      <c r="I256" s="194"/>
      <c r="J256" s="41"/>
      <c r="K256" s="84"/>
      <c r="L256" s="119"/>
      <c r="M256" s="202"/>
      <c r="N256" s="218"/>
      <c r="O256" s="219"/>
      <c r="P256" s="237"/>
      <c r="Q256" s="200"/>
      <c r="R256" s="202"/>
      <c r="S256" s="202"/>
      <c r="T256" s="220"/>
      <c r="U256" s="171" t="str">
        <f t="shared" si="11"/>
        <v/>
      </c>
      <c r="V256" s="44"/>
      <c r="W256" s="201"/>
      <c r="X256" s="201"/>
      <c r="Y256" s="41"/>
      <c r="Z256" s="46"/>
      <c r="AA256" s="46"/>
      <c r="AB256" s="46"/>
      <c r="AC256" s="41"/>
      <c r="AD256" s="327"/>
      <c r="AE256" s="44"/>
      <c r="AF256" s="337" t="str">
        <f t="shared" si="14"/>
        <v/>
      </c>
      <c r="AG256" s="395"/>
      <c r="AH256" s="75"/>
      <c r="AI256" s="75"/>
      <c r="AJ256" s="76" t="b">
        <f t="shared" si="12"/>
        <v>1</v>
      </c>
    </row>
    <row r="257" spans="1:36" ht="36" customHeight="1">
      <c r="A257" s="66"/>
      <c r="B257" s="66"/>
      <c r="C257" s="66"/>
      <c r="D257" s="46"/>
      <c r="E257" s="237"/>
      <c r="F257" s="217" t="str">
        <f t="shared" si="13"/>
        <v/>
      </c>
      <c r="G257" s="41"/>
      <c r="H257" s="41"/>
      <c r="I257" s="194"/>
      <c r="J257" s="41"/>
      <c r="K257" s="84"/>
      <c r="L257" s="119"/>
      <c r="M257" s="202"/>
      <c r="N257" s="218"/>
      <c r="O257" s="219"/>
      <c r="P257" s="237"/>
      <c r="Q257" s="200"/>
      <c r="R257" s="202"/>
      <c r="S257" s="202"/>
      <c r="T257" s="220"/>
      <c r="U257" s="171" t="str">
        <f t="shared" si="11"/>
        <v/>
      </c>
      <c r="V257" s="44"/>
      <c r="W257" s="201"/>
      <c r="X257" s="201"/>
      <c r="Y257" s="41"/>
      <c r="Z257" s="46"/>
      <c r="AA257" s="46"/>
      <c r="AB257" s="46"/>
      <c r="AC257" s="41"/>
      <c r="AD257" s="327"/>
      <c r="AE257" s="44"/>
      <c r="AF257" s="337" t="str">
        <f t="shared" si="14"/>
        <v/>
      </c>
      <c r="AG257" s="395"/>
      <c r="AH257" s="75"/>
      <c r="AI257" s="75"/>
      <c r="AJ257" s="76" t="b">
        <f t="shared" si="12"/>
        <v>1</v>
      </c>
    </row>
    <row r="258" spans="1:36" ht="36" customHeight="1">
      <c r="A258" s="66"/>
      <c r="B258" s="66"/>
      <c r="C258" s="66"/>
      <c r="D258" s="46"/>
      <c r="E258" s="237"/>
      <c r="F258" s="217" t="str">
        <f t="shared" si="13"/>
        <v/>
      </c>
      <c r="G258" s="41"/>
      <c r="H258" s="41"/>
      <c r="I258" s="194"/>
      <c r="J258" s="41"/>
      <c r="K258" s="84"/>
      <c r="L258" s="119"/>
      <c r="M258" s="202"/>
      <c r="N258" s="218"/>
      <c r="O258" s="219"/>
      <c r="P258" s="237"/>
      <c r="Q258" s="200"/>
      <c r="R258" s="202"/>
      <c r="S258" s="202"/>
      <c r="T258" s="220"/>
      <c r="U258" s="171" t="str">
        <f t="shared" si="11"/>
        <v/>
      </c>
      <c r="V258" s="44"/>
      <c r="W258" s="201"/>
      <c r="X258" s="201"/>
      <c r="Y258" s="41"/>
      <c r="Z258" s="46"/>
      <c r="AA258" s="46"/>
      <c r="AB258" s="46"/>
      <c r="AC258" s="41"/>
      <c r="AD258" s="327"/>
      <c r="AE258" s="44"/>
      <c r="AF258" s="337" t="str">
        <f t="shared" si="14"/>
        <v/>
      </c>
      <c r="AG258" s="395"/>
      <c r="AH258" s="75"/>
      <c r="AI258" s="75"/>
      <c r="AJ258" s="76" t="b">
        <f t="shared" si="12"/>
        <v>1</v>
      </c>
    </row>
    <row r="259" spans="1:36" ht="36" customHeight="1">
      <c r="A259" s="66"/>
      <c r="B259" s="66"/>
      <c r="C259" s="66"/>
      <c r="D259" s="46"/>
      <c r="E259" s="237"/>
      <c r="F259" s="217" t="str">
        <f t="shared" si="13"/>
        <v/>
      </c>
      <c r="G259" s="41"/>
      <c r="H259" s="41"/>
      <c r="I259" s="194"/>
      <c r="J259" s="41"/>
      <c r="K259" s="84"/>
      <c r="L259" s="119"/>
      <c r="M259" s="202"/>
      <c r="N259" s="218"/>
      <c r="O259" s="219"/>
      <c r="P259" s="237"/>
      <c r="Q259" s="200"/>
      <c r="R259" s="202"/>
      <c r="S259" s="202"/>
      <c r="T259" s="220"/>
      <c r="U259" s="171" t="str">
        <f t="shared" si="11"/>
        <v/>
      </c>
      <c r="V259" s="44"/>
      <c r="W259" s="201"/>
      <c r="X259" s="201"/>
      <c r="Y259" s="41"/>
      <c r="Z259" s="46"/>
      <c r="AA259" s="46"/>
      <c r="AB259" s="46"/>
      <c r="AC259" s="41"/>
      <c r="AD259" s="327"/>
      <c r="AE259" s="44"/>
      <c r="AF259" s="337" t="str">
        <f t="shared" si="14"/>
        <v/>
      </c>
      <c r="AG259" s="395"/>
      <c r="AH259" s="75"/>
      <c r="AI259" s="75"/>
      <c r="AJ259" s="76" t="b">
        <f t="shared" si="12"/>
        <v>1</v>
      </c>
    </row>
    <row r="260" spans="1:36" ht="36" customHeight="1">
      <c r="A260" s="66"/>
      <c r="B260" s="66"/>
      <c r="C260" s="66"/>
      <c r="D260" s="46"/>
      <c r="E260" s="237"/>
      <c r="F260" s="217" t="str">
        <f t="shared" si="13"/>
        <v/>
      </c>
      <c r="G260" s="41"/>
      <c r="H260" s="41"/>
      <c r="I260" s="194"/>
      <c r="J260" s="41"/>
      <c r="K260" s="84"/>
      <c r="L260" s="119"/>
      <c r="M260" s="202"/>
      <c r="N260" s="218"/>
      <c r="O260" s="219"/>
      <c r="P260" s="237"/>
      <c r="Q260" s="200"/>
      <c r="R260" s="202"/>
      <c r="S260" s="202"/>
      <c r="T260" s="220"/>
      <c r="U260" s="171" t="str">
        <f t="shared" si="11"/>
        <v/>
      </c>
      <c r="V260" s="44"/>
      <c r="W260" s="201"/>
      <c r="X260" s="201"/>
      <c r="Y260" s="41"/>
      <c r="Z260" s="46"/>
      <c r="AA260" s="46"/>
      <c r="AB260" s="46"/>
      <c r="AC260" s="41"/>
      <c r="AD260" s="327"/>
      <c r="AE260" s="44"/>
      <c r="AF260" s="337" t="str">
        <f t="shared" si="14"/>
        <v/>
      </c>
      <c r="AG260" s="395"/>
      <c r="AH260" s="75"/>
      <c r="AI260" s="75"/>
      <c r="AJ260" s="76" t="b">
        <f t="shared" si="12"/>
        <v>1</v>
      </c>
    </row>
    <row r="261" spans="1:36" ht="36" customHeight="1">
      <c r="A261" s="66"/>
      <c r="B261" s="66"/>
      <c r="C261" s="66"/>
      <c r="D261" s="46"/>
      <c r="E261" s="237"/>
      <c r="F261" s="217" t="str">
        <f t="shared" si="13"/>
        <v/>
      </c>
      <c r="G261" s="41"/>
      <c r="H261" s="41"/>
      <c r="I261" s="194"/>
      <c r="J261" s="41"/>
      <c r="K261" s="84"/>
      <c r="L261" s="119"/>
      <c r="M261" s="202"/>
      <c r="N261" s="218"/>
      <c r="O261" s="219"/>
      <c r="P261" s="237"/>
      <c r="Q261" s="200"/>
      <c r="R261" s="202"/>
      <c r="S261" s="202"/>
      <c r="T261" s="220"/>
      <c r="U261" s="171" t="str">
        <f t="shared" si="11"/>
        <v/>
      </c>
      <c r="V261" s="44"/>
      <c r="W261" s="201"/>
      <c r="X261" s="201"/>
      <c r="Y261" s="41"/>
      <c r="Z261" s="46"/>
      <c r="AA261" s="46"/>
      <c r="AB261" s="46"/>
      <c r="AC261" s="41"/>
      <c r="AD261" s="327"/>
      <c r="AE261" s="44"/>
      <c r="AF261" s="337" t="str">
        <f t="shared" si="14"/>
        <v/>
      </c>
      <c r="AG261" s="395"/>
      <c r="AH261" s="75"/>
      <c r="AI261" s="75"/>
      <c r="AJ261" s="76" t="b">
        <f t="shared" si="12"/>
        <v>1</v>
      </c>
    </row>
    <row r="262" spans="1:36" ht="36" customHeight="1">
      <c r="A262" s="66"/>
      <c r="B262" s="66"/>
      <c r="C262" s="66"/>
      <c r="D262" s="46"/>
      <c r="E262" s="237"/>
      <c r="F262" s="217" t="str">
        <f t="shared" si="13"/>
        <v/>
      </c>
      <c r="G262" s="41"/>
      <c r="H262" s="41"/>
      <c r="I262" s="194"/>
      <c r="J262" s="41"/>
      <c r="K262" s="84"/>
      <c r="L262" s="119"/>
      <c r="M262" s="202"/>
      <c r="N262" s="218"/>
      <c r="O262" s="219"/>
      <c r="P262" s="237"/>
      <c r="Q262" s="200"/>
      <c r="R262" s="202"/>
      <c r="S262" s="202"/>
      <c r="T262" s="220"/>
      <c r="U262" s="171" t="str">
        <f t="shared" si="11"/>
        <v/>
      </c>
      <c r="V262" s="44"/>
      <c r="W262" s="201"/>
      <c r="X262" s="201"/>
      <c r="Y262" s="41"/>
      <c r="Z262" s="46"/>
      <c r="AA262" s="46"/>
      <c r="AB262" s="46"/>
      <c r="AC262" s="41"/>
      <c r="AD262" s="327"/>
      <c r="AE262" s="44"/>
      <c r="AF262" s="337" t="str">
        <f t="shared" si="14"/>
        <v/>
      </c>
      <c r="AG262" s="395"/>
      <c r="AH262" s="75"/>
      <c r="AI262" s="75"/>
      <c r="AJ262" s="76" t="b">
        <f t="shared" si="12"/>
        <v>1</v>
      </c>
    </row>
    <row r="263" spans="1:36" ht="36" customHeight="1">
      <c r="A263" s="66"/>
      <c r="B263" s="66"/>
      <c r="C263" s="66"/>
      <c r="D263" s="46"/>
      <c r="E263" s="237"/>
      <c r="F263" s="217" t="str">
        <f t="shared" si="13"/>
        <v/>
      </c>
      <c r="G263" s="41"/>
      <c r="H263" s="41"/>
      <c r="I263" s="194"/>
      <c r="J263" s="41"/>
      <c r="K263" s="84"/>
      <c r="L263" s="119"/>
      <c r="M263" s="202"/>
      <c r="N263" s="218"/>
      <c r="O263" s="219"/>
      <c r="P263" s="237"/>
      <c r="Q263" s="200"/>
      <c r="R263" s="202"/>
      <c r="S263" s="202"/>
      <c r="T263" s="220"/>
      <c r="U263" s="171" t="str">
        <f t="shared" si="11"/>
        <v/>
      </c>
      <c r="V263" s="44"/>
      <c r="W263" s="201"/>
      <c r="X263" s="201"/>
      <c r="Y263" s="41"/>
      <c r="Z263" s="46"/>
      <c r="AA263" s="46"/>
      <c r="AB263" s="46"/>
      <c r="AC263" s="41"/>
      <c r="AD263" s="327"/>
      <c r="AE263" s="44"/>
      <c r="AF263" s="337" t="str">
        <f t="shared" si="14"/>
        <v/>
      </c>
      <c r="AG263" s="395"/>
      <c r="AH263" s="75"/>
      <c r="AI263" s="75"/>
      <c r="AJ263" s="76" t="b">
        <f t="shared" si="12"/>
        <v>1</v>
      </c>
    </row>
    <row r="264" spans="1:36" ht="36" customHeight="1">
      <c r="A264" s="66"/>
      <c r="B264" s="66"/>
      <c r="C264" s="66"/>
      <c r="D264" s="46"/>
      <c r="E264" s="237"/>
      <c r="F264" s="217" t="str">
        <f t="shared" si="13"/>
        <v/>
      </c>
      <c r="G264" s="41"/>
      <c r="H264" s="41"/>
      <c r="I264" s="194"/>
      <c r="J264" s="41"/>
      <c r="K264" s="84"/>
      <c r="L264" s="119"/>
      <c r="M264" s="202"/>
      <c r="N264" s="218"/>
      <c r="O264" s="219"/>
      <c r="P264" s="237"/>
      <c r="Q264" s="200"/>
      <c r="R264" s="202"/>
      <c r="S264" s="202"/>
      <c r="T264" s="220"/>
      <c r="U264" s="171" t="str">
        <f t="shared" si="11"/>
        <v/>
      </c>
      <c r="V264" s="44"/>
      <c r="W264" s="201"/>
      <c r="X264" s="201"/>
      <c r="Y264" s="41"/>
      <c r="Z264" s="46"/>
      <c r="AA264" s="46"/>
      <c r="AB264" s="46"/>
      <c r="AC264" s="41"/>
      <c r="AD264" s="327"/>
      <c r="AE264" s="44"/>
      <c r="AF264" s="337" t="str">
        <f t="shared" si="14"/>
        <v/>
      </c>
      <c r="AG264" s="395"/>
      <c r="AH264" s="75"/>
      <c r="AI264" s="75"/>
      <c r="AJ264" s="76" t="b">
        <f t="shared" si="12"/>
        <v>1</v>
      </c>
    </row>
    <row r="265" spans="1:36" ht="36" customHeight="1">
      <c r="A265" s="66"/>
      <c r="B265" s="66"/>
      <c r="C265" s="66"/>
      <c r="D265" s="46"/>
      <c r="E265" s="237"/>
      <c r="F265" s="217" t="str">
        <f t="shared" si="13"/>
        <v/>
      </c>
      <c r="G265" s="41"/>
      <c r="H265" s="41"/>
      <c r="I265" s="194"/>
      <c r="J265" s="41"/>
      <c r="K265" s="84"/>
      <c r="L265" s="119"/>
      <c r="M265" s="202"/>
      <c r="N265" s="218"/>
      <c r="O265" s="219"/>
      <c r="P265" s="237"/>
      <c r="Q265" s="200"/>
      <c r="R265" s="202"/>
      <c r="S265" s="202"/>
      <c r="T265" s="220"/>
      <c r="U265" s="171" t="str">
        <f t="shared" si="11"/>
        <v/>
      </c>
      <c r="V265" s="44"/>
      <c r="W265" s="201"/>
      <c r="X265" s="201"/>
      <c r="Y265" s="41"/>
      <c r="Z265" s="46"/>
      <c r="AA265" s="46"/>
      <c r="AB265" s="46"/>
      <c r="AC265" s="41"/>
      <c r="AD265" s="327"/>
      <c r="AE265" s="44"/>
      <c r="AF265" s="337" t="str">
        <f t="shared" si="14"/>
        <v/>
      </c>
      <c r="AG265" s="395"/>
      <c r="AH265" s="75"/>
      <c r="AI265" s="75"/>
      <c r="AJ265" s="76" t="b">
        <f t="shared" si="12"/>
        <v>1</v>
      </c>
    </row>
    <row r="266" spans="1:36" ht="36" customHeight="1">
      <c r="A266" s="66"/>
      <c r="B266" s="66"/>
      <c r="C266" s="66"/>
      <c r="D266" s="46"/>
      <c r="E266" s="237"/>
      <c r="F266" s="217" t="str">
        <f t="shared" si="13"/>
        <v/>
      </c>
      <c r="G266" s="41"/>
      <c r="H266" s="41"/>
      <c r="I266" s="194"/>
      <c r="J266" s="41"/>
      <c r="K266" s="84"/>
      <c r="L266" s="119"/>
      <c r="M266" s="202"/>
      <c r="N266" s="218"/>
      <c r="O266" s="219"/>
      <c r="P266" s="237"/>
      <c r="Q266" s="200"/>
      <c r="R266" s="202"/>
      <c r="S266" s="202"/>
      <c r="T266" s="220"/>
      <c r="U266" s="171" t="str">
        <f t="shared" si="11"/>
        <v/>
      </c>
      <c r="V266" s="44"/>
      <c r="W266" s="201"/>
      <c r="X266" s="201"/>
      <c r="Y266" s="41"/>
      <c r="Z266" s="46"/>
      <c r="AA266" s="46"/>
      <c r="AB266" s="46"/>
      <c r="AC266" s="41"/>
      <c r="AD266" s="327"/>
      <c r="AE266" s="44"/>
      <c r="AF266" s="337" t="str">
        <f t="shared" si="14"/>
        <v/>
      </c>
      <c r="AG266" s="395"/>
      <c r="AH266" s="75"/>
      <c r="AI266" s="75"/>
      <c r="AJ266" s="76" t="b">
        <f t="shared" si="12"/>
        <v>1</v>
      </c>
    </row>
    <row r="267" spans="1:36" ht="36" customHeight="1">
      <c r="A267" s="66"/>
      <c r="B267" s="66"/>
      <c r="C267" s="66"/>
      <c r="D267" s="46"/>
      <c r="E267" s="237"/>
      <c r="F267" s="217" t="str">
        <f t="shared" si="13"/>
        <v/>
      </c>
      <c r="G267" s="41"/>
      <c r="H267" s="41"/>
      <c r="I267" s="194"/>
      <c r="J267" s="41"/>
      <c r="K267" s="84"/>
      <c r="L267" s="119"/>
      <c r="M267" s="202"/>
      <c r="N267" s="218"/>
      <c r="O267" s="219"/>
      <c r="P267" s="237"/>
      <c r="Q267" s="200"/>
      <c r="R267" s="202"/>
      <c r="S267" s="202"/>
      <c r="T267" s="220"/>
      <c r="U267" s="171" t="str">
        <f t="shared" ref="U267:U330" si="15">IF(ISBLANK(Q267),"",DATEDIF(K267,Q267,"d")/365)</f>
        <v/>
      </c>
      <c r="V267" s="44"/>
      <c r="W267" s="201"/>
      <c r="X267" s="201"/>
      <c r="Y267" s="41"/>
      <c r="Z267" s="46"/>
      <c r="AA267" s="46"/>
      <c r="AB267" s="46"/>
      <c r="AC267" s="41"/>
      <c r="AD267" s="327"/>
      <c r="AE267" s="44"/>
      <c r="AF267" s="337" t="str">
        <f t="shared" si="14"/>
        <v/>
      </c>
      <c r="AG267" s="395"/>
      <c r="AH267" s="75"/>
      <c r="AI267" s="75"/>
      <c r="AJ267" s="76" t="b">
        <f t="shared" ref="AJ267:AJ330" si="16">ROUND(M267,)=ROUND(S267,)+ROUND(AB267,)+ROUND(W267,)</f>
        <v>1</v>
      </c>
    </row>
    <row r="268" spans="1:36" ht="36" customHeight="1">
      <c r="A268" s="66"/>
      <c r="B268" s="66"/>
      <c r="C268" s="66"/>
      <c r="D268" s="46"/>
      <c r="E268" s="237"/>
      <c r="F268" s="217" t="str">
        <f t="shared" si="13"/>
        <v/>
      </c>
      <c r="G268" s="41"/>
      <c r="H268" s="41"/>
      <c r="I268" s="194"/>
      <c r="J268" s="41"/>
      <c r="K268" s="84"/>
      <c r="L268" s="119"/>
      <c r="M268" s="202"/>
      <c r="N268" s="218"/>
      <c r="O268" s="219"/>
      <c r="P268" s="237"/>
      <c r="Q268" s="200"/>
      <c r="R268" s="202"/>
      <c r="S268" s="202"/>
      <c r="T268" s="220"/>
      <c r="U268" s="171" t="str">
        <f t="shared" si="15"/>
        <v/>
      </c>
      <c r="V268" s="44"/>
      <c r="W268" s="201"/>
      <c r="X268" s="201"/>
      <c r="Y268" s="41"/>
      <c r="Z268" s="46"/>
      <c r="AA268" s="46"/>
      <c r="AB268" s="46"/>
      <c r="AC268" s="41"/>
      <c r="AD268" s="327"/>
      <c r="AE268" s="44"/>
      <c r="AF268" s="337" t="str">
        <f t="shared" si="14"/>
        <v/>
      </c>
      <c r="AG268" s="395"/>
      <c r="AH268" s="75"/>
      <c r="AI268" s="75"/>
      <c r="AJ268" s="76" t="b">
        <f t="shared" si="16"/>
        <v>1</v>
      </c>
    </row>
    <row r="269" spans="1:36" ht="36" customHeight="1">
      <c r="A269" s="66"/>
      <c r="B269" s="66"/>
      <c r="C269" s="66"/>
      <c r="D269" s="46"/>
      <c r="E269" s="237"/>
      <c r="F269" s="217" t="str">
        <f t="shared" si="13"/>
        <v/>
      </c>
      <c r="G269" s="41"/>
      <c r="H269" s="41"/>
      <c r="I269" s="194"/>
      <c r="J269" s="41"/>
      <c r="K269" s="84"/>
      <c r="L269" s="119"/>
      <c r="M269" s="202"/>
      <c r="N269" s="218"/>
      <c r="O269" s="219"/>
      <c r="P269" s="237"/>
      <c r="Q269" s="200"/>
      <c r="R269" s="202"/>
      <c r="S269" s="202"/>
      <c r="T269" s="220"/>
      <c r="U269" s="171" t="str">
        <f t="shared" si="15"/>
        <v/>
      </c>
      <c r="V269" s="44"/>
      <c r="W269" s="201"/>
      <c r="X269" s="201"/>
      <c r="Y269" s="41"/>
      <c r="Z269" s="46"/>
      <c r="AA269" s="46"/>
      <c r="AB269" s="46"/>
      <c r="AC269" s="41"/>
      <c r="AD269" s="327"/>
      <c r="AE269" s="44"/>
      <c r="AF269" s="337" t="str">
        <f t="shared" si="14"/>
        <v/>
      </c>
      <c r="AG269" s="395"/>
      <c r="AH269" s="75"/>
      <c r="AI269" s="75"/>
      <c r="AJ269" s="76" t="b">
        <f t="shared" si="16"/>
        <v>1</v>
      </c>
    </row>
    <row r="270" spans="1:36" ht="36" customHeight="1">
      <c r="A270" s="66"/>
      <c r="B270" s="66"/>
      <c r="C270" s="66"/>
      <c r="D270" s="46"/>
      <c r="E270" s="237"/>
      <c r="F270" s="217" t="str">
        <f t="shared" si="13"/>
        <v/>
      </c>
      <c r="G270" s="41"/>
      <c r="H270" s="41"/>
      <c r="I270" s="194"/>
      <c r="J270" s="41"/>
      <c r="K270" s="84"/>
      <c r="L270" s="119"/>
      <c r="M270" s="202"/>
      <c r="N270" s="218"/>
      <c r="O270" s="219"/>
      <c r="P270" s="237"/>
      <c r="Q270" s="200"/>
      <c r="R270" s="202"/>
      <c r="S270" s="202"/>
      <c r="T270" s="220"/>
      <c r="U270" s="171" t="str">
        <f t="shared" si="15"/>
        <v/>
      </c>
      <c r="V270" s="44"/>
      <c r="W270" s="201"/>
      <c r="X270" s="201"/>
      <c r="Y270" s="41"/>
      <c r="Z270" s="46"/>
      <c r="AA270" s="46"/>
      <c r="AB270" s="46"/>
      <c r="AC270" s="41"/>
      <c r="AD270" s="327"/>
      <c r="AE270" s="44"/>
      <c r="AF270" s="337" t="str">
        <f t="shared" si="14"/>
        <v/>
      </c>
      <c r="AG270" s="395"/>
      <c r="AH270" s="75"/>
      <c r="AI270" s="75"/>
      <c r="AJ270" s="76" t="b">
        <f t="shared" si="16"/>
        <v>1</v>
      </c>
    </row>
    <row r="271" spans="1:36" ht="36" customHeight="1">
      <c r="A271" s="66"/>
      <c r="B271" s="66"/>
      <c r="C271" s="66"/>
      <c r="D271" s="46"/>
      <c r="E271" s="237"/>
      <c r="F271" s="217" t="str">
        <f t="shared" ref="F271:F334" si="17">IF(ISBLANK($E271),"",VLOOKUP($E271,제안사_펀드현황,2,FALSE))</f>
        <v/>
      </c>
      <c r="G271" s="41"/>
      <c r="H271" s="41"/>
      <c r="I271" s="194"/>
      <c r="J271" s="41"/>
      <c r="K271" s="84"/>
      <c r="L271" s="119"/>
      <c r="M271" s="202"/>
      <c r="N271" s="218"/>
      <c r="O271" s="219"/>
      <c r="P271" s="237"/>
      <c r="Q271" s="200"/>
      <c r="R271" s="202"/>
      <c r="S271" s="202"/>
      <c r="T271" s="220"/>
      <c r="U271" s="171" t="str">
        <f t="shared" si="15"/>
        <v/>
      </c>
      <c r="V271" s="44"/>
      <c r="W271" s="201"/>
      <c r="X271" s="201"/>
      <c r="Y271" s="41"/>
      <c r="Z271" s="46"/>
      <c r="AA271" s="46"/>
      <c r="AB271" s="46"/>
      <c r="AC271" s="41"/>
      <c r="AD271" s="327"/>
      <c r="AE271" s="44"/>
      <c r="AF271" s="337" t="str">
        <f t="shared" si="14"/>
        <v/>
      </c>
      <c r="AG271" s="395"/>
      <c r="AH271" s="75"/>
      <c r="AI271" s="75"/>
      <c r="AJ271" s="76" t="b">
        <f t="shared" si="16"/>
        <v>1</v>
      </c>
    </row>
    <row r="272" spans="1:36" ht="36" customHeight="1">
      <c r="A272" s="66"/>
      <c r="B272" s="66"/>
      <c r="C272" s="66"/>
      <c r="D272" s="46"/>
      <c r="E272" s="237"/>
      <c r="F272" s="217" t="str">
        <f t="shared" si="17"/>
        <v/>
      </c>
      <c r="G272" s="41"/>
      <c r="H272" s="41"/>
      <c r="I272" s="194"/>
      <c r="J272" s="41"/>
      <c r="K272" s="84"/>
      <c r="L272" s="119"/>
      <c r="M272" s="202"/>
      <c r="N272" s="218"/>
      <c r="O272" s="219"/>
      <c r="P272" s="237"/>
      <c r="Q272" s="200"/>
      <c r="R272" s="202"/>
      <c r="S272" s="202"/>
      <c r="T272" s="220"/>
      <c r="U272" s="171" t="str">
        <f t="shared" si="15"/>
        <v/>
      </c>
      <c r="V272" s="44"/>
      <c r="W272" s="201"/>
      <c r="X272" s="201"/>
      <c r="Y272" s="41"/>
      <c r="Z272" s="46"/>
      <c r="AA272" s="46"/>
      <c r="AB272" s="46"/>
      <c r="AC272" s="41"/>
      <c r="AD272" s="327"/>
      <c r="AE272" s="44"/>
      <c r="AF272" s="337" t="str">
        <f t="shared" si="14"/>
        <v/>
      </c>
      <c r="AG272" s="395"/>
      <c r="AH272" s="75"/>
      <c r="AI272" s="75"/>
      <c r="AJ272" s="76" t="b">
        <f t="shared" si="16"/>
        <v>1</v>
      </c>
    </row>
    <row r="273" spans="1:36" ht="36" customHeight="1">
      <c r="A273" s="66"/>
      <c r="B273" s="66"/>
      <c r="C273" s="66"/>
      <c r="D273" s="46"/>
      <c r="E273" s="237"/>
      <c r="F273" s="217" t="str">
        <f t="shared" si="17"/>
        <v/>
      </c>
      <c r="G273" s="41"/>
      <c r="H273" s="41"/>
      <c r="I273" s="194"/>
      <c r="J273" s="41"/>
      <c r="K273" s="84"/>
      <c r="L273" s="119"/>
      <c r="M273" s="202"/>
      <c r="N273" s="218"/>
      <c r="O273" s="219"/>
      <c r="P273" s="237"/>
      <c r="Q273" s="200"/>
      <c r="R273" s="202"/>
      <c r="S273" s="202"/>
      <c r="T273" s="220"/>
      <c r="U273" s="171" t="str">
        <f t="shared" si="15"/>
        <v/>
      </c>
      <c r="V273" s="44"/>
      <c r="W273" s="201"/>
      <c r="X273" s="201"/>
      <c r="Y273" s="41"/>
      <c r="Z273" s="46"/>
      <c r="AA273" s="46"/>
      <c r="AB273" s="46"/>
      <c r="AC273" s="41"/>
      <c r="AD273" s="327"/>
      <c r="AE273" s="44"/>
      <c r="AF273" s="337" t="str">
        <f t="shared" si="14"/>
        <v/>
      </c>
      <c r="AG273" s="395"/>
      <c r="AH273" s="75"/>
      <c r="AI273" s="75"/>
      <c r="AJ273" s="76" t="b">
        <f t="shared" si="16"/>
        <v>1</v>
      </c>
    </row>
    <row r="274" spans="1:36" ht="36" customHeight="1">
      <c r="A274" s="66"/>
      <c r="B274" s="66"/>
      <c r="C274" s="66"/>
      <c r="D274" s="46"/>
      <c r="E274" s="237"/>
      <c r="F274" s="217" t="str">
        <f t="shared" si="17"/>
        <v/>
      </c>
      <c r="G274" s="41"/>
      <c r="H274" s="41"/>
      <c r="I274" s="194"/>
      <c r="J274" s="41"/>
      <c r="K274" s="84"/>
      <c r="L274" s="119"/>
      <c r="M274" s="202"/>
      <c r="N274" s="218"/>
      <c r="O274" s="219"/>
      <c r="P274" s="237"/>
      <c r="Q274" s="200"/>
      <c r="R274" s="202"/>
      <c r="S274" s="202"/>
      <c r="T274" s="220"/>
      <c r="U274" s="171" t="str">
        <f t="shared" si="15"/>
        <v/>
      </c>
      <c r="V274" s="44"/>
      <c r="W274" s="201"/>
      <c r="X274" s="201"/>
      <c r="Y274" s="41"/>
      <c r="Z274" s="46"/>
      <c r="AA274" s="46"/>
      <c r="AB274" s="46"/>
      <c r="AC274" s="41"/>
      <c r="AD274" s="327"/>
      <c r="AE274" s="44"/>
      <c r="AF274" s="337" t="str">
        <f t="shared" si="14"/>
        <v/>
      </c>
      <c r="AG274" s="395"/>
      <c r="AH274" s="75"/>
      <c r="AI274" s="75"/>
      <c r="AJ274" s="76" t="b">
        <f t="shared" si="16"/>
        <v>1</v>
      </c>
    </row>
    <row r="275" spans="1:36" ht="36" customHeight="1">
      <c r="A275" s="66"/>
      <c r="B275" s="66"/>
      <c r="C275" s="66"/>
      <c r="D275" s="46"/>
      <c r="E275" s="237"/>
      <c r="F275" s="217" t="str">
        <f t="shared" si="17"/>
        <v/>
      </c>
      <c r="G275" s="41"/>
      <c r="H275" s="41"/>
      <c r="I275" s="194"/>
      <c r="J275" s="41"/>
      <c r="K275" s="84"/>
      <c r="L275" s="119"/>
      <c r="M275" s="202"/>
      <c r="N275" s="218"/>
      <c r="O275" s="219"/>
      <c r="P275" s="237"/>
      <c r="Q275" s="200"/>
      <c r="R275" s="202"/>
      <c r="S275" s="202"/>
      <c r="T275" s="220"/>
      <c r="U275" s="171" t="str">
        <f t="shared" si="15"/>
        <v/>
      </c>
      <c r="V275" s="44"/>
      <c r="W275" s="201"/>
      <c r="X275" s="201"/>
      <c r="Y275" s="41"/>
      <c r="Z275" s="46"/>
      <c r="AA275" s="46"/>
      <c r="AB275" s="46"/>
      <c r="AC275" s="41"/>
      <c r="AD275" s="327"/>
      <c r="AE275" s="44"/>
      <c r="AF275" s="337" t="str">
        <f t="shared" si="14"/>
        <v/>
      </c>
      <c r="AG275" s="395"/>
      <c r="AH275" s="75"/>
      <c r="AI275" s="75"/>
      <c r="AJ275" s="76" t="b">
        <f t="shared" si="16"/>
        <v>1</v>
      </c>
    </row>
    <row r="276" spans="1:36" ht="36" customHeight="1">
      <c r="A276" s="66"/>
      <c r="B276" s="66"/>
      <c r="C276" s="66"/>
      <c r="D276" s="46"/>
      <c r="E276" s="237"/>
      <c r="F276" s="217" t="str">
        <f t="shared" si="17"/>
        <v/>
      </c>
      <c r="G276" s="41"/>
      <c r="H276" s="41"/>
      <c r="I276" s="194"/>
      <c r="J276" s="41"/>
      <c r="K276" s="84"/>
      <c r="L276" s="119"/>
      <c r="M276" s="202"/>
      <c r="N276" s="218"/>
      <c r="O276" s="219"/>
      <c r="P276" s="237"/>
      <c r="Q276" s="200"/>
      <c r="R276" s="202"/>
      <c r="S276" s="202"/>
      <c r="T276" s="220"/>
      <c r="U276" s="171" t="str">
        <f t="shared" si="15"/>
        <v/>
      </c>
      <c r="V276" s="44"/>
      <c r="W276" s="201"/>
      <c r="X276" s="201"/>
      <c r="Y276" s="41"/>
      <c r="Z276" s="46"/>
      <c r="AA276" s="46"/>
      <c r="AB276" s="46"/>
      <c r="AC276" s="41"/>
      <c r="AD276" s="327"/>
      <c r="AE276" s="44"/>
      <c r="AF276" s="337" t="str">
        <f t="shared" si="14"/>
        <v/>
      </c>
      <c r="AG276" s="395"/>
      <c r="AH276" s="75"/>
      <c r="AI276" s="75"/>
      <c r="AJ276" s="76" t="b">
        <f t="shared" si="16"/>
        <v>1</v>
      </c>
    </row>
    <row r="277" spans="1:36" ht="36" customHeight="1">
      <c r="A277" s="66"/>
      <c r="B277" s="66"/>
      <c r="C277" s="66"/>
      <c r="D277" s="46"/>
      <c r="E277" s="237"/>
      <c r="F277" s="217" t="str">
        <f t="shared" si="17"/>
        <v/>
      </c>
      <c r="G277" s="41"/>
      <c r="H277" s="41"/>
      <c r="I277" s="194"/>
      <c r="J277" s="41"/>
      <c r="K277" s="84"/>
      <c r="L277" s="119"/>
      <c r="M277" s="202"/>
      <c r="N277" s="218"/>
      <c r="O277" s="219"/>
      <c r="P277" s="237"/>
      <c r="Q277" s="200"/>
      <c r="R277" s="202"/>
      <c r="S277" s="202"/>
      <c r="T277" s="220"/>
      <c r="U277" s="171" t="str">
        <f t="shared" si="15"/>
        <v/>
      </c>
      <c r="V277" s="44"/>
      <c r="W277" s="201"/>
      <c r="X277" s="201"/>
      <c r="Y277" s="41"/>
      <c r="Z277" s="46"/>
      <c r="AA277" s="46"/>
      <c r="AB277" s="46"/>
      <c r="AC277" s="41"/>
      <c r="AD277" s="327"/>
      <c r="AE277" s="44"/>
      <c r="AF277" s="337" t="str">
        <f t="shared" ref="AF277:AF340" si="18">IF(AE277="YES",(K277-AD277)/365,"")</f>
        <v/>
      </c>
      <c r="AG277" s="395"/>
      <c r="AH277" s="75"/>
      <c r="AI277" s="75"/>
      <c r="AJ277" s="76" t="b">
        <f t="shared" si="16"/>
        <v>1</v>
      </c>
    </row>
    <row r="278" spans="1:36" ht="36" customHeight="1">
      <c r="A278" s="66"/>
      <c r="B278" s="66"/>
      <c r="C278" s="66"/>
      <c r="D278" s="46"/>
      <c r="E278" s="237"/>
      <c r="F278" s="217" t="str">
        <f t="shared" si="17"/>
        <v/>
      </c>
      <c r="G278" s="41"/>
      <c r="H278" s="41"/>
      <c r="I278" s="194"/>
      <c r="J278" s="41"/>
      <c r="K278" s="84"/>
      <c r="L278" s="119"/>
      <c r="M278" s="202"/>
      <c r="N278" s="218"/>
      <c r="O278" s="219"/>
      <c r="P278" s="237"/>
      <c r="Q278" s="200"/>
      <c r="R278" s="202"/>
      <c r="S278" s="202"/>
      <c r="T278" s="220"/>
      <c r="U278" s="171" t="str">
        <f t="shared" si="15"/>
        <v/>
      </c>
      <c r="V278" s="44"/>
      <c r="W278" s="201"/>
      <c r="X278" s="201"/>
      <c r="Y278" s="41"/>
      <c r="Z278" s="46"/>
      <c r="AA278" s="46"/>
      <c r="AB278" s="46"/>
      <c r="AC278" s="41"/>
      <c r="AD278" s="327"/>
      <c r="AE278" s="44"/>
      <c r="AF278" s="337" t="str">
        <f t="shared" si="18"/>
        <v/>
      </c>
      <c r="AG278" s="395"/>
      <c r="AH278" s="75"/>
      <c r="AI278" s="75"/>
      <c r="AJ278" s="76" t="b">
        <f t="shared" si="16"/>
        <v>1</v>
      </c>
    </row>
    <row r="279" spans="1:36" ht="36" customHeight="1">
      <c r="A279" s="66"/>
      <c r="B279" s="66"/>
      <c r="C279" s="66"/>
      <c r="D279" s="46"/>
      <c r="E279" s="237"/>
      <c r="F279" s="217" t="str">
        <f t="shared" si="17"/>
        <v/>
      </c>
      <c r="G279" s="41"/>
      <c r="H279" s="41"/>
      <c r="I279" s="194"/>
      <c r="J279" s="41"/>
      <c r="K279" s="84"/>
      <c r="L279" s="119"/>
      <c r="M279" s="202"/>
      <c r="N279" s="218"/>
      <c r="O279" s="219"/>
      <c r="P279" s="237"/>
      <c r="Q279" s="200"/>
      <c r="R279" s="202"/>
      <c r="S279" s="202"/>
      <c r="T279" s="220"/>
      <c r="U279" s="171" t="str">
        <f t="shared" si="15"/>
        <v/>
      </c>
      <c r="V279" s="44"/>
      <c r="W279" s="201"/>
      <c r="X279" s="201"/>
      <c r="Y279" s="41"/>
      <c r="Z279" s="46"/>
      <c r="AA279" s="46"/>
      <c r="AB279" s="46"/>
      <c r="AC279" s="41"/>
      <c r="AD279" s="327"/>
      <c r="AE279" s="44"/>
      <c r="AF279" s="337" t="str">
        <f t="shared" si="18"/>
        <v/>
      </c>
      <c r="AG279" s="395"/>
      <c r="AH279" s="75"/>
      <c r="AI279" s="75"/>
      <c r="AJ279" s="76" t="b">
        <f t="shared" si="16"/>
        <v>1</v>
      </c>
    </row>
    <row r="280" spans="1:36" ht="36" customHeight="1">
      <c r="A280" s="66"/>
      <c r="B280" s="66"/>
      <c r="C280" s="66"/>
      <c r="D280" s="46"/>
      <c r="E280" s="237"/>
      <c r="F280" s="217" t="str">
        <f t="shared" si="17"/>
        <v/>
      </c>
      <c r="G280" s="41"/>
      <c r="H280" s="41"/>
      <c r="I280" s="194"/>
      <c r="J280" s="41"/>
      <c r="K280" s="84"/>
      <c r="L280" s="119"/>
      <c r="M280" s="202"/>
      <c r="N280" s="218"/>
      <c r="O280" s="219"/>
      <c r="P280" s="237"/>
      <c r="Q280" s="200"/>
      <c r="R280" s="202"/>
      <c r="S280" s="202"/>
      <c r="T280" s="220"/>
      <c r="U280" s="171" t="str">
        <f t="shared" si="15"/>
        <v/>
      </c>
      <c r="V280" s="44"/>
      <c r="W280" s="201"/>
      <c r="X280" s="201"/>
      <c r="Y280" s="41"/>
      <c r="Z280" s="46"/>
      <c r="AA280" s="46"/>
      <c r="AB280" s="46"/>
      <c r="AC280" s="41"/>
      <c r="AD280" s="327"/>
      <c r="AE280" s="44"/>
      <c r="AF280" s="337" t="str">
        <f t="shared" si="18"/>
        <v/>
      </c>
      <c r="AG280" s="395"/>
      <c r="AH280" s="75"/>
      <c r="AI280" s="75"/>
      <c r="AJ280" s="76" t="b">
        <f t="shared" si="16"/>
        <v>1</v>
      </c>
    </row>
    <row r="281" spans="1:36" ht="36" customHeight="1">
      <c r="A281" s="66"/>
      <c r="B281" s="66"/>
      <c r="C281" s="66"/>
      <c r="D281" s="46"/>
      <c r="E281" s="237"/>
      <c r="F281" s="217" t="str">
        <f t="shared" si="17"/>
        <v/>
      </c>
      <c r="G281" s="41"/>
      <c r="H281" s="41"/>
      <c r="I281" s="194"/>
      <c r="J281" s="41"/>
      <c r="K281" s="84"/>
      <c r="L281" s="119"/>
      <c r="M281" s="202"/>
      <c r="N281" s="218"/>
      <c r="O281" s="219"/>
      <c r="P281" s="237"/>
      <c r="Q281" s="200"/>
      <c r="R281" s="202"/>
      <c r="S281" s="202"/>
      <c r="T281" s="220"/>
      <c r="U281" s="171" t="str">
        <f t="shared" si="15"/>
        <v/>
      </c>
      <c r="V281" s="44"/>
      <c r="W281" s="201"/>
      <c r="X281" s="201"/>
      <c r="Y281" s="41"/>
      <c r="Z281" s="46"/>
      <c r="AA281" s="46"/>
      <c r="AB281" s="46"/>
      <c r="AC281" s="41"/>
      <c r="AD281" s="327"/>
      <c r="AE281" s="44"/>
      <c r="AF281" s="337" t="str">
        <f t="shared" si="18"/>
        <v/>
      </c>
      <c r="AG281" s="395"/>
      <c r="AH281" s="75"/>
      <c r="AI281" s="75"/>
      <c r="AJ281" s="76" t="b">
        <f t="shared" si="16"/>
        <v>1</v>
      </c>
    </row>
    <row r="282" spans="1:36" ht="36" customHeight="1">
      <c r="A282" s="66"/>
      <c r="B282" s="66"/>
      <c r="C282" s="66"/>
      <c r="D282" s="46"/>
      <c r="E282" s="237"/>
      <c r="F282" s="217" t="str">
        <f t="shared" si="17"/>
        <v/>
      </c>
      <c r="G282" s="41"/>
      <c r="H282" s="41"/>
      <c r="I282" s="194"/>
      <c r="J282" s="41"/>
      <c r="K282" s="84"/>
      <c r="L282" s="119"/>
      <c r="M282" s="202"/>
      <c r="N282" s="218"/>
      <c r="O282" s="219"/>
      <c r="P282" s="237"/>
      <c r="Q282" s="200"/>
      <c r="R282" s="202"/>
      <c r="S282" s="202"/>
      <c r="T282" s="220"/>
      <c r="U282" s="171" t="str">
        <f t="shared" si="15"/>
        <v/>
      </c>
      <c r="V282" s="44"/>
      <c r="W282" s="201"/>
      <c r="X282" s="201"/>
      <c r="Y282" s="41"/>
      <c r="Z282" s="46"/>
      <c r="AA282" s="46"/>
      <c r="AB282" s="46"/>
      <c r="AC282" s="41"/>
      <c r="AD282" s="327"/>
      <c r="AE282" s="44"/>
      <c r="AF282" s="337" t="str">
        <f t="shared" si="18"/>
        <v/>
      </c>
      <c r="AG282" s="395"/>
      <c r="AH282" s="75"/>
      <c r="AI282" s="75"/>
      <c r="AJ282" s="76" t="b">
        <f t="shared" si="16"/>
        <v>1</v>
      </c>
    </row>
    <row r="283" spans="1:36" ht="36" customHeight="1">
      <c r="A283" s="66"/>
      <c r="B283" s="66"/>
      <c r="C283" s="66"/>
      <c r="D283" s="46"/>
      <c r="E283" s="237"/>
      <c r="F283" s="217" t="str">
        <f t="shared" si="17"/>
        <v/>
      </c>
      <c r="G283" s="41"/>
      <c r="H283" s="41"/>
      <c r="I283" s="194"/>
      <c r="J283" s="41"/>
      <c r="K283" s="84"/>
      <c r="L283" s="119"/>
      <c r="M283" s="202"/>
      <c r="N283" s="218"/>
      <c r="O283" s="219"/>
      <c r="P283" s="237"/>
      <c r="Q283" s="200"/>
      <c r="R283" s="202"/>
      <c r="S283" s="202"/>
      <c r="T283" s="220"/>
      <c r="U283" s="171" t="str">
        <f t="shared" si="15"/>
        <v/>
      </c>
      <c r="V283" s="44"/>
      <c r="W283" s="201"/>
      <c r="X283" s="201"/>
      <c r="Y283" s="41"/>
      <c r="Z283" s="46"/>
      <c r="AA283" s="46"/>
      <c r="AB283" s="46"/>
      <c r="AC283" s="41"/>
      <c r="AD283" s="327"/>
      <c r="AE283" s="44"/>
      <c r="AF283" s="337" t="str">
        <f t="shared" si="18"/>
        <v/>
      </c>
      <c r="AG283" s="395"/>
      <c r="AH283" s="75"/>
      <c r="AI283" s="75"/>
      <c r="AJ283" s="76" t="b">
        <f t="shared" si="16"/>
        <v>1</v>
      </c>
    </row>
    <row r="284" spans="1:36" ht="36" customHeight="1">
      <c r="A284" s="66"/>
      <c r="B284" s="66"/>
      <c r="C284" s="66"/>
      <c r="D284" s="46"/>
      <c r="E284" s="237"/>
      <c r="F284" s="217" t="str">
        <f t="shared" si="17"/>
        <v/>
      </c>
      <c r="G284" s="41"/>
      <c r="H284" s="41"/>
      <c r="I284" s="194"/>
      <c r="J284" s="41"/>
      <c r="K284" s="84"/>
      <c r="L284" s="119"/>
      <c r="M284" s="202"/>
      <c r="N284" s="218"/>
      <c r="O284" s="219"/>
      <c r="P284" s="237"/>
      <c r="Q284" s="200"/>
      <c r="R284" s="202"/>
      <c r="S284" s="202"/>
      <c r="T284" s="220"/>
      <c r="U284" s="171" t="str">
        <f t="shared" si="15"/>
        <v/>
      </c>
      <c r="V284" s="44"/>
      <c r="W284" s="201"/>
      <c r="X284" s="201"/>
      <c r="Y284" s="41"/>
      <c r="Z284" s="46"/>
      <c r="AA284" s="46"/>
      <c r="AB284" s="46"/>
      <c r="AC284" s="41"/>
      <c r="AD284" s="327"/>
      <c r="AE284" s="44"/>
      <c r="AF284" s="337" t="str">
        <f t="shared" si="18"/>
        <v/>
      </c>
      <c r="AG284" s="395"/>
      <c r="AH284" s="75"/>
      <c r="AI284" s="75"/>
      <c r="AJ284" s="76" t="b">
        <f t="shared" si="16"/>
        <v>1</v>
      </c>
    </row>
    <row r="285" spans="1:36" ht="36" customHeight="1">
      <c r="A285" s="66"/>
      <c r="B285" s="66"/>
      <c r="C285" s="66"/>
      <c r="D285" s="46"/>
      <c r="E285" s="237"/>
      <c r="F285" s="217" t="str">
        <f t="shared" si="17"/>
        <v/>
      </c>
      <c r="G285" s="41"/>
      <c r="H285" s="41"/>
      <c r="I285" s="194"/>
      <c r="J285" s="41"/>
      <c r="K285" s="84"/>
      <c r="L285" s="119"/>
      <c r="M285" s="202"/>
      <c r="N285" s="218"/>
      <c r="O285" s="219"/>
      <c r="P285" s="237"/>
      <c r="Q285" s="200"/>
      <c r="R285" s="202"/>
      <c r="S285" s="202"/>
      <c r="T285" s="220"/>
      <c r="U285" s="171" t="str">
        <f t="shared" si="15"/>
        <v/>
      </c>
      <c r="V285" s="44"/>
      <c r="W285" s="201"/>
      <c r="X285" s="201"/>
      <c r="Y285" s="41"/>
      <c r="Z285" s="46"/>
      <c r="AA285" s="46"/>
      <c r="AB285" s="46"/>
      <c r="AC285" s="41"/>
      <c r="AD285" s="327"/>
      <c r="AE285" s="44"/>
      <c r="AF285" s="337" t="str">
        <f t="shared" si="18"/>
        <v/>
      </c>
      <c r="AG285" s="395"/>
      <c r="AH285" s="75"/>
      <c r="AI285" s="75"/>
      <c r="AJ285" s="76" t="b">
        <f t="shared" si="16"/>
        <v>1</v>
      </c>
    </row>
    <row r="286" spans="1:36" ht="36" customHeight="1">
      <c r="A286" s="66"/>
      <c r="B286" s="66"/>
      <c r="C286" s="66"/>
      <c r="D286" s="46"/>
      <c r="E286" s="237"/>
      <c r="F286" s="217" t="str">
        <f t="shared" si="17"/>
        <v/>
      </c>
      <c r="G286" s="41"/>
      <c r="H286" s="41"/>
      <c r="I286" s="194"/>
      <c r="J286" s="41"/>
      <c r="K286" s="84"/>
      <c r="L286" s="119"/>
      <c r="M286" s="202"/>
      <c r="N286" s="218"/>
      <c r="O286" s="219"/>
      <c r="P286" s="237"/>
      <c r="Q286" s="200"/>
      <c r="R286" s="202"/>
      <c r="S286" s="202"/>
      <c r="T286" s="220"/>
      <c r="U286" s="171" t="str">
        <f t="shared" si="15"/>
        <v/>
      </c>
      <c r="V286" s="44"/>
      <c r="W286" s="201"/>
      <c r="X286" s="201"/>
      <c r="Y286" s="41"/>
      <c r="Z286" s="46"/>
      <c r="AA286" s="46"/>
      <c r="AB286" s="46"/>
      <c r="AC286" s="41"/>
      <c r="AD286" s="327"/>
      <c r="AE286" s="44"/>
      <c r="AF286" s="337" t="str">
        <f t="shared" si="18"/>
        <v/>
      </c>
      <c r="AG286" s="395"/>
      <c r="AH286" s="75"/>
      <c r="AI286" s="75"/>
      <c r="AJ286" s="76" t="b">
        <f t="shared" si="16"/>
        <v>1</v>
      </c>
    </row>
    <row r="287" spans="1:36" ht="36" customHeight="1">
      <c r="A287" s="66"/>
      <c r="B287" s="66"/>
      <c r="C287" s="66"/>
      <c r="D287" s="46"/>
      <c r="E287" s="237"/>
      <c r="F287" s="217" t="str">
        <f t="shared" si="17"/>
        <v/>
      </c>
      <c r="G287" s="41"/>
      <c r="H287" s="41"/>
      <c r="I287" s="194"/>
      <c r="J287" s="41"/>
      <c r="K287" s="84"/>
      <c r="L287" s="119"/>
      <c r="M287" s="202"/>
      <c r="N287" s="218"/>
      <c r="O287" s="219"/>
      <c r="P287" s="237"/>
      <c r="Q287" s="200"/>
      <c r="R287" s="202"/>
      <c r="S287" s="202"/>
      <c r="T287" s="220"/>
      <c r="U287" s="171" t="str">
        <f t="shared" si="15"/>
        <v/>
      </c>
      <c r="V287" s="44"/>
      <c r="W287" s="201"/>
      <c r="X287" s="201"/>
      <c r="Y287" s="41"/>
      <c r="Z287" s="46"/>
      <c r="AA287" s="46"/>
      <c r="AB287" s="46"/>
      <c r="AC287" s="41"/>
      <c r="AD287" s="327"/>
      <c r="AE287" s="44"/>
      <c r="AF287" s="337" t="str">
        <f t="shared" si="18"/>
        <v/>
      </c>
      <c r="AG287" s="395"/>
      <c r="AH287" s="75"/>
      <c r="AI287" s="75"/>
      <c r="AJ287" s="76" t="b">
        <f t="shared" si="16"/>
        <v>1</v>
      </c>
    </row>
    <row r="288" spans="1:36" ht="36" customHeight="1">
      <c r="A288" s="66"/>
      <c r="B288" s="66"/>
      <c r="C288" s="66"/>
      <c r="D288" s="46"/>
      <c r="E288" s="237"/>
      <c r="F288" s="217" t="str">
        <f t="shared" si="17"/>
        <v/>
      </c>
      <c r="G288" s="41"/>
      <c r="H288" s="41"/>
      <c r="I288" s="194"/>
      <c r="J288" s="41"/>
      <c r="K288" s="84"/>
      <c r="L288" s="119"/>
      <c r="M288" s="202"/>
      <c r="N288" s="218"/>
      <c r="O288" s="219"/>
      <c r="P288" s="237"/>
      <c r="Q288" s="200"/>
      <c r="R288" s="202"/>
      <c r="S288" s="202"/>
      <c r="T288" s="220"/>
      <c r="U288" s="171" t="str">
        <f t="shared" si="15"/>
        <v/>
      </c>
      <c r="V288" s="44"/>
      <c r="W288" s="201"/>
      <c r="X288" s="201"/>
      <c r="Y288" s="41"/>
      <c r="Z288" s="46"/>
      <c r="AA288" s="46"/>
      <c r="AB288" s="46"/>
      <c r="AC288" s="41"/>
      <c r="AD288" s="327"/>
      <c r="AE288" s="44"/>
      <c r="AF288" s="337" t="str">
        <f t="shared" si="18"/>
        <v/>
      </c>
      <c r="AG288" s="395"/>
      <c r="AH288" s="75"/>
      <c r="AI288" s="75"/>
      <c r="AJ288" s="76" t="b">
        <f t="shared" si="16"/>
        <v>1</v>
      </c>
    </row>
    <row r="289" spans="1:36" ht="36" customHeight="1">
      <c r="A289" s="66"/>
      <c r="B289" s="66"/>
      <c r="C289" s="66"/>
      <c r="D289" s="46"/>
      <c r="E289" s="237"/>
      <c r="F289" s="217" t="str">
        <f t="shared" si="17"/>
        <v/>
      </c>
      <c r="G289" s="41"/>
      <c r="H289" s="41"/>
      <c r="I289" s="194"/>
      <c r="J289" s="41"/>
      <c r="K289" s="84"/>
      <c r="L289" s="119"/>
      <c r="M289" s="202"/>
      <c r="N289" s="218"/>
      <c r="O289" s="219"/>
      <c r="P289" s="237"/>
      <c r="Q289" s="200"/>
      <c r="R289" s="202"/>
      <c r="S289" s="202"/>
      <c r="T289" s="220"/>
      <c r="U289" s="171" t="str">
        <f t="shared" si="15"/>
        <v/>
      </c>
      <c r="V289" s="44"/>
      <c r="W289" s="201"/>
      <c r="X289" s="201"/>
      <c r="Y289" s="41"/>
      <c r="Z289" s="46"/>
      <c r="AA289" s="46"/>
      <c r="AB289" s="46"/>
      <c r="AC289" s="41"/>
      <c r="AD289" s="327"/>
      <c r="AE289" s="44"/>
      <c r="AF289" s="337" t="str">
        <f t="shared" si="18"/>
        <v/>
      </c>
      <c r="AG289" s="395"/>
      <c r="AH289" s="75"/>
      <c r="AI289" s="75"/>
      <c r="AJ289" s="76" t="b">
        <f t="shared" si="16"/>
        <v>1</v>
      </c>
    </row>
    <row r="290" spans="1:36" ht="36" customHeight="1">
      <c r="A290" s="66"/>
      <c r="B290" s="66"/>
      <c r="C290" s="66"/>
      <c r="D290" s="46"/>
      <c r="E290" s="237"/>
      <c r="F290" s="217" t="str">
        <f t="shared" si="17"/>
        <v/>
      </c>
      <c r="G290" s="41"/>
      <c r="H290" s="41"/>
      <c r="I290" s="194"/>
      <c r="J290" s="41"/>
      <c r="K290" s="84"/>
      <c r="L290" s="119"/>
      <c r="M290" s="202"/>
      <c r="N290" s="218"/>
      <c r="O290" s="219"/>
      <c r="P290" s="237"/>
      <c r="Q290" s="200"/>
      <c r="R290" s="202"/>
      <c r="S290" s="202"/>
      <c r="T290" s="220"/>
      <c r="U290" s="171" t="str">
        <f t="shared" si="15"/>
        <v/>
      </c>
      <c r="V290" s="44"/>
      <c r="W290" s="201"/>
      <c r="X290" s="201"/>
      <c r="Y290" s="41"/>
      <c r="Z290" s="46"/>
      <c r="AA290" s="46"/>
      <c r="AB290" s="46"/>
      <c r="AC290" s="41"/>
      <c r="AD290" s="327"/>
      <c r="AE290" s="44"/>
      <c r="AF290" s="337" t="str">
        <f t="shared" si="18"/>
        <v/>
      </c>
      <c r="AG290" s="395"/>
      <c r="AH290" s="75"/>
      <c r="AI290" s="75"/>
      <c r="AJ290" s="76" t="b">
        <f t="shared" si="16"/>
        <v>1</v>
      </c>
    </row>
    <row r="291" spans="1:36" ht="36" customHeight="1">
      <c r="A291" s="66"/>
      <c r="B291" s="66"/>
      <c r="C291" s="66"/>
      <c r="D291" s="46"/>
      <c r="E291" s="237"/>
      <c r="F291" s="217" t="str">
        <f t="shared" si="17"/>
        <v/>
      </c>
      <c r="G291" s="41"/>
      <c r="H291" s="41"/>
      <c r="I291" s="194"/>
      <c r="J291" s="41"/>
      <c r="K291" s="84"/>
      <c r="L291" s="119"/>
      <c r="M291" s="202"/>
      <c r="N291" s="218"/>
      <c r="O291" s="219"/>
      <c r="P291" s="237"/>
      <c r="Q291" s="200"/>
      <c r="R291" s="202"/>
      <c r="S291" s="202"/>
      <c r="T291" s="220"/>
      <c r="U291" s="171" t="str">
        <f t="shared" si="15"/>
        <v/>
      </c>
      <c r="V291" s="44"/>
      <c r="W291" s="201"/>
      <c r="X291" s="201"/>
      <c r="Y291" s="41"/>
      <c r="Z291" s="46"/>
      <c r="AA291" s="46"/>
      <c r="AB291" s="46"/>
      <c r="AC291" s="41"/>
      <c r="AD291" s="327"/>
      <c r="AE291" s="44"/>
      <c r="AF291" s="337" t="str">
        <f t="shared" si="18"/>
        <v/>
      </c>
      <c r="AG291" s="395"/>
      <c r="AH291" s="75"/>
      <c r="AI291" s="75"/>
      <c r="AJ291" s="76" t="b">
        <f t="shared" si="16"/>
        <v>1</v>
      </c>
    </row>
    <row r="292" spans="1:36" ht="36" customHeight="1">
      <c r="A292" s="66"/>
      <c r="B292" s="66"/>
      <c r="C292" s="66"/>
      <c r="D292" s="46"/>
      <c r="E292" s="237"/>
      <c r="F292" s="217" t="str">
        <f t="shared" si="17"/>
        <v/>
      </c>
      <c r="G292" s="41"/>
      <c r="H292" s="41"/>
      <c r="I292" s="194"/>
      <c r="J292" s="41"/>
      <c r="K292" s="84"/>
      <c r="L292" s="119"/>
      <c r="M292" s="202"/>
      <c r="N292" s="218"/>
      <c r="O292" s="219"/>
      <c r="P292" s="237"/>
      <c r="Q292" s="200"/>
      <c r="R292" s="202"/>
      <c r="S292" s="202"/>
      <c r="T292" s="220"/>
      <c r="U292" s="171" t="str">
        <f t="shared" si="15"/>
        <v/>
      </c>
      <c r="V292" s="44"/>
      <c r="W292" s="201"/>
      <c r="X292" s="201"/>
      <c r="Y292" s="41"/>
      <c r="Z292" s="46"/>
      <c r="AA292" s="46"/>
      <c r="AB292" s="46"/>
      <c r="AC292" s="41"/>
      <c r="AD292" s="327"/>
      <c r="AE292" s="44"/>
      <c r="AF292" s="337" t="str">
        <f t="shared" si="18"/>
        <v/>
      </c>
      <c r="AG292" s="395"/>
      <c r="AH292" s="75"/>
      <c r="AI292" s="75"/>
      <c r="AJ292" s="76" t="b">
        <f t="shared" si="16"/>
        <v>1</v>
      </c>
    </row>
    <row r="293" spans="1:36" ht="36" customHeight="1">
      <c r="A293" s="66"/>
      <c r="B293" s="66"/>
      <c r="C293" s="66"/>
      <c r="D293" s="46"/>
      <c r="E293" s="237"/>
      <c r="F293" s="217" t="str">
        <f t="shared" si="17"/>
        <v/>
      </c>
      <c r="G293" s="41"/>
      <c r="H293" s="41"/>
      <c r="I293" s="194"/>
      <c r="J293" s="41"/>
      <c r="K293" s="84"/>
      <c r="L293" s="119"/>
      <c r="M293" s="202"/>
      <c r="N293" s="218"/>
      <c r="O293" s="219"/>
      <c r="P293" s="237"/>
      <c r="Q293" s="200"/>
      <c r="R293" s="202"/>
      <c r="S293" s="202"/>
      <c r="T293" s="220"/>
      <c r="U293" s="171" t="str">
        <f t="shared" si="15"/>
        <v/>
      </c>
      <c r="V293" s="44"/>
      <c r="W293" s="201"/>
      <c r="X293" s="201"/>
      <c r="Y293" s="41"/>
      <c r="Z293" s="46"/>
      <c r="AA293" s="46"/>
      <c r="AB293" s="46"/>
      <c r="AC293" s="41"/>
      <c r="AD293" s="327"/>
      <c r="AE293" s="44"/>
      <c r="AF293" s="337" t="str">
        <f t="shared" si="18"/>
        <v/>
      </c>
      <c r="AG293" s="395"/>
      <c r="AH293" s="75"/>
      <c r="AI293" s="75"/>
      <c r="AJ293" s="76" t="b">
        <f t="shared" si="16"/>
        <v>1</v>
      </c>
    </row>
    <row r="294" spans="1:36" ht="36" customHeight="1">
      <c r="A294" s="66"/>
      <c r="B294" s="66"/>
      <c r="C294" s="66"/>
      <c r="D294" s="46"/>
      <c r="E294" s="237"/>
      <c r="F294" s="217" t="str">
        <f t="shared" si="17"/>
        <v/>
      </c>
      <c r="G294" s="41"/>
      <c r="H294" s="41"/>
      <c r="I294" s="194"/>
      <c r="J294" s="41"/>
      <c r="K294" s="84"/>
      <c r="L294" s="119"/>
      <c r="M294" s="202"/>
      <c r="N294" s="218"/>
      <c r="O294" s="219"/>
      <c r="P294" s="237"/>
      <c r="Q294" s="200"/>
      <c r="R294" s="202"/>
      <c r="S294" s="202"/>
      <c r="T294" s="220"/>
      <c r="U294" s="171" t="str">
        <f t="shared" si="15"/>
        <v/>
      </c>
      <c r="V294" s="44"/>
      <c r="W294" s="201"/>
      <c r="X294" s="201"/>
      <c r="Y294" s="41"/>
      <c r="Z294" s="46"/>
      <c r="AA294" s="46"/>
      <c r="AB294" s="46"/>
      <c r="AC294" s="41"/>
      <c r="AD294" s="327"/>
      <c r="AE294" s="44"/>
      <c r="AF294" s="337" t="str">
        <f t="shared" si="18"/>
        <v/>
      </c>
      <c r="AG294" s="395"/>
      <c r="AH294" s="75"/>
      <c r="AI294" s="75"/>
      <c r="AJ294" s="76" t="b">
        <f t="shared" si="16"/>
        <v>1</v>
      </c>
    </row>
    <row r="295" spans="1:36" ht="36" customHeight="1">
      <c r="A295" s="66"/>
      <c r="B295" s="66"/>
      <c r="C295" s="66"/>
      <c r="D295" s="46"/>
      <c r="E295" s="237"/>
      <c r="F295" s="217" t="str">
        <f t="shared" si="17"/>
        <v/>
      </c>
      <c r="G295" s="41"/>
      <c r="H295" s="41"/>
      <c r="I295" s="194"/>
      <c r="J295" s="41"/>
      <c r="K295" s="84"/>
      <c r="L295" s="119"/>
      <c r="M295" s="202"/>
      <c r="N295" s="218"/>
      <c r="O295" s="219"/>
      <c r="P295" s="237"/>
      <c r="Q295" s="200"/>
      <c r="R295" s="202"/>
      <c r="S295" s="202"/>
      <c r="T295" s="220"/>
      <c r="U295" s="171" t="str">
        <f t="shared" si="15"/>
        <v/>
      </c>
      <c r="V295" s="44"/>
      <c r="W295" s="201"/>
      <c r="X295" s="201"/>
      <c r="Y295" s="41"/>
      <c r="Z295" s="46"/>
      <c r="AA295" s="46"/>
      <c r="AB295" s="46"/>
      <c r="AC295" s="41"/>
      <c r="AD295" s="327"/>
      <c r="AE295" s="44"/>
      <c r="AF295" s="337" t="str">
        <f t="shared" si="18"/>
        <v/>
      </c>
      <c r="AG295" s="395"/>
      <c r="AH295" s="75"/>
      <c r="AI295" s="75"/>
      <c r="AJ295" s="76" t="b">
        <f t="shared" si="16"/>
        <v>1</v>
      </c>
    </row>
    <row r="296" spans="1:36" ht="36" customHeight="1">
      <c r="A296" s="66"/>
      <c r="B296" s="66"/>
      <c r="C296" s="66"/>
      <c r="D296" s="46"/>
      <c r="E296" s="237"/>
      <c r="F296" s="217" t="str">
        <f t="shared" si="17"/>
        <v/>
      </c>
      <c r="G296" s="41"/>
      <c r="H296" s="41"/>
      <c r="I296" s="194"/>
      <c r="J296" s="41"/>
      <c r="K296" s="84"/>
      <c r="L296" s="119"/>
      <c r="M296" s="202"/>
      <c r="N296" s="218"/>
      <c r="O296" s="219"/>
      <c r="P296" s="237"/>
      <c r="Q296" s="200"/>
      <c r="R296" s="202"/>
      <c r="S296" s="202"/>
      <c r="T296" s="220"/>
      <c r="U296" s="171" t="str">
        <f t="shared" si="15"/>
        <v/>
      </c>
      <c r="V296" s="44"/>
      <c r="W296" s="201"/>
      <c r="X296" s="201"/>
      <c r="Y296" s="41"/>
      <c r="Z296" s="46"/>
      <c r="AA296" s="46"/>
      <c r="AB296" s="46"/>
      <c r="AC296" s="41"/>
      <c r="AD296" s="327"/>
      <c r="AE296" s="44"/>
      <c r="AF296" s="337" t="str">
        <f t="shared" si="18"/>
        <v/>
      </c>
      <c r="AG296" s="395"/>
      <c r="AH296" s="75"/>
      <c r="AI296" s="75"/>
      <c r="AJ296" s="76" t="b">
        <f t="shared" si="16"/>
        <v>1</v>
      </c>
    </row>
    <row r="297" spans="1:36" ht="36" customHeight="1">
      <c r="A297" s="66"/>
      <c r="B297" s="66"/>
      <c r="C297" s="66"/>
      <c r="D297" s="46"/>
      <c r="E297" s="237"/>
      <c r="F297" s="217" t="str">
        <f t="shared" si="17"/>
        <v/>
      </c>
      <c r="G297" s="41"/>
      <c r="H297" s="41"/>
      <c r="I297" s="194"/>
      <c r="J297" s="41"/>
      <c r="K297" s="84"/>
      <c r="L297" s="119"/>
      <c r="M297" s="202"/>
      <c r="N297" s="218"/>
      <c r="O297" s="219"/>
      <c r="P297" s="237"/>
      <c r="Q297" s="200"/>
      <c r="R297" s="202"/>
      <c r="S297" s="202"/>
      <c r="T297" s="220"/>
      <c r="U297" s="171" t="str">
        <f t="shared" si="15"/>
        <v/>
      </c>
      <c r="V297" s="44"/>
      <c r="W297" s="201"/>
      <c r="X297" s="201"/>
      <c r="Y297" s="41"/>
      <c r="Z297" s="46"/>
      <c r="AA297" s="46"/>
      <c r="AB297" s="46"/>
      <c r="AC297" s="41"/>
      <c r="AD297" s="327"/>
      <c r="AE297" s="44"/>
      <c r="AF297" s="337" t="str">
        <f t="shared" si="18"/>
        <v/>
      </c>
      <c r="AG297" s="395"/>
      <c r="AH297" s="75"/>
      <c r="AI297" s="75"/>
      <c r="AJ297" s="76" t="b">
        <f t="shared" si="16"/>
        <v>1</v>
      </c>
    </row>
    <row r="298" spans="1:36" ht="36" customHeight="1">
      <c r="A298" s="66"/>
      <c r="B298" s="66"/>
      <c r="C298" s="66"/>
      <c r="D298" s="46"/>
      <c r="E298" s="237"/>
      <c r="F298" s="217" t="str">
        <f t="shared" si="17"/>
        <v/>
      </c>
      <c r="G298" s="41"/>
      <c r="H298" s="41"/>
      <c r="I298" s="194"/>
      <c r="J298" s="41"/>
      <c r="K298" s="84"/>
      <c r="L298" s="119"/>
      <c r="M298" s="202"/>
      <c r="N298" s="218"/>
      <c r="O298" s="219"/>
      <c r="P298" s="237"/>
      <c r="Q298" s="200"/>
      <c r="R298" s="202"/>
      <c r="S298" s="202"/>
      <c r="T298" s="220"/>
      <c r="U298" s="171" t="str">
        <f t="shared" si="15"/>
        <v/>
      </c>
      <c r="V298" s="44"/>
      <c r="W298" s="201"/>
      <c r="X298" s="201"/>
      <c r="Y298" s="41"/>
      <c r="Z298" s="46"/>
      <c r="AA298" s="46"/>
      <c r="AB298" s="46"/>
      <c r="AC298" s="41"/>
      <c r="AD298" s="327"/>
      <c r="AE298" s="44"/>
      <c r="AF298" s="337" t="str">
        <f t="shared" si="18"/>
        <v/>
      </c>
      <c r="AG298" s="395"/>
      <c r="AH298" s="75"/>
      <c r="AI298" s="75"/>
      <c r="AJ298" s="76" t="b">
        <f t="shared" si="16"/>
        <v>1</v>
      </c>
    </row>
    <row r="299" spans="1:36" ht="36" customHeight="1">
      <c r="A299" s="66"/>
      <c r="B299" s="66"/>
      <c r="C299" s="66"/>
      <c r="D299" s="46"/>
      <c r="E299" s="237"/>
      <c r="F299" s="217" t="str">
        <f t="shared" si="17"/>
        <v/>
      </c>
      <c r="G299" s="41"/>
      <c r="H299" s="41"/>
      <c r="I299" s="194"/>
      <c r="J299" s="41"/>
      <c r="K299" s="84"/>
      <c r="L299" s="119"/>
      <c r="M299" s="202"/>
      <c r="N299" s="218"/>
      <c r="O299" s="219"/>
      <c r="P299" s="237"/>
      <c r="Q299" s="200"/>
      <c r="R299" s="202"/>
      <c r="S299" s="202"/>
      <c r="T299" s="220"/>
      <c r="U299" s="171" t="str">
        <f t="shared" si="15"/>
        <v/>
      </c>
      <c r="V299" s="44"/>
      <c r="W299" s="201"/>
      <c r="X299" s="201"/>
      <c r="Y299" s="41"/>
      <c r="Z299" s="46"/>
      <c r="AA299" s="46"/>
      <c r="AB299" s="46"/>
      <c r="AC299" s="41"/>
      <c r="AD299" s="327"/>
      <c r="AE299" s="44"/>
      <c r="AF299" s="337" t="str">
        <f t="shared" si="18"/>
        <v/>
      </c>
      <c r="AG299" s="395"/>
      <c r="AH299" s="75"/>
      <c r="AI299" s="75"/>
      <c r="AJ299" s="76" t="b">
        <f t="shared" si="16"/>
        <v>1</v>
      </c>
    </row>
    <row r="300" spans="1:36" ht="36" customHeight="1">
      <c r="A300" s="66"/>
      <c r="B300" s="66"/>
      <c r="C300" s="66"/>
      <c r="D300" s="46"/>
      <c r="E300" s="237"/>
      <c r="F300" s="217" t="str">
        <f t="shared" si="17"/>
        <v/>
      </c>
      <c r="G300" s="41"/>
      <c r="H300" s="41"/>
      <c r="I300" s="194"/>
      <c r="J300" s="41"/>
      <c r="K300" s="84"/>
      <c r="L300" s="119"/>
      <c r="M300" s="202"/>
      <c r="N300" s="218"/>
      <c r="O300" s="219"/>
      <c r="P300" s="237"/>
      <c r="Q300" s="200"/>
      <c r="R300" s="202"/>
      <c r="S300" s="202"/>
      <c r="T300" s="220"/>
      <c r="U300" s="171" t="str">
        <f t="shared" si="15"/>
        <v/>
      </c>
      <c r="V300" s="44"/>
      <c r="W300" s="201"/>
      <c r="X300" s="201"/>
      <c r="Y300" s="41"/>
      <c r="Z300" s="46"/>
      <c r="AA300" s="46"/>
      <c r="AB300" s="46"/>
      <c r="AC300" s="41"/>
      <c r="AD300" s="327"/>
      <c r="AE300" s="44"/>
      <c r="AF300" s="337" t="str">
        <f t="shared" si="18"/>
        <v/>
      </c>
      <c r="AG300" s="395"/>
      <c r="AH300" s="75"/>
      <c r="AI300" s="75"/>
      <c r="AJ300" s="76" t="b">
        <f t="shared" si="16"/>
        <v>1</v>
      </c>
    </row>
    <row r="301" spans="1:36" ht="36" customHeight="1">
      <c r="A301" s="66"/>
      <c r="B301" s="66"/>
      <c r="C301" s="66"/>
      <c r="D301" s="46"/>
      <c r="E301" s="237"/>
      <c r="F301" s="217" t="str">
        <f t="shared" si="17"/>
        <v/>
      </c>
      <c r="G301" s="41"/>
      <c r="H301" s="41"/>
      <c r="I301" s="194"/>
      <c r="J301" s="41"/>
      <c r="K301" s="84"/>
      <c r="L301" s="119"/>
      <c r="M301" s="202"/>
      <c r="N301" s="218"/>
      <c r="O301" s="219"/>
      <c r="P301" s="237"/>
      <c r="Q301" s="200"/>
      <c r="R301" s="202"/>
      <c r="S301" s="202"/>
      <c r="T301" s="220"/>
      <c r="U301" s="171" t="str">
        <f t="shared" si="15"/>
        <v/>
      </c>
      <c r="V301" s="44"/>
      <c r="W301" s="201"/>
      <c r="X301" s="201"/>
      <c r="Y301" s="41"/>
      <c r="Z301" s="46"/>
      <c r="AA301" s="46"/>
      <c r="AB301" s="46"/>
      <c r="AC301" s="41"/>
      <c r="AD301" s="327"/>
      <c r="AE301" s="44"/>
      <c r="AF301" s="337" t="str">
        <f t="shared" si="18"/>
        <v/>
      </c>
      <c r="AG301" s="395"/>
      <c r="AH301" s="75"/>
      <c r="AI301" s="75"/>
      <c r="AJ301" s="76" t="b">
        <f t="shared" si="16"/>
        <v>1</v>
      </c>
    </row>
    <row r="302" spans="1:36" ht="36" customHeight="1">
      <c r="A302" s="66"/>
      <c r="B302" s="66"/>
      <c r="C302" s="66"/>
      <c r="D302" s="46"/>
      <c r="E302" s="237"/>
      <c r="F302" s="217" t="str">
        <f t="shared" si="17"/>
        <v/>
      </c>
      <c r="G302" s="41"/>
      <c r="H302" s="41"/>
      <c r="I302" s="194"/>
      <c r="J302" s="41"/>
      <c r="K302" s="84"/>
      <c r="L302" s="119"/>
      <c r="M302" s="202"/>
      <c r="N302" s="218"/>
      <c r="O302" s="219"/>
      <c r="P302" s="237"/>
      <c r="Q302" s="200"/>
      <c r="R302" s="202"/>
      <c r="S302" s="202"/>
      <c r="T302" s="220"/>
      <c r="U302" s="171" t="str">
        <f t="shared" si="15"/>
        <v/>
      </c>
      <c r="V302" s="44"/>
      <c r="W302" s="201"/>
      <c r="X302" s="201"/>
      <c r="Y302" s="41"/>
      <c r="Z302" s="46"/>
      <c r="AA302" s="46"/>
      <c r="AB302" s="46"/>
      <c r="AC302" s="41"/>
      <c r="AD302" s="327"/>
      <c r="AE302" s="44"/>
      <c r="AF302" s="337" t="str">
        <f t="shared" si="18"/>
        <v/>
      </c>
      <c r="AG302" s="395"/>
      <c r="AH302" s="75"/>
      <c r="AI302" s="75"/>
      <c r="AJ302" s="76" t="b">
        <f t="shared" si="16"/>
        <v>1</v>
      </c>
    </row>
    <row r="303" spans="1:36" ht="36" customHeight="1">
      <c r="A303" s="66"/>
      <c r="B303" s="66"/>
      <c r="C303" s="66"/>
      <c r="D303" s="46"/>
      <c r="E303" s="237"/>
      <c r="F303" s="217" t="str">
        <f t="shared" si="17"/>
        <v/>
      </c>
      <c r="G303" s="41"/>
      <c r="H303" s="41"/>
      <c r="I303" s="194"/>
      <c r="J303" s="41"/>
      <c r="K303" s="84"/>
      <c r="L303" s="119"/>
      <c r="M303" s="202"/>
      <c r="N303" s="218"/>
      <c r="O303" s="219"/>
      <c r="P303" s="237"/>
      <c r="Q303" s="200"/>
      <c r="R303" s="202"/>
      <c r="S303" s="202"/>
      <c r="T303" s="220"/>
      <c r="U303" s="171" t="str">
        <f t="shared" si="15"/>
        <v/>
      </c>
      <c r="V303" s="44"/>
      <c r="W303" s="201"/>
      <c r="X303" s="201"/>
      <c r="Y303" s="41"/>
      <c r="Z303" s="46"/>
      <c r="AA303" s="46"/>
      <c r="AB303" s="46"/>
      <c r="AC303" s="41"/>
      <c r="AD303" s="327"/>
      <c r="AE303" s="44"/>
      <c r="AF303" s="337" t="str">
        <f t="shared" si="18"/>
        <v/>
      </c>
      <c r="AG303" s="395"/>
      <c r="AH303" s="75"/>
      <c r="AI303" s="75"/>
      <c r="AJ303" s="76" t="b">
        <f t="shared" si="16"/>
        <v>1</v>
      </c>
    </row>
    <row r="304" spans="1:36" ht="36" customHeight="1">
      <c r="A304" s="66"/>
      <c r="B304" s="66"/>
      <c r="C304" s="66"/>
      <c r="D304" s="46"/>
      <c r="E304" s="237"/>
      <c r="F304" s="217" t="str">
        <f t="shared" si="17"/>
        <v/>
      </c>
      <c r="G304" s="41"/>
      <c r="H304" s="41"/>
      <c r="I304" s="194"/>
      <c r="J304" s="41"/>
      <c r="K304" s="84"/>
      <c r="L304" s="119"/>
      <c r="M304" s="202"/>
      <c r="N304" s="218"/>
      <c r="O304" s="219"/>
      <c r="P304" s="237"/>
      <c r="Q304" s="200"/>
      <c r="R304" s="202"/>
      <c r="S304" s="202"/>
      <c r="T304" s="220"/>
      <c r="U304" s="171" t="str">
        <f t="shared" si="15"/>
        <v/>
      </c>
      <c r="V304" s="44"/>
      <c r="W304" s="201"/>
      <c r="X304" s="201"/>
      <c r="Y304" s="41"/>
      <c r="Z304" s="46"/>
      <c r="AA304" s="46"/>
      <c r="AB304" s="46"/>
      <c r="AC304" s="41"/>
      <c r="AD304" s="327"/>
      <c r="AE304" s="44"/>
      <c r="AF304" s="337" t="str">
        <f t="shared" si="18"/>
        <v/>
      </c>
      <c r="AG304" s="395"/>
      <c r="AH304" s="75"/>
      <c r="AI304" s="75"/>
      <c r="AJ304" s="76" t="b">
        <f t="shared" si="16"/>
        <v>1</v>
      </c>
    </row>
    <row r="305" spans="1:36" ht="36" customHeight="1">
      <c r="A305" s="66"/>
      <c r="B305" s="66"/>
      <c r="C305" s="66"/>
      <c r="D305" s="46"/>
      <c r="E305" s="237"/>
      <c r="F305" s="217" t="str">
        <f t="shared" si="17"/>
        <v/>
      </c>
      <c r="G305" s="41"/>
      <c r="H305" s="41"/>
      <c r="I305" s="194"/>
      <c r="J305" s="41"/>
      <c r="K305" s="84"/>
      <c r="L305" s="119"/>
      <c r="M305" s="202"/>
      <c r="N305" s="218"/>
      <c r="O305" s="219"/>
      <c r="P305" s="237"/>
      <c r="Q305" s="200"/>
      <c r="R305" s="202"/>
      <c r="S305" s="202"/>
      <c r="T305" s="220"/>
      <c r="U305" s="171" t="str">
        <f t="shared" si="15"/>
        <v/>
      </c>
      <c r="V305" s="44"/>
      <c r="W305" s="201"/>
      <c r="X305" s="201"/>
      <c r="Y305" s="41"/>
      <c r="Z305" s="46"/>
      <c r="AA305" s="46"/>
      <c r="AB305" s="46"/>
      <c r="AC305" s="41"/>
      <c r="AD305" s="327"/>
      <c r="AE305" s="44"/>
      <c r="AF305" s="337" t="str">
        <f t="shared" si="18"/>
        <v/>
      </c>
      <c r="AG305" s="395"/>
      <c r="AH305" s="75"/>
      <c r="AI305" s="75"/>
      <c r="AJ305" s="76" t="b">
        <f t="shared" si="16"/>
        <v>1</v>
      </c>
    </row>
    <row r="306" spans="1:36" ht="36" customHeight="1">
      <c r="A306" s="66"/>
      <c r="B306" s="66"/>
      <c r="C306" s="66"/>
      <c r="D306" s="46"/>
      <c r="E306" s="237"/>
      <c r="F306" s="217" t="str">
        <f t="shared" si="17"/>
        <v/>
      </c>
      <c r="G306" s="41"/>
      <c r="H306" s="41"/>
      <c r="I306" s="194"/>
      <c r="J306" s="41"/>
      <c r="K306" s="84"/>
      <c r="L306" s="119"/>
      <c r="M306" s="202"/>
      <c r="N306" s="218"/>
      <c r="O306" s="219"/>
      <c r="P306" s="237"/>
      <c r="Q306" s="200"/>
      <c r="R306" s="202"/>
      <c r="S306" s="202"/>
      <c r="T306" s="220"/>
      <c r="U306" s="171" t="str">
        <f t="shared" si="15"/>
        <v/>
      </c>
      <c r="V306" s="44"/>
      <c r="W306" s="201"/>
      <c r="X306" s="201"/>
      <c r="Y306" s="41"/>
      <c r="Z306" s="46"/>
      <c r="AA306" s="46"/>
      <c r="AB306" s="46"/>
      <c r="AC306" s="41"/>
      <c r="AD306" s="327"/>
      <c r="AE306" s="44"/>
      <c r="AF306" s="337" t="str">
        <f t="shared" si="18"/>
        <v/>
      </c>
      <c r="AG306" s="395"/>
      <c r="AH306" s="75"/>
      <c r="AI306" s="75"/>
      <c r="AJ306" s="76" t="b">
        <f t="shared" si="16"/>
        <v>1</v>
      </c>
    </row>
    <row r="307" spans="1:36" ht="36" customHeight="1">
      <c r="A307" s="66"/>
      <c r="B307" s="66"/>
      <c r="C307" s="66"/>
      <c r="D307" s="46"/>
      <c r="E307" s="237"/>
      <c r="F307" s="217" t="str">
        <f t="shared" si="17"/>
        <v/>
      </c>
      <c r="G307" s="41"/>
      <c r="H307" s="41"/>
      <c r="I307" s="194"/>
      <c r="J307" s="41"/>
      <c r="K307" s="84"/>
      <c r="L307" s="119"/>
      <c r="M307" s="202"/>
      <c r="N307" s="218"/>
      <c r="O307" s="219"/>
      <c r="P307" s="237"/>
      <c r="Q307" s="200"/>
      <c r="R307" s="202"/>
      <c r="S307" s="202"/>
      <c r="T307" s="220"/>
      <c r="U307" s="171" t="str">
        <f t="shared" si="15"/>
        <v/>
      </c>
      <c r="V307" s="44"/>
      <c r="W307" s="201"/>
      <c r="X307" s="201"/>
      <c r="Y307" s="41"/>
      <c r="Z307" s="46"/>
      <c r="AA307" s="46"/>
      <c r="AB307" s="46"/>
      <c r="AC307" s="41"/>
      <c r="AD307" s="327"/>
      <c r="AE307" s="44"/>
      <c r="AF307" s="337" t="str">
        <f t="shared" si="18"/>
        <v/>
      </c>
      <c r="AG307" s="395"/>
      <c r="AH307" s="75"/>
      <c r="AI307" s="75"/>
      <c r="AJ307" s="76" t="b">
        <f t="shared" si="16"/>
        <v>1</v>
      </c>
    </row>
    <row r="308" spans="1:36" ht="36" customHeight="1">
      <c r="A308" s="66"/>
      <c r="B308" s="66"/>
      <c r="C308" s="66"/>
      <c r="D308" s="46"/>
      <c r="E308" s="237"/>
      <c r="F308" s="217" t="str">
        <f t="shared" si="17"/>
        <v/>
      </c>
      <c r="G308" s="41"/>
      <c r="H308" s="41"/>
      <c r="I308" s="194"/>
      <c r="J308" s="41"/>
      <c r="K308" s="84"/>
      <c r="L308" s="119"/>
      <c r="M308" s="202"/>
      <c r="N308" s="218"/>
      <c r="O308" s="219"/>
      <c r="P308" s="237"/>
      <c r="Q308" s="200"/>
      <c r="R308" s="202"/>
      <c r="S308" s="202"/>
      <c r="T308" s="220"/>
      <c r="U308" s="171" t="str">
        <f t="shared" si="15"/>
        <v/>
      </c>
      <c r="V308" s="44"/>
      <c r="W308" s="201"/>
      <c r="X308" s="201"/>
      <c r="Y308" s="41"/>
      <c r="Z308" s="46"/>
      <c r="AA308" s="46"/>
      <c r="AB308" s="46"/>
      <c r="AC308" s="41"/>
      <c r="AD308" s="327"/>
      <c r="AE308" s="44"/>
      <c r="AF308" s="337" t="str">
        <f t="shared" si="18"/>
        <v/>
      </c>
      <c r="AG308" s="395"/>
      <c r="AH308" s="75"/>
      <c r="AI308" s="75"/>
      <c r="AJ308" s="76" t="b">
        <f t="shared" si="16"/>
        <v>1</v>
      </c>
    </row>
    <row r="309" spans="1:36" ht="36" customHeight="1">
      <c r="A309" s="66"/>
      <c r="B309" s="66"/>
      <c r="C309" s="66"/>
      <c r="D309" s="46"/>
      <c r="E309" s="237"/>
      <c r="F309" s="217" t="str">
        <f t="shared" si="17"/>
        <v/>
      </c>
      <c r="G309" s="41"/>
      <c r="H309" s="41"/>
      <c r="I309" s="194"/>
      <c r="J309" s="41"/>
      <c r="K309" s="84"/>
      <c r="L309" s="119"/>
      <c r="M309" s="202"/>
      <c r="N309" s="218"/>
      <c r="O309" s="219"/>
      <c r="P309" s="237"/>
      <c r="Q309" s="200"/>
      <c r="R309" s="202"/>
      <c r="S309" s="202"/>
      <c r="T309" s="220"/>
      <c r="U309" s="171" t="str">
        <f t="shared" si="15"/>
        <v/>
      </c>
      <c r="V309" s="44"/>
      <c r="W309" s="201"/>
      <c r="X309" s="201"/>
      <c r="Y309" s="41"/>
      <c r="Z309" s="46"/>
      <c r="AA309" s="46"/>
      <c r="AB309" s="46"/>
      <c r="AC309" s="41"/>
      <c r="AD309" s="327"/>
      <c r="AE309" s="44"/>
      <c r="AF309" s="337" t="str">
        <f t="shared" si="18"/>
        <v/>
      </c>
      <c r="AG309" s="395"/>
      <c r="AH309" s="75"/>
      <c r="AI309" s="75"/>
      <c r="AJ309" s="76" t="b">
        <f t="shared" si="16"/>
        <v>1</v>
      </c>
    </row>
    <row r="310" spans="1:36" ht="36" customHeight="1">
      <c r="A310" s="66"/>
      <c r="B310" s="66"/>
      <c r="C310" s="66"/>
      <c r="D310" s="46"/>
      <c r="E310" s="237"/>
      <c r="F310" s="217" t="str">
        <f t="shared" si="17"/>
        <v/>
      </c>
      <c r="G310" s="41"/>
      <c r="H310" s="41"/>
      <c r="I310" s="194"/>
      <c r="J310" s="41"/>
      <c r="K310" s="84"/>
      <c r="L310" s="119"/>
      <c r="M310" s="202"/>
      <c r="N310" s="218"/>
      <c r="O310" s="219"/>
      <c r="P310" s="237"/>
      <c r="Q310" s="200"/>
      <c r="R310" s="202"/>
      <c r="S310" s="202"/>
      <c r="T310" s="220"/>
      <c r="U310" s="171" t="str">
        <f t="shared" si="15"/>
        <v/>
      </c>
      <c r="V310" s="44"/>
      <c r="W310" s="201"/>
      <c r="X310" s="201"/>
      <c r="Y310" s="41"/>
      <c r="Z310" s="46"/>
      <c r="AA310" s="46"/>
      <c r="AB310" s="46"/>
      <c r="AC310" s="41"/>
      <c r="AD310" s="327"/>
      <c r="AE310" s="44"/>
      <c r="AF310" s="337" t="str">
        <f t="shared" si="18"/>
        <v/>
      </c>
      <c r="AG310" s="395"/>
      <c r="AH310" s="75"/>
      <c r="AI310" s="75"/>
      <c r="AJ310" s="76" t="b">
        <f t="shared" si="16"/>
        <v>1</v>
      </c>
    </row>
    <row r="311" spans="1:36" ht="36" customHeight="1">
      <c r="A311" s="66"/>
      <c r="B311" s="66"/>
      <c r="C311" s="66"/>
      <c r="D311" s="46"/>
      <c r="E311" s="237"/>
      <c r="F311" s="217" t="str">
        <f t="shared" si="17"/>
        <v/>
      </c>
      <c r="G311" s="41"/>
      <c r="H311" s="41"/>
      <c r="I311" s="194"/>
      <c r="J311" s="41"/>
      <c r="K311" s="84"/>
      <c r="L311" s="119"/>
      <c r="M311" s="202"/>
      <c r="N311" s="218"/>
      <c r="O311" s="219"/>
      <c r="P311" s="237"/>
      <c r="Q311" s="200"/>
      <c r="R311" s="202"/>
      <c r="S311" s="202"/>
      <c r="T311" s="220"/>
      <c r="U311" s="171" t="str">
        <f t="shared" si="15"/>
        <v/>
      </c>
      <c r="V311" s="44"/>
      <c r="W311" s="201"/>
      <c r="X311" s="201"/>
      <c r="Y311" s="41"/>
      <c r="Z311" s="46"/>
      <c r="AA311" s="46"/>
      <c r="AB311" s="46"/>
      <c r="AC311" s="41"/>
      <c r="AD311" s="327"/>
      <c r="AE311" s="44"/>
      <c r="AF311" s="337" t="str">
        <f t="shared" si="18"/>
        <v/>
      </c>
      <c r="AG311" s="395"/>
      <c r="AH311" s="75"/>
      <c r="AI311" s="75"/>
      <c r="AJ311" s="76" t="b">
        <f t="shared" si="16"/>
        <v>1</v>
      </c>
    </row>
    <row r="312" spans="1:36" ht="36" customHeight="1">
      <c r="A312" s="66"/>
      <c r="B312" s="66"/>
      <c r="C312" s="66"/>
      <c r="D312" s="46"/>
      <c r="E312" s="237"/>
      <c r="F312" s="217" t="str">
        <f t="shared" si="17"/>
        <v/>
      </c>
      <c r="G312" s="41"/>
      <c r="H312" s="41"/>
      <c r="I312" s="194"/>
      <c r="J312" s="41"/>
      <c r="K312" s="84"/>
      <c r="L312" s="119"/>
      <c r="M312" s="202"/>
      <c r="N312" s="218"/>
      <c r="O312" s="219"/>
      <c r="P312" s="237"/>
      <c r="Q312" s="200"/>
      <c r="R312" s="202"/>
      <c r="S312" s="202"/>
      <c r="T312" s="220"/>
      <c r="U312" s="171" t="str">
        <f t="shared" si="15"/>
        <v/>
      </c>
      <c r="V312" s="44"/>
      <c r="W312" s="201"/>
      <c r="X312" s="201"/>
      <c r="Y312" s="41"/>
      <c r="Z312" s="46"/>
      <c r="AA312" s="46"/>
      <c r="AB312" s="46"/>
      <c r="AC312" s="41"/>
      <c r="AD312" s="327"/>
      <c r="AE312" s="44"/>
      <c r="AF312" s="337" t="str">
        <f t="shared" si="18"/>
        <v/>
      </c>
      <c r="AG312" s="395"/>
      <c r="AH312" s="75"/>
      <c r="AI312" s="75"/>
      <c r="AJ312" s="76" t="b">
        <f t="shared" si="16"/>
        <v>1</v>
      </c>
    </row>
    <row r="313" spans="1:36" ht="36" customHeight="1">
      <c r="A313" s="66"/>
      <c r="B313" s="66"/>
      <c r="C313" s="66"/>
      <c r="D313" s="46"/>
      <c r="E313" s="237"/>
      <c r="F313" s="217" t="str">
        <f t="shared" si="17"/>
        <v/>
      </c>
      <c r="G313" s="41"/>
      <c r="H313" s="41"/>
      <c r="I313" s="194"/>
      <c r="J313" s="41"/>
      <c r="K313" s="84"/>
      <c r="L313" s="119"/>
      <c r="M313" s="202"/>
      <c r="N313" s="218"/>
      <c r="O313" s="219"/>
      <c r="P313" s="237"/>
      <c r="Q313" s="200"/>
      <c r="R313" s="202"/>
      <c r="S313" s="202"/>
      <c r="T313" s="220"/>
      <c r="U313" s="171" t="str">
        <f t="shared" si="15"/>
        <v/>
      </c>
      <c r="V313" s="44"/>
      <c r="W313" s="201"/>
      <c r="X313" s="201"/>
      <c r="Y313" s="41"/>
      <c r="Z313" s="46"/>
      <c r="AA313" s="46"/>
      <c r="AB313" s="46"/>
      <c r="AC313" s="41"/>
      <c r="AD313" s="327"/>
      <c r="AE313" s="44"/>
      <c r="AF313" s="337" t="str">
        <f t="shared" si="18"/>
        <v/>
      </c>
      <c r="AG313" s="395"/>
      <c r="AH313" s="75"/>
      <c r="AI313" s="75"/>
      <c r="AJ313" s="76" t="b">
        <f t="shared" si="16"/>
        <v>1</v>
      </c>
    </row>
    <row r="314" spans="1:36" ht="36" customHeight="1">
      <c r="A314" s="66"/>
      <c r="B314" s="66"/>
      <c r="C314" s="66"/>
      <c r="D314" s="46"/>
      <c r="E314" s="237"/>
      <c r="F314" s="217" t="str">
        <f t="shared" si="17"/>
        <v/>
      </c>
      <c r="G314" s="41"/>
      <c r="H314" s="41"/>
      <c r="I314" s="194"/>
      <c r="J314" s="41"/>
      <c r="K314" s="84"/>
      <c r="L314" s="119"/>
      <c r="M314" s="202"/>
      <c r="N314" s="218"/>
      <c r="O314" s="219"/>
      <c r="P314" s="237"/>
      <c r="Q314" s="200"/>
      <c r="R314" s="202"/>
      <c r="S314" s="202"/>
      <c r="T314" s="220"/>
      <c r="U314" s="171" t="str">
        <f t="shared" si="15"/>
        <v/>
      </c>
      <c r="V314" s="44"/>
      <c r="W314" s="201"/>
      <c r="X314" s="201"/>
      <c r="Y314" s="41"/>
      <c r="Z314" s="46"/>
      <c r="AA314" s="46"/>
      <c r="AB314" s="46"/>
      <c r="AC314" s="41"/>
      <c r="AD314" s="327"/>
      <c r="AE314" s="44"/>
      <c r="AF314" s="337" t="str">
        <f t="shared" si="18"/>
        <v/>
      </c>
      <c r="AG314" s="395"/>
      <c r="AH314" s="75"/>
      <c r="AI314" s="75"/>
      <c r="AJ314" s="76" t="b">
        <f t="shared" si="16"/>
        <v>1</v>
      </c>
    </row>
    <row r="315" spans="1:36" ht="36" customHeight="1">
      <c r="A315" s="66"/>
      <c r="B315" s="66"/>
      <c r="C315" s="66"/>
      <c r="D315" s="46"/>
      <c r="E315" s="237"/>
      <c r="F315" s="217" t="str">
        <f t="shared" si="17"/>
        <v/>
      </c>
      <c r="G315" s="41"/>
      <c r="H315" s="41"/>
      <c r="I315" s="194"/>
      <c r="J315" s="41"/>
      <c r="K315" s="84"/>
      <c r="L315" s="119"/>
      <c r="M315" s="202"/>
      <c r="N315" s="218"/>
      <c r="O315" s="219"/>
      <c r="P315" s="237"/>
      <c r="Q315" s="200"/>
      <c r="R315" s="202"/>
      <c r="S315" s="202"/>
      <c r="T315" s="220"/>
      <c r="U315" s="171" t="str">
        <f t="shared" si="15"/>
        <v/>
      </c>
      <c r="V315" s="44"/>
      <c r="W315" s="201"/>
      <c r="X315" s="201"/>
      <c r="Y315" s="41"/>
      <c r="Z315" s="46"/>
      <c r="AA315" s="46"/>
      <c r="AB315" s="46"/>
      <c r="AC315" s="41"/>
      <c r="AD315" s="327"/>
      <c r="AE315" s="44"/>
      <c r="AF315" s="337" t="str">
        <f t="shared" si="18"/>
        <v/>
      </c>
      <c r="AG315" s="395"/>
      <c r="AH315" s="75"/>
      <c r="AI315" s="75"/>
      <c r="AJ315" s="76" t="b">
        <f t="shared" si="16"/>
        <v>1</v>
      </c>
    </row>
    <row r="316" spans="1:36" ht="36" customHeight="1">
      <c r="A316" s="66"/>
      <c r="B316" s="66"/>
      <c r="C316" s="66"/>
      <c r="D316" s="46"/>
      <c r="E316" s="237"/>
      <c r="F316" s="217" t="str">
        <f t="shared" si="17"/>
        <v/>
      </c>
      <c r="G316" s="41"/>
      <c r="H316" s="41"/>
      <c r="I316" s="194"/>
      <c r="J316" s="41"/>
      <c r="K316" s="84"/>
      <c r="L316" s="119"/>
      <c r="M316" s="202"/>
      <c r="N316" s="218"/>
      <c r="O316" s="219"/>
      <c r="P316" s="237"/>
      <c r="Q316" s="200"/>
      <c r="R316" s="202"/>
      <c r="S316" s="202"/>
      <c r="T316" s="220"/>
      <c r="U316" s="171" t="str">
        <f t="shared" si="15"/>
        <v/>
      </c>
      <c r="V316" s="44"/>
      <c r="W316" s="201"/>
      <c r="X316" s="201"/>
      <c r="Y316" s="41"/>
      <c r="Z316" s="46"/>
      <c r="AA316" s="46"/>
      <c r="AB316" s="46"/>
      <c r="AC316" s="41"/>
      <c r="AD316" s="327"/>
      <c r="AE316" s="44"/>
      <c r="AF316" s="337" t="str">
        <f t="shared" si="18"/>
        <v/>
      </c>
      <c r="AG316" s="395"/>
      <c r="AH316" s="75"/>
      <c r="AI316" s="75"/>
      <c r="AJ316" s="76" t="b">
        <f t="shared" si="16"/>
        <v>1</v>
      </c>
    </row>
    <row r="317" spans="1:36" ht="36" customHeight="1">
      <c r="A317" s="66"/>
      <c r="B317" s="66"/>
      <c r="C317" s="66"/>
      <c r="D317" s="46"/>
      <c r="E317" s="237"/>
      <c r="F317" s="217" t="str">
        <f t="shared" si="17"/>
        <v/>
      </c>
      <c r="G317" s="41"/>
      <c r="H317" s="41"/>
      <c r="I317" s="194"/>
      <c r="J317" s="41"/>
      <c r="K317" s="84"/>
      <c r="L317" s="119"/>
      <c r="M317" s="202"/>
      <c r="N317" s="218"/>
      <c r="O317" s="219"/>
      <c r="P317" s="237"/>
      <c r="Q317" s="200"/>
      <c r="R317" s="202"/>
      <c r="S317" s="202"/>
      <c r="T317" s="220"/>
      <c r="U317" s="171" t="str">
        <f t="shared" si="15"/>
        <v/>
      </c>
      <c r="V317" s="44"/>
      <c r="W317" s="201"/>
      <c r="X317" s="201"/>
      <c r="Y317" s="41"/>
      <c r="Z317" s="46"/>
      <c r="AA317" s="46"/>
      <c r="AB317" s="46"/>
      <c r="AC317" s="41"/>
      <c r="AD317" s="327"/>
      <c r="AE317" s="44"/>
      <c r="AF317" s="337" t="str">
        <f t="shared" si="18"/>
        <v/>
      </c>
      <c r="AG317" s="395"/>
      <c r="AH317" s="75"/>
      <c r="AI317" s="75"/>
      <c r="AJ317" s="76" t="b">
        <f t="shared" si="16"/>
        <v>1</v>
      </c>
    </row>
    <row r="318" spans="1:36" ht="36" customHeight="1">
      <c r="A318" s="66"/>
      <c r="B318" s="66"/>
      <c r="C318" s="66"/>
      <c r="D318" s="46"/>
      <c r="E318" s="237"/>
      <c r="F318" s="217" t="str">
        <f t="shared" si="17"/>
        <v/>
      </c>
      <c r="G318" s="41"/>
      <c r="H318" s="41"/>
      <c r="I318" s="194"/>
      <c r="J318" s="41"/>
      <c r="K318" s="84"/>
      <c r="L318" s="119"/>
      <c r="M318" s="202"/>
      <c r="N318" s="218"/>
      <c r="O318" s="219"/>
      <c r="P318" s="237"/>
      <c r="Q318" s="200"/>
      <c r="R318" s="202"/>
      <c r="S318" s="202"/>
      <c r="T318" s="220"/>
      <c r="U318" s="171" t="str">
        <f t="shared" si="15"/>
        <v/>
      </c>
      <c r="V318" s="44"/>
      <c r="W318" s="201"/>
      <c r="X318" s="201"/>
      <c r="Y318" s="41"/>
      <c r="Z318" s="46"/>
      <c r="AA318" s="46"/>
      <c r="AB318" s="46"/>
      <c r="AC318" s="41"/>
      <c r="AD318" s="327"/>
      <c r="AE318" s="44"/>
      <c r="AF318" s="337" t="str">
        <f t="shared" si="18"/>
        <v/>
      </c>
      <c r="AG318" s="395"/>
      <c r="AH318" s="75"/>
      <c r="AI318" s="75"/>
      <c r="AJ318" s="76" t="b">
        <f t="shared" si="16"/>
        <v>1</v>
      </c>
    </row>
    <row r="319" spans="1:36" ht="36" customHeight="1">
      <c r="A319" s="66"/>
      <c r="B319" s="66"/>
      <c r="C319" s="66"/>
      <c r="D319" s="46"/>
      <c r="E319" s="237"/>
      <c r="F319" s="217" t="str">
        <f t="shared" si="17"/>
        <v/>
      </c>
      <c r="G319" s="41"/>
      <c r="H319" s="41"/>
      <c r="I319" s="194"/>
      <c r="J319" s="41"/>
      <c r="K319" s="84"/>
      <c r="L319" s="119"/>
      <c r="M319" s="202"/>
      <c r="N319" s="218"/>
      <c r="O319" s="219"/>
      <c r="P319" s="237"/>
      <c r="Q319" s="200"/>
      <c r="R319" s="202"/>
      <c r="S319" s="202"/>
      <c r="T319" s="220"/>
      <c r="U319" s="171" t="str">
        <f t="shared" si="15"/>
        <v/>
      </c>
      <c r="V319" s="44"/>
      <c r="W319" s="201"/>
      <c r="X319" s="201"/>
      <c r="Y319" s="41"/>
      <c r="Z319" s="46"/>
      <c r="AA319" s="46"/>
      <c r="AB319" s="46"/>
      <c r="AC319" s="41"/>
      <c r="AD319" s="327"/>
      <c r="AE319" s="44"/>
      <c r="AF319" s="337" t="str">
        <f t="shared" si="18"/>
        <v/>
      </c>
      <c r="AG319" s="395"/>
      <c r="AH319" s="75"/>
      <c r="AI319" s="75"/>
      <c r="AJ319" s="76" t="b">
        <f t="shared" si="16"/>
        <v>1</v>
      </c>
    </row>
    <row r="320" spans="1:36" ht="36" customHeight="1">
      <c r="A320" s="66"/>
      <c r="B320" s="66"/>
      <c r="C320" s="66"/>
      <c r="D320" s="46"/>
      <c r="E320" s="237"/>
      <c r="F320" s="217" t="str">
        <f t="shared" si="17"/>
        <v/>
      </c>
      <c r="G320" s="41"/>
      <c r="H320" s="41"/>
      <c r="I320" s="194"/>
      <c r="J320" s="41"/>
      <c r="K320" s="84"/>
      <c r="L320" s="119"/>
      <c r="M320" s="202"/>
      <c r="N320" s="218"/>
      <c r="O320" s="219"/>
      <c r="P320" s="237"/>
      <c r="Q320" s="200"/>
      <c r="R320" s="202"/>
      <c r="S320" s="202"/>
      <c r="T320" s="220"/>
      <c r="U320" s="171" t="str">
        <f t="shared" si="15"/>
        <v/>
      </c>
      <c r="V320" s="44"/>
      <c r="W320" s="201"/>
      <c r="X320" s="201"/>
      <c r="Y320" s="41"/>
      <c r="Z320" s="46"/>
      <c r="AA320" s="46"/>
      <c r="AB320" s="46"/>
      <c r="AC320" s="41"/>
      <c r="AD320" s="327"/>
      <c r="AE320" s="44"/>
      <c r="AF320" s="337" t="str">
        <f t="shared" si="18"/>
        <v/>
      </c>
      <c r="AG320" s="395"/>
      <c r="AH320" s="75"/>
      <c r="AI320" s="75"/>
      <c r="AJ320" s="76" t="b">
        <f t="shared" si="16"/>
        <v>1</v>
      </c>
    </row>
    <row r="321" spans="1:36" ht="36" customHeight="1">
      <c r="A321" s="66"/>
      <c r="B321" s="66"/>
      <c r="C321" s="66"/>
      <c r="D321" s="46"/>
      <c r="E321" s="237"/>
      <c r="F321" s="217" t="str">
        <f t="shared" si="17"/>
        <v/>
      </c>
      <c r="G321" s="41"/>
      <c r="H321" s="41"/>
      <c r="I321" s="194"/>
      <c r="J321" s="41"/>
      <c r="K321" s="84"/>
      <c r="L321" s="119"/>
      <c r="M321" s="202"/>
      <c r="N321" s="218"/>
      <c r="O321" s="219"/>
      <c r="P321" s="237"/>
      <c r="Q321" s="200"/>
      <c r="R321" s="202"/>
      <c r="S321" s="202"/>
      <c r="T321" s="220"/>
      <c r="U321" s="171" t="str">
        <f t="shared" si="15"/>
        <v/>
      </c>
      <c r="V321" s="44"/>
      <c r="W321" s="201"/>
      <c r="X321" s="201"/>
      <c r="Y321" s="41"/>
      <c r="Z321" s="46"/>
      <c r="AA321" s="46"/>
      <c r="AB321" s="46"/>
      <c r="AC321" s="41"/>
      <c r="AD321" s="327"/>
      <c r="AE321" s="44"/>
      <c r="AF321" s="337" t="str">
        <f t="shared" si="18"/>
        <v/>
      </c>
      <c r="AG321" s="395"/>
      <c r="AH321" s="75"/>
      <c r="AI321" s="75"/>
      <c r="AJ321" s="76" t="b">
        <f t="shared" si="16"/>
        <v>1</v>
      </c>
    </row>
    <row r="322" spans="1:36" ht="36" customHeight="1">
      <c r="A322" s="66"/>
      <c r="B322" s="66"/>
      <c r="C322" s="66"/>
      <c r="D322" s="46"/>
      <c r="E322" s="237"/>
      <c r="F322" s="217" t="str">
        <f t="shared" si="17"/>
        <v/>
      </c>
      <c r="G322" s="41"/>
      <c r="H322" s="41"/>
      <c r="I322" s="194"/>
      <c r="J322" s="41"/>
      <c r="K322" s="84"/>
      <c r="L322" s="119"/>
      <c r="M322" s="202"/>
      <c r="N322" s="218"/>
      <c r="O322" s="219"/>
      <c r="P322" s="237"/>
      <c r="Q322" s="200"/>
      <c r="R322" s="202"/>
      <c r="S322" s="202"/>
      <c r="T322" s="220"/>
      <c r="U322" s="171" t="str">
        <f t="shared" si="15"/>
        <v/>
      </c>
      <c r="V322" s="44"/>
      <c r="W322" s="201"/>
      <c r="X322" s="201"/>
      <c r="Y322" s="41"/>
      <c r="Z322" s="46"/>
      <c r="AA322" s="46"/>
      <c r="AB322" s="46"/>
      <c r="AC322" s="41"/>
      <c r="AD322" s="327"/>
      <c r="AE322" s="44"/>
      <c r="AF322" s="337" t="str">
        <f t="shared" si="18"/>
        <v/>
      </c>
      <c r="AG322" s="395"/>
      <c r="AH322" s="75"/>
      <c r="AI322" s="75"/>
      <c r="AJ322" s="76" t="b">
        <f t="shared" si="16"/>
        <v>1</v>
      </c>
    </row>
    <row r="323" spans="1:36" ht="36" customHeight="1">
      <c r="A323" s="66"/>
      <c r="B323" s="66"/>
      <c r="C323" s="66"/>
      <c r="D323" s="46"/>
      <c r="E323" s="237"/>
      <c r="F323" s="217" t="str">
        <f t="shared" si="17"/>
        <v/>
      </c>
      <c r="G323" s="41"/>
      <c r="H323" s="41"/>
      <c r="I323" s="194"/>
      <c r="J323" s="41"/>
      <c r="K323" s="84"/>
      <c r="L323" s="119"/>
      <c r="M323" s="202"/>
      <c r="N323" s="218"/>
      <c r="O323" s="219"/>
      <c r="P323" s="237"/>
      <c r="Q323" s="200"/>
      <c r="R323" s="202"/>
      <c r="S323" s="202"/>
      <c r="T323" s="220"/>
      <c r="U323" s="171" t="str">
        <f t="shared" si="15"/>
        <v/>
      </c>
      <c r="V323" s="44"/>
      <c r="W323" s="201"/>
      <c r="X323" s="201"/>
      <c r="Y323" s="41"/>
      <c r="Z323" s="46"/>
      <c r="AA323" s="46"/>
      <c r="AB323" s="46"/>
      <c r="AC323" s="41"/>
      <c r="AD323" s="327"/>
      <c r="AE323" s="44"/>
      <c r="AF323" s="337" t="str">
        <f t="shared" si="18"/>
        <v/>
      </c>
      <c r="AG323" s="395"/>
      <c r="AH323" s="75"/>
      <c r="AI323" s="75"/>
      <c r="AJ323" s="76" t="b">
        <f t="shared" si="16"/>
        <v>1</v>
      </c>
    </row>
    <row r="324" spans="1:36" ht="36" customHeight="1">
      <c r="A324" s="66"/>
      <c r="B324" s="66"/>
      <c r="C324" s="66"/>
      <c r="D324" s="46"/>
      <c r="E324" s="237"/>
      <c r="F324" s="217" t="str">
        <f t="shared" si="17"/>
        <v/>
      </c>
      <c r="G324" s="41"/>
      <c r="H324" s="41"/>
      <c r="I324" s="194"/>
      <c r="J324" s="41"/>
      <c r="K324" s="84"/>
      <c r="L324" s="119"/>
      <c r="M324" s="202"/>
      <c r="N324" s="218"/>
      <c r="O324" s="219"/>
      <c r="P324" s="237"/>
      <c r="Q324" s="200"/>
      <c r="R324" s="202"/>
      <c r="S324" s="202"/>
      <c r="T324" s="220"/>
      <c r="U324" s="171" t="str">
        <f t="shared" si="15"/>
        <v/>
      </c>
      <c r="V324" s="44"/>
      <c r="W324" s="201"/>
      <c r="X324" s="201"/>
      <c r="Y324" s="41"/>
      <c r="Z324" s="46"/>
      <c r="AA324" s="46"/>
      <c r="AB324" s="46"/>
      <c r="AC324" s="41"/>
      <c r="AD324" s="327"/>
      <c r="AE324" s="44"/>
      <c r="AF324" s="337" t="str">
        <f t="shared" si="18"/>
        <v/>
      </c>
      <c r="AG324" s="395"/>
      <c r="AH324" s="75"/>
      <c r="AI324" s="75"/>
      <c r="AJ324" s="76" t="b">
        <f t="shared" si="16"/>
        <v>1</v>
      </c>
    </row>
    <row r="325" spans="1:36" ht="36" customHeight="1">
      <c r="A325" s="66"/>
      <c r="B325" s="66"/>
      <c r="C325" s="66"/>
      <c r="D325" s="46"/>
      <c r="E325" s="237"/>
      <c r="F325" s="217" t="str">
        <f t="shared" si="17"/>
        <v/>
      </c>
      <c r="G325" s="41"/>
      <c r="H325" s="41"/>
      <c r="I325" s="194"/>
      <c r="J325" s="41"/>
      <c r="K325" s="84"/>
      <c r="L325" s="119"/>
      <c r="M325" s="202"/>
      <c r="N325" s="218"/>
      <c r="O325" s="219"/>
      <c r="P325" s="237"/>
      <c r="Q325" s="200"/>
      <c r="R325" s="202"/>
      <c r="S325" s="202"/>
      <c r="T325" s="220"/>
      <c r="U325" s="171" t="str">
        <f t="shared" si="15"/>
        <v/>
      </c>
      <c r="V325" s="44"/>
      <c r="W325" s="201"/>
      <c r="X325" s="201"/>
      <c r="Y325" s="41"/>
      <c r="Z325" s="46"/>
      <c r="AA325" s="46"/>
      <c r="AB325" s="46"/>
      <c r="AC325" s="41"/>
      <c r="AD325" s="327"/>
      <c r="AE325" s="44"/>
      <c r="AF325" s="337" t="str">
        <f t="shared" si="18"/>
        <v/>
      </c>
      <c r="AG325" s="395"/>
      <c r="AH325" s="75"/>
      <c r="AI325" s="75"/>
      <c r="AJ325" s="76" t="b">
        <f t="shared" si="16"/>
        <v>1</v>
      </c>
    </row>
    <row r="326" spans="1:36" ht="36" customHeight="1">
      <c r="A326" s="66"/>
      <c r="B326" s="66"/>
      <c r="C326" s="66"/>
      <c r="D326" s="46"/>
      <c r="E326" s="237"/>
      <c r="F326" s="217" t="str">
        <f t="shared" si="17"/>
        <v/>
      </c>
      <c r="G326" s="41"/>
      <c r="H326" s="41"/>
      <c r="I326" s="194"/>
      <c r="J326" s="41"/>
      <c r="K326" s="84"/>
      <c r="L326" s="119"/>
      <c r="M326" s="202"/>
      <c r="N326" s="218"/>
      <c r="O326" s="219"/>
      <c r="P326" s="237"/>
      <c r="Q326" s="200"/>
      <c r="R326" s="202"/>
      <c r="S326" s="202"/>
      <c r="T326" s="220"/>
      <c r="U326" s="171" t="str">
        <f t="shared" si="15"/>
        <v/>
      </c>
      <c r="V326" s="44"/>
      <c r="W326" s="201"/>
      <c r="X326" s="201"/>
      <c r="Y326" s="41"/>
      <c r="Z326" s="46"/>
      <c r="AA326" s="46"/>
      <c r="AB326" s="46"/>
      <c r="AC326" s="41"/>
      <c r="AD326" s="327"/>
      <c r="AE326" s="44"/>
      <c r="AF326" s="337" t="str">
        <f t="shared" si="18"/>
        <v/>
      </c>
      <c r="AG326" s="395"/>
      <c r="AH326" s="75"/>
      <c r="AI326" s="75"/>
      <c r="AJ326" s="76" t="b">
        <f t="shared" si="16"/>
        <v>1</v>
      </c>
    </row>
    <row r="327" spans="1:36" ht="36" customHeight="1">
      <c r="A327" s="66"/>
      <c r="B327" s="66"/>
      <c r="C327" s="66"/>
      <c r="D327" s="46"/>
      <c r="E327" s="237"/>
      <c r="F327" s="217" t="str">
        <f t="shared" si="17"/>
        <v/>
      </c>
      <c r="G327" s="41"/>
      <c r="H327" s="41"/>
      <c r="I327" s="194"/>
      <c r="J327" s="41"/>
      <c r="K327" s="84"/>
      <c r="L327" s="119"/>
      <c r="M327" s="202"/>
      <c r="N327" s="218"/>
      <c r="O327" s="219"/>
      <c r="P327" s="237"/>
      <c r="Q327" s="200"/>
      <c r="R327" s="202"/>
      <c r="S327" s="202"/>
      <c r="T327" s="220"/>
      <c r="U327" s="171" t="str">
        <f t="shared" si="15"/>
        <v/>
      </c>
      <c r="V327" s="44"/>
      <c r="W327" s="201"/>
      <c r="X327" s="201"/>
      <c r="Y327" s="41"/>
      <c r="Z327" s="46"/>
      <c r="AA327" s="46"/>
      <c r="AB327" s="46"/>
      <c r="AC327" s="41"/>
      <c r="AD327" s="327"/>
      <c r="AE327" s="44"/>
      <c r="AF327" s="337" t="str">
        <f t="shared" si="18"/>
        <v/>
      </c>
      <c r="AG327" s="395"/>
      <c r="AH327" s="75"/>
      <c r="AI327" s="75"/>
      <c r="AJ327" s="76" t="b">
        <f t="shared" si="16"/>
        <v>1</v>
      </c>
    </row>
    <row r="328" spans="1:36" ht="36" customHeight="1">
      <c r="A328" s="66"/>
      <c r="B328" s="66"/>
      <c r="C328" s="66"/>
      <c r="D328" s="46"/>
      <c r="E328" s="237"/>
      <c r="F328" s="217" t="str">
        <f t="shared" si="17"/>
        <v/>
      </c>
      <c r="G328" s="41"/>
      <c r="H328" s="41"/>
      <c r="I328" s="194"/>
      <c r="J328" s="41"/>
      <c r="K328" s="84"/>
      <c r="L328" s="119"/>
      <c r="M328" s="202"/>
      <c r="N328" s="218"/>
      <c r="O328" s="219"/>
      <c r="P328" s="237"/>
      <c r="Q328" s="200"/>
      <c r="R328" s="202"/>
      <c r="S328" s="202"/>
      <c r="T328" s="220"/>
      <c r="U328" s="171" t="str">
        <f t="shared" si="15"/>
        <v/>
      </c>
      <c r="V328" s="44"/>
      <c r="W328" s="201"/>
      <c r="X328" s="201"/>
      <c r="Y328" s="41"/>
      <c r="Z328" s="46"/>
      <c r="AA328" s="46"/>
      <c r="AB328" s="46"/>
      <c r="AC328" s="41"/>
      <c r="AD328" s="327"/>
      <c r="AE328" s="44"/>
      <c r="AF328" s="337" t="str">
        <f t="shared" si="18"/>
        <v/>
      </c>
      <c r="AG328" s="395"/>
      <c r="AH328" s="75"/>
      <c r="AI328" s="75"/>
      <c r="AJ328" s="76" t="b">
        <f t="shared" si="16"/>
        <v>1</v>
      </c>
    </row>
    <row r="329" spans="1:36" ht="36" customHeight="1">
      <c r="A329" s="66"/>
      <c r="B329" s="66"/>
      <c r="C329" s="66"/>
      <c r="D329" s="46"/>
      <c r="E329" s="237"/>
      <c r="F329" s="217" t="str">
        <f t="shared" si="17"/>
        <v/>
      </c>
      <c r="G329" s="41"/>
      <c r="H329" s="41"/>
      <c r="I329" s="194"/>
      <c r="J329" s="41"/>
      <c r="K329" s="84"/>
      <c r="L329" s="119"/>
      <c r="M329" s="202"/>
      <c r="N329" s="218"/>
      <c r="O329" s="219"/>
      <c r="P329" s="237"/>
      <c r="Q329" s="200"/>
      <c r="R329" s="202"/>
      <c r="S329" s="202"/>
      <c r="T329" s="220"/>
      <c r="U329" s="171" t="str">
        <f t="shared" si="15"/>
        <v/>
      </c>
      <c r="V329" s="44"/>
      <c r="W329" s="201"/>
      <c r="X329" s="201"/>
      <c r="Y329" s="41"/>
      <c r="Z329" s="46"/>
      <c r="AA329" s="46"/>
      <c r="AB329" s="46"/>
      <c r="AC329" s="41"/>
      <c r="AD329" s="327"/>
      <c r="AE329" s="44"/>
      <c r="AF329" s="337" t="str">
        <f t="shared" si="18"/>
        <v/>
      </c>
      <c r="AG329" s="395"/>
      <c r="AH329" s="75"/>
      <c r="AI329" s="75"/>
      <c r="AJ329" s="76" t="b">
        <f t="shared" si="16"/>
        <v>1</v>
      </c>
    </row>
    <row r="330" spans="1:36" ht="36" customHeight="1">
      <c r="A330" s="66"/>
      <c r="B330" s="66"/>
      <c r="C330" s="66"/>
      <c r="D330" s="46"/>
      <c r="E330" s="237"/>
      <c r="F330" s="217" t="str">
        <f t="shared" si="17"/>
        <v/>
      </c>
      <c r="G330" s="41"/>
      <c r="H330" s="41"/>
      <c r="I330" s="194"/>
      <c r="J330" s="41"/>
      <c r="K330" s="84"/>
      <c r="L330" s="119"/>
      <c r="M330" s="202"/>
      <c r="N330" s="218"/>
      <c r="O330" s="219"/>
      <c r="P330" s="237"/>
      <c r="Q330" s="200"/>
      <c r="R330" s="202"/>
      <c r="S330" s="202"/>
      <c r="T330" s="220"/>
      <c r="U330" s="171" t="str">
        <f t="shared" si="15"/>
        <v/>
      </c>
      <c r="V330" s="44"/>
      <c r="W330" s="201"/>
      <c r="X330" s="201"/>
      <c r="Y330" s="41"/>
      <c r="Z330" s="46"/>
      <c r="AA330" s="46"/>
      <c r="AB330" s="46"/>
      <c r="AC330" s="41"/>
      <c r="AD330" s="327"/>
      <c r="AE330" s="44"/>
      <c r="AF330" s="337" t="str">
        <f t="shared" si="18"/>
        <v/>
      </c>
      <c r="AG330" s="395"/>
      <c r="AH330" s="75"/>
      <c r="AI330" s="75"/>
      <c r="AJ330" s="76" t="b">
        <f t="shared" si="16"/>
        <v>1</v>
      </c>
    </row>
    <row r="331" spans="1:36" ht="36" customHeight="1">
      <c r="A331" s="66"/>
      <c r="B331" s="66"/>
      <c r="C331" s="66"/>
      <c r="D331" s="46"/>
      <c r="E331" s="237"/>
      <c r="F331" s="217" t="str">
        <f t="shared" si="17"/>
        <v/>
      </c>
      <c r="G331" s="41"/>
      <c r="H331" s="41"/>
      <c r="I331" s="194"/>
      <c r="J331" s="41"/>
      <c r="K331" s="84"/>
      <c r="L331" s="119"/>
      <c r="M331" s="202"/>
      <c r="N331" s="218"/>
      <c r="O331" s="219"/>
      <c r="P331" s="237"/>
      <c r="Q331" s="200"/>
      <c r="R331" s="202"/>
      <c r="S331" s="202"/>
      <c r="T331" s="220"/>
      <c r="U331" s="171" t="str">
        <f t="shared" ref="U331:U394" si="19">IF(ISBLANK(Q331),"",DATEDIF(K331,Q331,"d")/365)</f>
        <v/>
      </c>
      <c r="V331" s="44"/>
      <c r="W331" s="201"/>
      <c r="X331" s="201"/>
      <c r="Y331" s="41"/>
      <c r="Z331" s="46"/>
      <c r="AA331" s="46"/>
      <c r="AB331" s="46"/>
      <c r="AC331" s="41"/>
      <c r="AD331" s="327"/>
      <c r="AE331" s="44"/>
      <c r="AF331" s="337" t="str">
        <f t="shared" si="18"/>
        <v/>
      </c>
      <c r="AG331" s="395"/>
      <c r="AH331" s="75"/>
      <c r="AI331" s="75"/>
      <c r="AJ331" s="76" t="b">
        <f t="shared" ref="AJ331:AJ394" si="20">ROUND(M331,)=ROUND(S331,)+ROUND(AB331,)+ROUND(W331,)</f>
        <v>1</v>
      </c>
    </row>
    <row r="332" spans="1:36" ht="36" customHeight="1">
      <c r="A332" s="66"/>
      <c r="B332" s="66"/>
      <c r="C332" s="66"/>
      <c r="D332" s="46"/>
      <c r="E332" s="237"/>
      <c r="F332" s="217" t="str">
        <f t="shared" si="17"/>
        <v/>
      </c>
      <c r="G332" s="41"/>
      <c r="H332" s="41"/>
      <c r="I332" s="194"/>
      <c r="J332" s="41"/>
      <c r="K332" s="84"/>
      <c r="L332" s="119"/>
      <c r="M332" s="202"/>
      <c r="N332" s="218"/>
      <c r="O332" s="219"/>
      <c r="P332" s="237"/>
      <c r="Q332" s="200"/>
      <c r="R332" s="202"/>
      <c r="S332" s="202"/>
      <c r="T332" s="220"/>
      <c r="U332" s="171" t="str">
        <f t="shared" si="19"/>
        <v/>
      </c>
      <c r="V332" s="44"/>
      <c r="W332" s="201"/>
      <c r="X332" s="201"/>
      <c r="Y332" s="41"/>
      <c r="Z332" s="46"/>
      <c r="AA332" s="46"/>
      <c r="AB332" s="46"/>
      <c r="AC332" s="41"/>
      <c r="AD332" s="327"/>
      <c r="AE332" s="44"/>
      <c r="AF332" s="337" t="str">
        <f t="shared" si="18"/>
        <v/>
      </c>
      <c r="AG332" s="395"/>
      <c r="AH332" s="75"/>
      <c r="AI332" s="75"/>
      <c r="AJ332" s="76" t="b">
        <f t="shared" si="20"/>
        <v>1</v>
      </c>
    </row>
    <row r="333" spans="1:36" ht="36" customHeight="1">
      <c r="A333" s="66"/>
      <c r="B333" s="66"/>
      <c r="C333" s="66"/>
      <c r="D333" s="46"/>
      <c r="E333" s="237"/>
      <c r="F333" s="217" t="str">
        <f t="shared" si="17"/>
        <v/>
      </c>
      <c r="G333" s="41"/>
      <c r="H333" s="41"/>
      <c r="I333" s="194"/>
      <c r="J333" s="41"/>
      <c r="K333" s="84"/>
      <c r="L333" s="119"/>
      <c r="M333" s="202"/>
      <c r="N333" s="218"/>
      <c r="O333" s="219"/>
      <c r="P333" s="237"/>
      <c r="Q333" s="200"/>
      <c r="R333" s="202"/>
      <c r="S333" s="202"/>
      <c r="T333" s="220"/>
      <c r="U333" s="171" t="str">
        <f t="shared" si="19"/>
        <v/>
      </c>
      <c r="V333" s="44"/>
      <c r="W333" s="201"/>
      <c r="X333" s="201"/>
      <c r="Y333" s="41"/>
      <c r="Z333" s="46"/>
      <c r="AA333" s="46"/>
      <c r="AB333" s="46"/>
      <c r="AC333" s="41"/>
      <c r="AD333" s="327"/>
      <c r="AE333" s="44"/>
      <c r="AF333" s="337" t="str">
        <f t="shared" si="18"/>
        <v/>
      </c>
      <c r="AG333" s="395"/>
      <c r="AH333" s="75"/>
      <c r="AI333" s="75"/>
      <c r="AJ333" s="76" t="b">
        <f t="shared" si="20"/>
        <v>1</v>
      </c>
    </row>
    <row r="334" spans="1:36" ht="36" customHeight="1">
      <c r="A334" s="66"/>
      <c r="B334" s="66"/>
      <c r="C334" s="66"/>
      <c r="D334" s="46"/>
      <c r="E334" s="237"/>
      <c r="F334" s="217" t="str">
        <f t="shared" si="17"/>
        <v/>
      </c>
      <c r="G334" s="41"/>
      <c r="H334" s="41"/>
      <c r="I334" s="194"/>
      <c r="J334" s="41"/>
      <c r="K334" s="84"/>
      <c r="L334" s="119"/>
      <c r="M334" s="202"/>
      <c r="N334" s="218"/>
      <c r="O334" s="219"/>
      <c r="P334" s="237"/>
      <c r="Q334" s="200"/>
      <c r="R334" s="202"/>
      <c r="S334" s="202"/>
      <c r="T334" s="220"/>
      <c r="U334" s="171" t="str">
        <f t="shared" si="19"/>
        <v/>
      </c>
      <c r="V334" s="44"/>
      <c r="W334" s="201"/>
      <c r="X334" s="201"/>
      <c r="Y334" s="41"/>
      <c r="Z334" s="46"/>
      <c r="AA334" s="46"/>
      <c r="AB334" s="46"/>
      <c r="AC334" s="41"/>
      <c r="AD334" s="327"/>
      <c r="AE334" s="44"/>
      <c r="AF334" s="337" t="str">
        <f t="shared" si="18"/>
        <v/>
      </c>
      <c r="AG334" s="395"/>
      <c r="AH334" s="75"/>
      <c r="AI334" s="75"/>
      <c r="AJ334" s="76" t="b">
        <f t="shared" si="20"/>
        <v>1</v>
      </c>
    </row>
    <row r="335" spans="1:36" ht="36" customHeight="1">
      <c r="A335" s="66"/>
      <c r="B335" s="66"/>
      <c r="C335" s="66"/>
      <c r="D335" s="46"/>
      <c r="E335" s="237"/>
      <c r="F335" s="217" t="str">
        <f t="shared" ref="F335:F398" si="21">IF(ISBLANK($E335),"",VLOOKUP($E335,제안사_펀드현황,2,FALSE))</f>
        <v/>
      </c>
      <c r="G335" s="41"/>
      <c r="H335" s="41"/>
      <c r="I335" s="194"/>
      <c r="J335" s="41"/>
      <c r="K335" s="84"/>
      <c r="L335" s="119"/>
      <c r="M335" s="202"/>
      <c r="N335" s="218"/>
      <c r="O335" s="219"/>
      <c r="P335" s="237"/>
      <c r="Q335" s="200"/>
      <c r="R335" s="202"/>
      <c r="S335" s="202"/>
      <c r="T335" s="220"/>
      <c r="U335" s="171" t="str">
        <f t="shared" si="19"/>
        <v/>
      </c>
      <c r="V335" s="44"/>
      <c r="W335" s="201"/>
      <c r="X335" s="201"/>
      <c r="Y335" s="41"/>
      <c r="Z335" s="46"/>
      <c r="AA335" s="46"/>
      <c r="AB335" s="46"/>
      <c r="AC335" s="41"/>
      <c r="AD335" s="327"/>
      <c r="AE335" s="44"/>
      <c r="AF335" s="337" t="str">
        <f t="shared" si="18"/>
        <v/>
      </c>
      <c r="AG335" s="395"/>
      <c r="AH335" s="75"/>
      <c r="AI335" s="75"/>
      <c r="AJ335" s="76" t="b">
        <f t="shared" si="20"/>
        <v>1</v>
      </c>
    </row>
    <row r="336" spans="1:36" ht="36" customHeight="1">
      <c r="A336" s="66"/>
      <c r="B336" s="66"/>
      <c r="C336" s="66"/>
      <c r="D336" s="46"/>
      <c r="E336" s="237"/>
      <c r="F336" s="217" t="str">
        <f t="shared" si="21"/>
        <v/>
      </c>
      <c r="G336" s="41"/>
      <c r="H336" s="41"/>
      <c r="I336" s="194"/>
      <c r="J336" s="41"/>
      <c r="K336" s="84"/>
      <c r="L336" s="119"/>
      <c r="M336" s="202"/>
      <c r="N336" s="218"/>
      <c r="O336" s="219"/>
      <c r="P336" s="237"/>
      <c r="Q336" s="200"/>
      <c r="R336" s="202"/>
      <c r="S336" s="202"/>
      <c r="T336" s="220"/>
      <c r="U336" s="171" t="str">
        <f t="shared" si="19"/>
        <v/>
      </c>
      <c r="V336" s="44"/>
      <c r="W336" s="201"/>
      <c r="X336" s="201"/>
      <c r="Y336" s="41"/>
      <c r="Z336" s="46"/>
      <c r="AA336" s="46"/>
      <c r="AB336" s="46"/>
      <c r="AC336" s="41"/>
      <c r="AD336" s="327"/>
      <c r="AE336" s="44"/>
      <c r="AF336" s="337" t="str">
        <f t="shared" si="18"/>
        <v/>
      </c>
      <c r="AG336" s="395"/>
      <c r="AH336" s="75"/>
      <c r="AI336" s="75"/>
      <c r="AJ336" s="76" t="b">
        <f t="shared" si="20"/>
        <v>1</v>
      </c>
    </row>
    <row r="337" spans="1:36" ht="36" customHeight="1">
      <c r="A337" s="66"/>
      <c r="B337" s="66"/>
      <c r="C337" s="66"/>
      <c r="D337" s="46"/>
      <c r="E337" s="237"/>
      <c r="F337" s="217" t="str">
        <f t="shared" si="21"/>
        <v/>
      </c>
      <c r="G337" s="41"/>
      <c r="H337" s="41"/>
      <c r="I337" s="194"/>
      <c r="J337" s="41"/>
      <c r="K337" s="84"/>
      <c r="L337" s="119"/>
      <c r="M337" s="202"/>
      <c r="N337" s="218"/>
      <c r="O337" s="219"/>
      <c r="P337" s="237"/>
      <c r="Q337" s="200"/>
      <c r="R337" s="202"/>
      <c r="S337" s="202"/>
      <c r="T337" s="220"/>
      <c r="U337" s="171" t="str">
        <f t="shared" si="19"/>
        <v/>
      </c>
      <c r="V337" s="44"/>
      <c r="W337" s="201"/>
      <c r="X337" s="201"/>
      <c r="Y337" s="41"/>
      <c r="Z337" s="46"/>
      <c r="AA337" s="46"/>
      <c r="AB337" s="46"/>
      <c r="AC337" s="41"/>
      <c r="AD337" s="327"/>
      <c r="AE337" s="44"/>
      <c r="AF337" s="337" t="str">
        <f t="shared" si="18"/>
        <v/>
      </c>
      <c r="AG337" s="395"/>
      <c r="AH337" s="75"/>
      <c r="AI337" s="75"/>
      <c r="AJ337" s="76" t="b">
        <f t="shared" si="20"/>
        <v>1</v>
      </c>
    </row>
    <row r="338" spans="1:36" ht="36" customHeight="1">
      <c r="A338" s="66"/>
      <c r="B338" s="66"/>
      <c r="C338" s="66"/>
      <c r="D338" s="46"/>
      <c r="E338" s="237"/>
      <c r="F338" s="217" t="str">
        <f t="shared" si="21"/>
        <v/>
      </c>
      <c r="G338" s="41"/>
      <c r="H338" s="41"/>
      <c r="I338" s="194"/>
      <c r="J338" s="41"/>
      <c r="K338" s="84"/>
      <c r="L338" s="119"/>
      <c r="M338" s="202"/>
      <c r="N338" s="218"/>
      <c r="O338" s="219"/>
      <c r="P338" s="237"/>
      <c r="Q338" s="200"/>
      <c r="R338" s="202"/>
      <c r="S338" s="202"/>
      <c r="T338" s="220"/>
      <c r="U338" s="171" t="str">
        <f t="shared" si="19"/>
        <v/>
      </c>
      <c r="V338" s="44"/>
      <c r="W338" s="201"/>
      <c r="X338" s="201"/>
      <c r="Y338" s="41"/>
      <c r="Z338" s="46"/>
      <c r="AA338" s="46"/>
      <c r="AB338" s="46"/>
      <c r="AC338" s="41"/>
      <c r="AD338" s="327"/>
      <c r="AE338" s="44"/>
      <c r="AF338" s="337" t="str">
        <f t="shared" si="18"/>
        <v/>
      </c>
      <c r="AG338" s="395"/>
      <c r="AH338" s="75"/>
      <c r="AI338" s="75"/>
      <c r="AJ338" s="76" t="b">
        <f t="shared" si="20"/>
        <v>1</v>
      </c>
    </row>
    <row r="339" spans="1:36" ht="36" customHeight="1">
      <c r="A339" s="66"/>
      <c r="B339" s="66"/>
      <c r="C339" s="66"/>
      <c r="D339" s="46"/>
      <c r="E339" s="237"/>
      <c r="F339" s="217" t="str">
        <f t="shared" si="21"/>
        <v/>
      </c>
      <c r="G339" s="41"/>
      <c r="H339" s="41"/>
      <c r="I339" s="194"/>
      <c r="J339" s="41"/>
      <c r="K339" s="84"/>
      <c r="L339" s="119"/>
      <c r="M339" s="202"/>
      <c r="N339" s="218"/>
      <c r="O339" s="219"/>
      <c r="P339" s="237"/>
      <c r="Q339" s="200"/>
      <c r="R339" s="202"/>
      <c r="S339" s="202"/>
      <c r="T339" s="220"/>
      <c r="U339" s="171" t="str">
        <f t="shared" si="19"/>
        <v/>
      </c>
      <c r="V339" s="44"/>
      <c r="W339" s="201"/>
      <c r="X339" s="201"/>
      <c r="Y339" s="41"/>
      <c r="Z339" s="46"/>
      <c r="AA339" s="46"/>
      <c r="AB339" s="46"/>
      <c r="AC339" s="41"/>
      <c r="AD339" s="327"/>
      <c r="AE339" s="44"/>
      <c r="AF339" s="337" t="str">
        <f t="shared" si="18"/>
        <v/>
      </c>
      <c r="AG339" s="395"/>
      <c r="AH339" s="75"/>
      <c r="AI339" s="75"/>
      <c r="AJ339" s="76" t="b">
        <f t="shared" si="20"/>
        <v>1</v>
      </c>
    </row>
    <row r="340" spans="1:36" ht="36" customHeight="1">
      <c r="A340" s="66"/>
      <c r="B340" s="66"/>
      <c r="C340" s="66"/>
      <c r="D340" s="46"/>
      <c r="E340" s="237"/>
      <c r="F340" s="217" t="str">
        <f t="shared" si="21"/>
        <v/>
      </c>
      <c r="G340" s="41"/>
      <c r="H340" s="41"/>
      <c r="I340" s="194"/>
      <c r="J340" s="41"/>
      <c r="K340" s="84"/>
      <c r="L340" s="119"/>
      <c r="M340" s="202"/>
      <c r="N340" s="218"/>
      <c r="O340" s="219"/>
      <c r="P340" s="237"/>
      <c r="Q340" s="200"/>
      <c r="R340" s="202"/>
      <c r="S340" s="202"/>
      <c r="T340" s="220"/>
      <c r="U340" s="171" t="str">
        <f t="shared" si="19"/>
        <v/>
      </c>
      <c r="V340" s="44"/>
      <c r="W340" s="201"/>
      <c r="X340" s="201"/>
      <c r="Y340" s="41"/>
      <c r="Z340" s="46"/>
      <c r="AA340" s="46"/>
      <c r="AB340" s="46"/>
      <c r="AC340" s="41"/>
      <c r="AD340" s="327"/>
      <c r="AE340" s="44"/>
      <c r="AF340" s="337" t="str">
        <f t="shared" si="18"/>
        <v/>
      </c>
      <c r="AG340" s="395"/>
      <c r="AH340" s="75"/>
      <c r="AI340" s="75"/>
      <c r="AJ340" s="76" t="b">
        <f t="shared" si="20"/>
        <v>1</v>
      </c>
    </row>
    <row r="341" spans="1:36" ht="36" customHeight="1">
      <c r="A341" s="66"/>
      <c r="B341" s="66"/>
      <c r="C341" s="66"/>
      <c r="D341" s="46"/>
      <c r="E341" s="237"/>
      <c r="F341" s="217" t="str">
        <f t="shared" si="21"/>
        <v/>
      </c>
      <c r="G341" s="41"/>
      <c r="H341" s="41"/>
      <c r="I341" s="194"/>
      <c r="J341" s="41"/>
      <c r="K341" s="84"/>
      <c r="L341" s="119"/>
      <c r="M341" s="202"/>
      <c r="N341" s="218"/>
      <c r="O341" s="219"/>
      <c r="P341" s="237"/>
      <c r="Q341" s="200"/>
      <c r="R341" s="202"/>
      <c r="S341" s="202"/>
      <c r="T341" s="220"/>
      <c r="U341" s="171" t="str">
        <f t="shared" si="19"/>
        <v/>
      </c>
      <c r="V341" s="44"/>
      <c r="W341" s="201"/>
      <c r="X341" s="201"/>
      <c r="Y341" s="41"/>
      <c r="Z341" s="46"/>
      <c r="AA341" s="46"/>
      <c r="AB341" s="46"/>
      <c r="AC341" s="41"/>
      <c r="AD341" s="327"/>
      <c r="AE341" s="44"/>
      <c r="AF341" s="337" t="str">
        <f t="shared" ref="AF341:AF404" si="22">IF(AE341="YES",(K341-AD341)/365,"")</f>
        <v/>
      </c>
      <c r="AG341" s="395"/>
      <c r="AH341" s="75"/>
      <c r="AI341" s="75"/>
      <c r="AJ341" s="76" t="b">
        <f t="shared" si="20"/>
        <v>1</v>
      </c>
    </row>
    <row r="342" spans="1:36" ht="36" customHeight="1">
      <c r="A342" s="66"/>
      <c r="B342" s="66"/>
      <c r="C342" s="66"/>
      <c r="D342" s="46"/>
      <c r="E342" s="237"/>
      <c r="F342" s="217" t="str">
        <f t="shared" si="21"/>
        <v/>
      </c>
      <c r="G342" s="41"/>
      <c r="H342" s="41"/>
      <c r="I342" s="194"/>
      <c r="J342" s="41"/>
      <c r="K342" s="84"/>
      <c r="L342" s="119"/>
      <c r="M342" s="202"/>
      <c r="N342" s="218"/>
      <c r="O342" s="219"/>
      <c r="P342" s="237"/>
      <c r="Q342" s="200"/>
      <c r="R342" s="202"/>
      <c r="S342" s="202"/>
      <c r="T342" s="220"/>
      <c r="U342" s="171" t="str">
        <f t="shared" si="19"/>
        <v/>
      </c>
      <c r="V342" s="44"/>
      <c r="W342" s="201"/>
      <c r="X342" s="201"/>
      <c r="Y342" s="41"/>
      <c r="Z342" s="46"/>
      <c r="AA342" s="46"/>
      <c r="AB342" s="46"/>
      <c r="AC342" s="41"/>
      <c r="AD342" s="327"/>
      <c r="AE342" s="44"/>
      <c r="AF342" s="337" t="str">
        <f t="shared" si="22"/>
        <v/>
      </c>
      <c r="AG342" s="395"/>
      <c r="AH342" s="75"/>
      <c r="AI342" s="75"/>
      <c r="AJ342" s="76" t="b">
        <f t="shared" si="20"/>
        <v>1</v>
      </c>
    </row>
    <row r="343" spans="1:36" ht="36" customHeight="1">
      <c r="A343" s="66"/>
      <c r="B343" s="66"/>
      <c r="C343" s="66"/>
      <c r="D343" s="46"/>
      <c r="E343" s="237"/>
      <c r="F343" s="217" t="str">
        <f t="shared" si="21"/>
        <v/>
      </c>
      <c r="G343" s="41"/>
      <c r="H343" s="41"/>
      <c r="I343" s="194"/>
      <c r="J343" s="41"/>
      <c r="K343" s="84"/>
      <c r="L343" s="119"/>
      <c r="M343" s="202"/>
      <c r="N343" s="218"/>
      <c r="O343" s="219"/>
      <c r="P343" s="237"/>
      <c r="Q343" s="200"/>
      <c r="R343" s="202"/>
      <c r="S343" s="202"/>
      <c r="T343" s="220"/>
      <c r="U343" s="171" t="str">
        <f t="shared" si="19"/>
        <v/>
      </c>
      <c r="V343" s="44"/>
      <c r="W343" s="201"/>
      <c r="X343" s="201"/>
      <c r="Y343" s="41"/>
      <c r="Z343" s="46"/>
      <c r="AA343" s="46"/>
      <c r="AB343" s="46"/>
      <c r="AC343" s="41"/>
      <c r="AD343" s="327"/>
      <c r="AE343" s="44"/>
      <c r="AF343" s="337" t="str">
        <f t="shared" si="22"/>
        <v/>
      </c>
      <c r="AG343" s="395"/>
      <c r="AH343" s="75"/>
      <c r="AI343" s="75"/>
      <c r="AJ343" s="76" t="b">
        <f t="shared" si="20"/>
        <v>1</v>
      </c>
    </row>
    <row r="344" spans="1:36" ht="36" customHeight="1">
      <c r="A344" s="66"/>
      <c r="B344" s="66"/>
      <c r="C344" s="66"/>
      <c r="D344" s="46"/>
      <c r="E344" s="237"/>
      <c r="F344" s="217" t="str">
        <f t="shared" si="21"/>
        <v/>
      </c>
      <c r="G344" s="41"/>
      <c r="H344" s="41"/>
      <c r="I344" s="194"/>
      <c r="J344" s="41"/>
      <c r="K344" s="84"/>
      <c r="L344" s="119"/>
      <c r="M344" s="202"/>
      <c r="N344" s="218"/>
      <c r="O344" s="219"/>
      <c r="P344" s="237"/>
      <c r="Q344" s="200"/>
      <c r="R344" s="202"/>
      <c r="S344" s="202"/>
      <c r="T344" s="220"/>
      <c r="U344" s="171" t="str">
        <f t="shared" si="19"/>
        <v/>
      </c>
      <c r="V344" s="44"/>
      <c r="W344" s="201"/>
      <c r="X344" s="201"/>
      <c r="Y344" s="41"/>
      <c r="Z344" s="46"/>
      <c r="AA344" s="46"/>
      <c r="AB344" s="46"/>
      <c r="AC344" s="41"/>
      <c r="AD344" s="327"/>
      <c r="AE344" s="44"/>
      <c r="AF344" s="337" t="str">
        <f t="shared" si="22"/>
        <v/>
      </c>
      <c r="AG344" s="395"/>
      <c r="AH344" s="75"/>
      <c r="AI344" s="75"/>
      <c r="AJ344" s="76" t="b">
        <f t="shared" si="20"/>
        <v>1</v>
      </c>
    </row>
    <row r="345" spans="1:36" ht="36" customHeight="1">
      <c r="A345" s="66"/>
      <c r="B345" s="66"/>
      <c r="C345" s="66"/>
      <c r="D345" s="46"/>
      <c r="E345" s="237"/>
      <c r="F345" s="217" t="str">
        <f t="shared" si="21"/>
        <v/>
      </c>
      <c r="G345" s="41"/>
      <c r="H345" s="41"/>
      <c r="I345" s="194"/>
      <c r="J345" s="41"/>
      <c r="K345" s="84"/>
      <c r="L345" s="119"/>
      <c r="M345" s="202"/>
      <c r="N345" s="218"/>
      <c r="O345" s="219"/>
      <c r="P345" s="237"/>
      <c r="Q345" s="200"/>
      <c r="R345" s="202"/>
      <c r="S345" s="202"/>
      <c r="T345" s="220"/>
      <c r="U345" s="171" t="str">
        <f t="shared" si="19"/>
        <v/>
      </c>
      <c r="V345" s="44"/>
      <c r="W345" s="201"/>
      <c r="X345" s="201"/>
      <c r="Y345" s="41"/>
      <c r="Z345" s="46"/>
      <c r="AA345" s="46"/>
      <c r="AB345" s="46"/>
      <c r="AC345" s="41"/>
      <c r="AD345" s="327"/>
      <c r="AE345" s="44"/>
      <c r="AF345" s="337" t="str">
        <f t="shared" si="22"/>
        <v/>
      </c>
      <c r="AG345" s="395"/>
      <c r="AH345" s="75"/>
      <c r="AI345" s="75"/>
      <c r="AJ345" s="76" t="b">
        <f t="shared" si="20"/>
        <v>1</v>
      </c>
    </row>
    <row r="346" spans="1:36" ht="36" customHeight="1">
      <c r="A346" s="66"/>
      <c r="B346" s="66"/>
      <c r="C346" s="66"/>
      <c r="D346" s="46"/>
      <c r="E346" s="237"/>
      <c r="F346" s="217" t="str">
        <f t="shared" si="21"/>
        <v/>
      </c>
      <c r="G346" s="41"/>
      <c r="H346" s="41"/>
      <c r="I346" s="194"/>
      <c r="J346" s="41"/>
      <c r="K346" s="84"/>
      <c r="L346" s="119"/>
      <c r="M346" s="202"/>
      <c r="N346" s="218"/>
      <c r="O346" s="219"/>
      <c r="P346" s="237"/>
      <c r="Q346" s="200"/>
      <c r="R346" s="202"/>
      <c r="S346" s="202"/>
      <c r="T346" s="220"/>
      <c r="U346" s="171" t="str">
        <f t="shared" si="19"/>
        <v/>
      </c>
      <c r="V346" s="44"/>
      <c r="W346" s="201"/>
      <c r="X346" s="201"/>
      <c r="Y346" s="41"/>
      <c r="Z346" s="46"/>
      <c r="AA346" s="46"/>
      <c r="AB346" s="46"/>
      <c r="AC346" s="41"/>
      <c r="AD346" s="327"/>
      <c r="AE346" s="44"/>
      <c r="AF346" s="337" t="str">
        <f t="shared" si="22"/>
        <v/>
      </c>
      <c r="AG346" s="395"/>
      <c r="AH346" s="75"/>
      <c r="AI346" s="75"/>
      <c r="AJ346" s="76" t="b">
        <f t="shared" si="20"/>
        <v>1</v>
      </c>
    </row>
    <row r="347" spans="1:36" ht="36" customHeight="1">
      <c r="A347" s="66"/>
      <c r="B347" s="66"/>
      <c r="C347" s="66"/>
      <c r="D347" s="46"/>
      <c r="E347" s="237"/>
      <c r="F347" s="217" t="str">
        <f t="shared" si="21"/>
        <v/>
      </c>
      <c r="G347" s="41"/>
      <c r="H347" s="41"/>
      <c r="I347" s="194"/>
      <c r="J347" s="41"/>
      <c r="K347" s="84"/>
      <c r="L347" s="119"/>
      <c r="M347" s="202"/>
      <c r="N347" s="218"/>
      <c r="O347" s="219"/>
      <c r="P347" s="237"/>
      <c r="Q347" s="200"/>
      <c r="R347" s="202"/>
      <c r="S347" s="202"/>
      <c r="T347" s="220"/>
      <c r="U347" s="171" t="str">
        <f t="shared" si="19"/>
        <v/>
      </c>
      <c r="V347" s="44"/>
      <c r="W347" s="201"/>
      <c r="X347" s="201"/>
      <c r="Y347" s="41"/>
      <c r="Z347" s="46"/>
      <c r="AA347" s="46"/>
      <c r="AB347" s="46"/>
      <c r="AC347" s="41"/>
      <c r="AD347" s="327"/>
      <c r="AE347" s="44"/>
      <c r="AF347" s="337" t="str">
        <f t="shared" si="22"/>
        <v/>
      </c>
      <c r="AG347" s="395"/>
      <c r="AH347" s="75"/>
      <c r="AI347" s="75"/>
      <c r="AJ347" s="76" t="b">
        <f t="shared" si="20"/>
        <v>1</v>
      </c>
    </row>
    <row r="348" spans="1:36" ht="36" customHeight="1">
      <c r="A348" s="66"/>
      <c r="B348" s="66"/>
      <c r="C348" s="66"/>
      <c r="D348" s="46"/>
      <c r="E348" s="237"/>
      <c r="F348" s="217" t="str">
        <f t="shared" si="21"/>
        <v/>
      </c>
      <c r="G348" s="41"/>
      <c r="H348" s="41"/>
      <c r="I348" s="194"/>
      <c r="J348" s="41"/>
      <c r="K348" s="84"/>
      <c r="L348" s="119"/>
      <c r="M348" s="202"/>
      <c r="N348" s="218"/>
      <c r="O348" s="219"/>
      <c r="P348" s="237"/>
      <c r="Q348" s="200"/>
      <c r="R348" s="202"/>
      <c r="S348" s="202"/>
      <c r="T348" s="220"/>
      <c r="U348" s="171" t="str">
        <f t="shared" si="19"/>
        <v/>
      </c>
      <c r="V348" s="44"/>
      <c r="W348" s="201"/>
      <c r="X348" s="201"/>
      <c r="Y348" s="41"/>
      <c r="Z348" s="46"/>
      <c r="AA348" s="46"/>
      <c r="AB348" s="46"/>
      <c r="AC348" s="41"/>
      <c r="AD348" s="327"/>
      <c r="AE348" s="44"/>
      <c r="AF348" s="337" t="str">
        <f t="shared" si="22"/>
        <v/>
      </c>
      <c r="AG348" s="395"/>
      <c r="AH348" s="75"/>
      <c r="AI348" s="75"/>
      <c r="AJ348" s="76" t="b">
        <f t="shared" si="20"/>
        <v>1</v>
      </c>
    </row>
    <row r="349" spans="1:36" ht="36" customHeight="1">
      <c r="A349" s="66"/>
      <c r="B349" s="66"/>
      <c r="C349" s="66"/>
      <c r="D349" s="46"/>
      <c r="E349" s="237"/>
      <c r="F349" s="217" t="str">
        <f t="shared" si="21"/>
        <v/>
      </c>
      <c r="G349" s="41"/>
      <c r="H349" s="41"/>
      <c r="I349" s="194"/>
      <c r="J349" s="41"/>
      <c r="K349" s="84"/>
      <c r="L349" s="119"/>
      <c r="M349" s="202"/>
      <c r="N349" s="218"/>
      <c r="O349" s="219"/>
      <c r="P349" s="237"/>
      <c r="Q349" s="200"/>
      <c r="R349" s="202"/>
      <c r="S349" s="202"/>
      <c r="T349" s="220"/>
      <c r="U349" s="171" t="str">
        <f t="shared" si="19"/>
        <v/>
      </c>
      <c r="V349" s="44"/>
      <c r="W349" s="201"/>
      <c r="X349" s="201"/>
      <c r="Y349" s="41"/>
      <c r="Z349" s="46"/>
      <c r="AA349" s="46"/>
      <c r="AB349" s="46"/>
      <c r="AC349" s="41"/>
      <c r="AD349" s="327"/>
      <c r="AE349" s="44"/>
      <c r="AF349" s="337" t="str">
        <f t="shared" si="22"/>
        <v/>
      </c>
      <c r="AG349" s="395"/>
      <c r="AH349" s="75"/>
      <c r="AI349" s="75"/>
      <c r="AJ349" s="76" t="b">
        <f t="shared" si="20"/>
        <v>1</v>
      </c>
    </row>
    <row r="350" spans="1:36" ht="36" customHeight="1">
      <c r="A350" s="66"/>
      <c r="B350" s="66"/>
      <c r="C350" s="66"/>
      <c r="D350" s="46"/>
      <c r="E350" s="237"/>
      <c r="F350" s="217" t="str">
        <f t="shared" si="21"/>
        <v/>
      </c>
      <c r="G350" s="41"/>
      <c r="H350" s="41"/>
      <c r="I350" s="194"/>
      <c r="J350" s="41"/>
      <c r="K350" s="84"/>
      <c r="L350" s="119"/>
      <c r="M350" s="202"/>
      <c r="N350" s="218"/>
      <c r="O350" s="219"/>
      <c r="P350" s="237"/>
      <c r="Q350" s="200"/>
      <c r="R350" s="202"/>
      <c r="S350" s="202"/>
      <c r="T350" s="220"/>
      <c r="U350" s="171" t="str">
        <f t="shared" si="19"/>
        <v/>
      </c>
      <c r="V350" s="44"/>
      <c r="W350" s="201"/>
      <c r="X350" s="201"/>
      <c r="Y350" s="41"/>
      <c r="Z350" s="46"/>
      <c r="AA350" s="46"/>
      <c r="AB350" s="46"/>
      <c r="AC350" s="41"/>
      <c r="AD350" s="327"/>
      <c r="AE350" s="44"/>
      <c r="AF350" s="337" t="str">
        <f t="shared" si="22"/>
        <v/>
      </c>
      <c r="AG350" s="395"/>
      <c r="AH350" s="75"/>
      <c r="AI350" s="75"/>
      <c r="AJ350" s="76" t="b">
        <f t="shared" si="20"/>
        <v>1</v>
      </c>
    </row>
    <row r="351" spans="1:36" ht="36" customHeight="1">
      <c r="A351" s="66"/>
      <c r="B351" s="66"/>
      <c r="C351" s="66"/>
      <c r="D351" s="46"/>
      <c r="E351" s="237"/>
      <c r="F351" s="217" t="str">
        <f t="shared" si="21"/>
        <v/>
      </c>
      <c r="G351" s="41"/>
      <c r="H351" s="41"/>
      <c r="I351" s="194"/>
      <c r="J351" s="41"/>
      <c r="K351" s="84"/>
      <c r="L351" s="119"/>
      <c r="M351" s="202"/>
      <c r="N351" s="218"/>
      <c r="O351" s="219"/>
      <c r="P351" s="237"/>
      <c r="Q351" s="200"/>
      <c r="R351" s="202"/>
      <c r="S351" s="202"/>
      <c r="T351" s="220"/>
      <c r="U351" s="171" t="str">
        <f t="shared" si="19"/>
        <v/>
      </c>
      <c r="V351" s="44"/>
      <c r="W351" s="201"/>
      <c r="X351" s="201"/>
      <c r="Y351" s="41"/>
      <c r="Z351" s="46"/>
      <c r="AA351" s="46"/>
      <c r="AB351" s="46"/>
      <c r="AC351" s="41"/>
      <c r="AD351" s="327"/>
      <c r="AE351" s="44"/>
      <c r="AF351" s="337" t="str">
        <f t="shared" si="22"/>
        <v/>
      </c>
      <c r="AG351" s="395"/>
      <c r="AH351" s="75"/>
      <c r="AI351" s="75"/>
      <c r="AJ351" s="76" t="b">
        <f t="shared" si="20"/>
        <v>1</v>
      </c>
    </row>
    <row r="352" spans="1:36" ht="36" customHeight="1">
      <c r="A352" s="66"/>
      <c r="B352" s="66"/>
      <c r="C352" s="66"/>
      <c r="D352" s="46"/>
      <c r="E352" s="237"/>
      <c r="F352" s="217" t="str">
        <f t="shared" si="21"/>
        <v/>
      </c>
      <c r="G352" s="41"/>
      <c r="H352" s="41"/>
      <c r="I352" s="194"/>
      <c r="J352" s="41"/>
      <c r="K352" s="84"/>
      <c r="L352" s="119"/>
      <c r="M352" s="202"/>
      <c r="N352" s="218"/>
      <c r="O352" s="219"/>
      <c r="P352" s="237"/>
      <c r="Q352" s="200"/>
      <c r="R352" s="202"/>
      <c r="S352" s="202"/>
      <c r="T352" s="220"/>
      <c r="U352" s="171" t="str">
        <f t="shared" si="19"/>
        <v/>
      </c>
      <c r="V352" s="44"/>
      <c r="W352" s="201"/>
      <c r="X352" s="201"/>
      <c r="Y352" s="41"/>
      <c r="Z352" s="46"/>
      <c r="AA352" s="46"/>
      <c r="AB352" s="46"/>
      <c r="AC352" s="41"/>
      <c r="AD352" s="327"/>
      <c r="AE352" s="44"/>
      <c r="AF352" s="337" t="str">
        <f t="shared" si="22"/>
        <v/>
      </c>
      <c r="AG352" s="395"/>
      <c r="AH352" s="75"/>
      <c r="AI352" s="75"/>
      <c r="AJ352" s="76" t="b">
        <f t="shared" si="20"/>
        <v>1</v>
      </c>
    </row>
    <row r="353" spans="1:36" ht="36" customHeight="1">
      <c r="A353" s="66"/>
      <c r="B353" s="66"/>
      <c r="C353" s="66"/>
      <c r="D353" s="46"/>
      <c r="E353" s="237"/>
      <c r="F353" s="217" t="str">
        <f t="shared" si="21"/>
        <v/>
      </c>
      <c r="G353" s="41"/>
      <c r="H353" s="41"/>
      <c r="I353" s="194"/>
      <c r="J353" s="41"/>
      <c r="K353" s="84"/>
      <c r="L353" s="119"/>
      <c r="M353" s="202"/>
      <c r="N353" s="218"/>
      <c r="O353" s="219"/>
      <c r="P353" s="237"/>
      <c r="Q353" s="200"/>
      <c r="R353" s="202"/>
      <c r="S353" s="202"/>
      <c r="T353" s="220"/>
      <c r="U353" s="171" t="str">
        <f t="shared" si="19"/>
        <v/>
      </c>
      <c r="V353" s="44"/>
      <c r="W353" s="201"/>
      <c r="X353" s="201"/>
      <c r="Y353" s="41"/>
      <c r="Z353" s="46"/>
      <c r="AA353" s="46"/>
      <c r="AB353" s="46"/>
      <c r="AC353" s="41"/>
      <c r="AD353" s="327"/>
      <c r="AE353" s="44"/>
      <c r="AF353" s="337" t="str">
        <f t="shared" si="22"/>
        <v/>
      </c>
      <c r="AG353" s="395"/>
      <c r="AH353" s="75"/>
      <c r="AI353" s="75"/>
      <c r="AJ353" s="76" t="b">
        <f t="shared" si="20"/>
        <v>1</v>
      </c>
    </row>
    <row r="354" spans="1:36" ht="36" customHeight="1">
      <c r="A354" s="66"/>
      <c r="B354" s="66"/>
      <c r="C354" s="66"/>
      <c r="D354" s="46"/>
      <c r="E354" s="237"/>
      <c r="F354" s="217" t="str">
        <f t="shared" si="21"/>
        <v/>
      </c>
      <c r="G354" s="41"/>
      <c r="H354" s="41"/>
      <c r="I354" s="194"/>
      <c r="J354" s="41"/>
      <c r="K354" s="84"/>
      <c r="L354" s="119"/>
      <c r="M354" s="202"/>
      <c r="N354" s="218"/>
      <c r="O354" s="219"/>
      <c r="P354" s="237"/>
      <c r="Q354" s="200"/>
      <c r="R354" s="202"/>
      <c r="S354" s="202"/>
      <c r="T354" s="220"/>
      <c r="U354" s="171" t="str">
        <f t="shared" si="19"/>
        <v/>
      </c>
      <c r="V354" s="44"/>
      <c r="W354" s="201"/>
      <c r="X354" s="201"/>
      <c r="Y354" s="41"/>
      <c r="Z354" s="46"/>
      <c r="AA354" s="46"/>
      <c r="AB354" s="46"/>
      <c r="AC354" s="41"/>
      <c r="AD354" s="327"/>
      <c r="AE354" s="44"/>
      <c r="AF354" s="337" t="str">
        <f t="shared" si="22"/>
        <v/>
      </c>
      <c r="AG354" s="395"/>
      <c r="AH354" s="75"/>
      <c r="AI354" s="75"/>
      <c r="AJ354" s="76" t="b">
        <f t="shared" si="20"/>
        <v>1</v>
      </c>
    </row>
    <row r="355" spans="1:36" ht="36" customHeight="1">
      <c r="A355" s="66"/>
      <c r="B355" s="66"/>
      <c r="C355" s="66"/>
      <c r="D355" s="46"/>
      <c r="E355" s="237"/>
      <c r="F355" s="217" t="str">
        <f t="shared" si="21"/>
        <v/>
      </c>
      <c r="G355" s="41"/>
      <c r="H355" s="41"/>
      <c r="I355" s="194"/>
      <c r="J355" s="41"/>
      <c r="K355" s="84"/>
      <c r="L355" s="119"/>
      <c r="M355" s="202"/>
      <c r="N355" s="218"/>
      <c r="O355" s="219"/>
      <c r="P355" s="237"/>
      <c r="Q355" s="200"/>
      <c r="R355" s="202"/>
      <c r="S355" s="202"/>
      <c r="T355" s="220"/>
      <c r="U355" s="171" t="str">
        <f t="shared" si="19"/>
        <v/>
      </c>
      <c r="V355" s="44"/>
      <c r="W355" s="201"/>
      <c r="X355" s="201"/>
      <c r="Y355" s="41"/>
      <c r="Z355" s="46"/>
      <c r="AA355" s="46"/>
      <c r="AB355" s="46"/>
      <c r="AC355" s="41"/>
      <c r="AD355" s="327"/>
      <c r="AE355" s="44"/>
      <c r="AF355" s="337" t="str">
        <f t="shared" si="22"/>
        <v/>
      </c>
      <c r="AG355" s="395"/>
      <c r="AH355" s="75"/>
      <c r="AI355" s="75"/>
      <c r="AJ355" s="76" t="b">
        <f t="shared" si="20"/>
        <v>1</v>
      </c>
    </row>
    <row r="356" spans="1:36" ht="36" customHeight="1">
      <c r="A356" s="66"/>
      <c r="B356" s="66"/>
      <c r="C356" s="66"/>
      <c r="D356" s="46"/>
      <c r="E356" s="237"/>
      <c r="F356" s="217" t="str">
        <f t="shared" si="21"/>
        <v/>
      </c>
      <c r="G356" s="41"/>
      <c r="H356" s="41"/>
      <c r="I356" s="194"/>
      <c r="J356" s="41"/>
      <c r="K356" s="84"/>
      <c r="L356" s="119"/>
      <c r="M356" s="202"/>
      <c r="N356" s="218"/>
      <c r="O356" s="219"/>
      <c r="P356" s="237"/>
      <c r="Q356" s="200"/>
      <c r="R356" s="202"/>
      <c r="S356" s="202"/>
      <c r="T356" s="220"/>
      <c r="U356" s="171" t="str">
        <f t="shared" si="19"/>
        <v/>
      </c>
      <c r="V356" s="44"/>
      <c r="W356" s="201"/>
      <c r="X356" s="201"/>
      <c r="Y356" s="41"/>
      <c r="Z356" s="46"/>
      <c r="AA356" s="46"/>
      <c r="AB356" s="46"/>
      <c r="AC356" s="41"/>
      <c r="AD356" s="327"/>
      <c r="AE356" s="44"/>
      <c r="AF356" s="337" t="str">
        <f t="shared" si="22"/>
        <v/>
      </c>
      <c r="AG356" s="395"/>
      <c r="AH356" s="75"/>
      <c r="AI356" s="75"/>
      <c r="AJ356" s="76" t="b">
        <f t="shared" si="20"/>
        <v>1</v>
      </c>
    </row>
    <row r="357" spans="1:36" ht="36" customHeight="1">
      <c r="A357" s="66"/>
      <c r="B357" s="66"/>
      <c r="C357" s="66"/>
      <c r="D357" s="46"/>
      <c r="E357" s="237"/>
      <c r="F357" s="217" t="str">
        <f t="shared" si="21"/>
        <v/>
      </c>
      <c r="G357" s="41"/>
      <c r="H357" s="41"/>
      <c r="I357" s="194"/>
      <c r="J357" s="41"/>
      <c r="K357" s="84"/>
      <c r="L357" s="119"/>
      <c r="M357" s="202"/>
      <c r="N357" s="218"/>
      <c r="O357" s="219"/>
      <c r="P357" s="237"/>
      <c r="Q357" s="200"/>
      <c r="R357" s="202"/>
      <c r="S357" s="202"/>
      <c r="T357" s="220"/>
      <c r="U357" s="171" t="str">
        <f t="shared" si="19"/>
        <v/>
      </c>
      <c r="V357" s="44"/>
      <c r="W357" s="201"/>
      <c r="X357" s="201"/>
      <c r="Y357" s="41"/>
      <c r="Z357" s="46"/>
      <c r="AA357" s="46"/>
      <c r="AB357" s="46"/>
      <c r="AC357" s="41"/>
      <c r="AD357" s="327"/>
      <c r="AE357" s="44"/>
      <c r="AF357" s="337" t="str">
        <f t="shared" si="22"/>
        <v/>
      </c>
      <c r="AG357" s="395"/>
      <c r="AH357" s="75"/>
      <c r="AI357" s="75"/>
      <c r="AJ357" s="76" t="b">
        <f t="shared" si="20"/>
        <v>1</v>
      </c>
    </row>
    <row r="358" spans="1:36" ht="36" customHeight="1">
      <c r="A358" s="66"/>
      <c r="B358" s="66"/>
      <c r="C358" s="66"/>
      <c r="D358" s="46"/>
      <c r="E358" s="237"/>
      <c r="F358" s="217" t="str">
        <f t="shared" si="21"/>
        <v/>
      </c>
      <c r="G358" s="41"/>
      <c r="H358" s="41"/>
      <c r="I358" s="194"/>
      <c r="J358" s="41"/>
      <c r="K358" s="84"/>
      <c r="L358" s="119"/>
      <c r="M358" s="202"/>
      <c r="N358" s="218"/>
      <c r="O358" s="219"/>
      <c r="P358" s="237"/>
      <c r="Q358" s="200"/>
      <c r="R358" s="202"/>
      <c r="S358" s="202"/>
      <c r="T358" s="220"/>
      <c r="U358" s="171" t="str">
        <f t="shared" si="19"/>
        <v/>
      </c>
      <c r="V358" s="44"/>
      <c r="W358" s="201"/>
      <c r="X358" s="201"/>
      <c r="Y358" s="41"/>
      <c r="Z358" s="46"/>
      <c r="AA358" s="46"/>
      <c r="AB358" s="46"/>
      <c r="AC358" s="41"/>
      <c r="AD358" s="327"/>
      <c r="AE358" s="44"/>
      <c r="AF358" s="337" t="str">
        <f t="shared" si="22"/>
        <v/>
      </c>
      <c r="AG358" s="395"/>
      <c r="AH358" s="75"/>
      <c r="AI358" s="75"/>
      <c r="AJ358" s="76" t="b">
        <f t="shared" si="20"/>
        <v>1</v>
      </c>
    </row>
    <row r="359" spans="1:36" ht="36" customHeight="1">
      <c r="A359" s="66"/>
      <c r="B359" s="66"/>
      <c r="C359" s="66"/>
      <c r="D359" s="46"/>
      <c r="E359" s="237"/>
      <c r="F359" s="217" t="str">
        <f t="shared" si="21"/>
        <v/>
      </c>
      <c r="G359" s="41"/>
      <c r="H359" s="41"/>
      <c r="I359" s="194"/>
      <c r="J359" s="41"/>
      <c r="K359" s="84"/>
      <c r="L359" s="119"/>
      <c r="M359" s="202"/>
      <c r="N359" s="218"/>
      <c r="O359" s="219"/>
      <c r="P359" s="237"/>
      <c r="Q359" s="200"/>
      <c r="R359" s="202"/>
      <c r="S359" s="202"/>
      <c r="T359" s="220"/>
      <c r="U359" s="171" t="str">
        <f t="shared" si="19"/>
        <v/>
      </c>
      <c r="V359" s="44"/>
      <c r="W359" s="201"/>
      <c r="X359" s="201"/>
      <c r="Y359" s="41"/>
      <c r="Z359" s="46"/>
      <c r="AA359" s="46"/>
      <c r="AB359" s="46"/>
      <c r="AC359" s="41"/>
      <c r="AD359" s="327"/>
      <c r="AE359" s="44"/>
      <c r="AF359" s="337" t="str">
        <f t="shared" si="22"/>
        <v/>
      </c>
      <c r="AG359" s="395"/>
      <c r="AH359" s="75"/>
      <c r="AI359" s="75"/>
      <c r="AJ359" s="76" t="b">
        <f t="shared" si="20"/>
        <v>1</v>
      </c>
    </row>
    <row r="360" spans="1:36" ht="36" customHeight="1">
      <c r="A360" s="66"/>
      <c r="B360" s="66"/>
      <c r="C360" s="66"/>
      <c r="D360" s="46"/>
      <c r="E360" s="237"/>
      <c r="F360" s="217" t="str">
        <f t="shared" si="21"/>
        <v/>
      </c>
      <c r="G360" s="41"/>
      <c r="H360" s="41"/>
      <c r="I360" s="194"/>
      <c r="J360" s="41"/>
      <c r="K360" s="84"/>
      <c r="L360" s="119"/>
      <c r="M360" s="202"/>
      <c r="N360" s="218"/>
      <c r="O360" s="219"/>
      <c r="P360" s="237"/>
      <c r="Q360" s="200"/>
      <c r="R360" s="202"/>
      <c r="S360" s="202"/>
      <c r="T360" s="220"/>
      <c r="U360" s="171" t="str">
        <f t="shared" si="19"/>
        <v/>
      </c>
      <c r="V360" s="44"/>
      <c r="W360" s="201"/>
      <c r="X360" s="201"/>
      <c r="Y360" s="41"/>
      <c r="Z360" s="46"/>
      <c r="AA360" s="46"/>
      <c r="AB360" s="46"/>
      <c r="AC360" s="41"/>
      <c r="AD360" s="327"/>
      <c r="AE360" s="44"/>
      <c r="AF360" s="337" t="str">
        <f t="shared" si="22"/>
        <v/>
      </c>
      <c r="AG360" s="395"/>
      <c r="AH360" s="75"/>
      <c r="AI360" s="75"/>
      <c r="AJ360" s="76" t="b">
        <f t="shared" si="20"/>
        <v>1</v>
      </c>
    </row>
    <row r="361" spans="1:36" ht="36" customHeight="1">
      <c r="A361" s="66"/>
      <c r="B361" s="66"/>
      <c r="C361" s="66"/>
      <c r="D361" s="46"/>
      <c r="E361" s="237"/>
      <c r="F361" s="217" t="str">
        <f t="shared" si="21"/>
        <v/>
      </c>
      <c r="G361" s="41"/>
      <c r="H361" s="41"/>
      <c r="I361" s="194"/>
      <c r="J361" s="41"/>
      <c r="K361" s="84"/>
      <c r="L361" s="119"/>
      <c r="M361" s="202"/>
      <c r="N361" s="218"/>
      <c r="O361" s="219"/>
      <c r="P361" s="237"/>
      <c r="Q361" s="200"/>
      <c r="R361" s="202"/>
      <c r="S361" s="202"/>
      <c r="T361" s="220"/>
      <c r="U361" s="171" t="str">
        <f t="shared" si="19"/>
        <v/>
      </c>
      <c r="V361" s="44"/>
      <c r="W361" s="201"/>
      <c r="X361" s="201"/>
      <c r="Y361" s="41"/>
      <c r="Z361" s="46"/>
      <c r="AA361" s="46"/>
      <c r="AB361" s="46"/>
      <c r="AC361" s="41"/>
      <c r="AD361" s="327"/>
      <c r="AE361" s="44"/>
      <c r="AF361" s="337" t="str">
        <f t="shared" si="22"/>
        <v/>
      </c>
      <c r="AG361" s="395"/>
      <c r="AH361" s="75"/>
      <c r="AI361" s="75"/>
      <c r="AJ361" s="76" t="b">
        <f t="shared" si="20"/>
        <v>1</v>
      </c>
    </row>
    <row r="362" spans="1:36" ht="36" customHeight="1">
      <c r="A362" s="66"/>
      <c r="B362" s="66"/>
      <c r="C362" s="66"/>
      <c r="D362" s="46"/>
      <c r="E362" s="237"/>
      <c r="F362" s="217" t="str">
        <f t="shared" si="21"/>
        <v/>
      </c>
      <c r="G362" s="41"/>
      <c r="H362" s="41"/>
      <c r="I362" s="194"/>
      <c r="J362" s="41"/>
      <c r="K362" s="84"/>
      <c r="L362" s="119"/>
      <c r="M362" s="202"/>
      <c r="N362" s="218"/>
      <c r="O362" s="219"/>
      <c r="P362" s="237"/>
      <c r="Q362" s="200"/>
      <c r="R362" s="202"/>
      <c r="S362" s="202"/>
      <c r="T362" s="220"/>
      <c r="U362" s="171" t="str">
        <f t="shared" si="19"/>
        <v/>
      </c>
      <c r="V362" s="44"/>
      <c r="W362" s="201"/>
      <c r="X362" s="201"/>
      <c r="Y362" s="41"/>
      <c r="Z362" s="46"/>
      <c r="AA362" s="46"/>
      <c r="AB362" s="46"/>
      <c r="AC362" s="41"/>
      <c r="AD362" s="327"/>
      <c r="AE362" s="44"/>
      <c r="AF362" s="337" t="str">
        <f t="shared" si="22"/>
        <v/>
      </c>
      <c r="AG362" s="395"/>
      <c r="AH362" s="75"/>
      <c r="AI362" s="75"/>
      <c r="AJ362" s="76" t="b">
        <f t="shared" si="20"/>
        <v>1</v>
      </c>
    </row>
    <row r="363" spans="1:36" ht="36" customHeight="1">
      <c r="A363" s="66"/>
      <c r="B363" s="66"/>
      <c r="C363" s="66"/>
      <c r="D363" s="46"/>
      <c r="E363" s="237"/>
      <c r="F363" s="217" t="str">
        <f t="shared" si="21"/>
        <v/>
      </c>
      <c r="G363" s="41"/>
      <c r="H363" s="41"/>
      <c r="I363" s="194"/>
      <c r="J363" s="41"/>
      <c r="K363" s="84"/>
      <c r="L363" s="119"/>
      <c r="M363" s="202"/>
      <c r="N363" s="218"/>
      <c r="O363" s="219"/>
      <c r="P363" s="237"/>
      <c r="Q363" s="200"/>
      <c r="R363" s="202"/>
      <c r="S363" s="202"/>
      <c r="T363" s="220"/>
      <c r="U363" s="171" t="str">
        <f t="shared" si="19"/>
        <v/>
      </c>
      <c r="V363" s="44"/>
      <c r="W363" s="201"/>
      <c r="X363" s="201"/>
      <c r="Y363" s="41"/>
      <c r="Z363" s="46"/>
      <c r="AA363" s="46"/>
      <c r="AB363" s="46"/>
      <c r="AC363" s="41"/>
      <c r="AD363" s="327"/>
      <c r="AE363" s="44"/>
      <c r="AF363" s="337" t="str">
        <f t="shared" si="22"/>
        <v/>
      </c>
      <c r="AG363" s="395"/>
      <c r="AH363" s="75"/>
      <c r="AI363" s="75"/>
      <c r="AJ363" s="76" t="b">
        <f t="shared" si="20"/>
        <v>1</v>
      </c>
    </row>
    <row r="364" spans="1:36" ht="36" customHeight="1">
      <c r="A364" s="66"/>
      <c r="B364" s="66"/>
      <c r="C364" s="66"/>
      <c r="D364" s="46"/>
      <c r="E364" s="237"/>
      <c r="F364" s="217" t="str">
        <f t="shared" si="21"/>
        <v/>
      </c>
      <c r="G364" s="41"/>
      <c r="H364" s="41"/>
      <c r="I364" s="194"/>
      <c r="J364" s="41"/>
      <c r="K364" s="84"/>
      <c r="L364" s="119"/>
      <c r="M364" s="202"/>
      <c r="N364" s="218"/>
      <c r="O364" s="219"/>
      <c r="P364" s="237"/>
      <c r="Q364" s="200"/>
      <c r="R364" s="202"/>
      <c r="S364" s="202"/>
      <c r="T364" s="220"/>
      <c r="U364" s="171" t="str">
        <f t="shared" si="19"/>
        <v/>
      </c>
      <c r="V364" s="44"/>
      <c r="W364" s="201"/>
      <c r="X364" s="201"/>
      <c r="Y364" s="41"/>
      <c r="Z364" s="46"/>
      <c r="AA364" s="46"/>
      <c r="AB364" s="46"/>
      <c r="AC364" s="41"/>
      <c r="AD364" s="327"/>
      <c r="AE364" s="44"/>
      <c r="AF364" s="337" t="str">
        <f t="shared" si="22"/>
        <v/>
      </c>
      <c r="AG364" s="395"/>
      <c r="AH364" s="75"/>
      <c r="AI364" s="75"/>
      <c r="AJ364" s="76" t="b">
        <f t="shared" si="20"/>
        <v>1</v>
      </c>
    </row>
    <row r="365" spans="1:36" ht="36" customHeight="1">
      <c r="A365" s="66"/>
      <c r="B365" s="66"/>
      <c r="C365" s="66"/>
      <c r="D365" s="46"/>
      <c r="E365" s="237"/>
      <c r="F365" s="217" t="str">
        <f t="shared" si="21"/>
        <v/>
      </c>
      <c r="G365" s="41"/>
      <c r="H365" s="41"/>
      <c r="I365" s="194"/>
      <c r="J365" s="41"/>
      <c r="K365" s="84"/>
      <c r="L365" s="119"/>
      <c r="M365" s="202"/>
      <c r="N365" s="218"/>
      <c r="O365" s="219"/>
      <c r="P365" s="237"/>
      <c r="Q365" s="200"/>
      <c r="R365" s="202"/>
      <c r="S365" s="202"/>
      <c r="T365" s="220"/>
      <c r="U365" s="171" t="str">
        <f t="shared" si="19"/>
        <v/>
      </c>
      <c r="V365" s="44"/>
      <c r="W365" s="201"/>
      <c r="X365" s="201"/>
      <c r="Y365" s="41"/>
      <c r="Z365" s="46"/>
      <c r="AA365" s="46"/>
      <c r="AB365" s="46"/>
      <c r="AC365" s="41"/>
      <c r="AD365" s="327"/>
      <c r="AE365" s="44"/>
      <c r="AF365" s="337" t="str">
        <f t="shared" si="22"/>
        <v/>
      </c>
      <c r="AG365" s="395"/>
      <c r="AH365" s="75"/>
      <c r="AI365" s="75"/>
      <c r="AJ365" s="76" t="b">
        <f t="shared" si="20"/>
        <v>1</v>
      </c>
    </row>
    <row r="366" spans="1:36" ht="36" customHeight="1">
      <c r="A366" s="66"/>
      <c r="B366" s="66"/>
      <c r="C366" s="66"/>
      <c r="D366" s="46"/>
      <c r="E366" s="237"/>
      <c r="F366" s="217" t="str">
        <f t="shared" si="21"/>
        <v/>
      </c>
      <c r="G366" s="41"/>
      <c r="H366" s="41"/>
      <c r="I366" s="194"/>
      <c r="J366" s="41"/>
      <c r="K366" s="84"/>
      <c r="L366" s="119"/>
      <c r="M366" s="202"/>
      <c r="N366" s="218"/>
      <c r="O366" s="219"/>
      <c r="P366" s="237"/>
      <c r="Q366" s="200"/>
      <c r="R366" s="202"/>
      <c r="S366" s="202"/>
      <c r="T366" s="220"/>
      <c r="U366" s="171" t="str">
        <f t="shared" si="19"/>
        <v/>
      </c>
      <c r="V366" s="44"/>
      <c r="W366" s="201"/>
      <c r="X366" s="201"/>
      <c r="Y366" s="41"/>
      <c r="Z366" s="46"/>
      <c r="AA366" s="46"/>
      <c r="AB366" s="46"/>
      <c r="AC366" s="41"/>
      <c r="AD366" s="327"/>
      <c r="AE366" s="44"/>
      <c r="AF366" s="337" t="str">
        <f t="shared" si="22"/>
        <v/>
      </c>
      <c r="AG366" s="395"/>
      <c r="AH366" s="75"/>
      <c r="AI366" s="75"/>
      <c r="AJ366" s="76" t="b">
        <f t="shared" si="20"/>
        <v>1</v>
      </c>
    </row>
    <row r="367" spans="1:36" ht="36" customHeight="1">
      <c r="A367" s="66"/>
      <c r="B367" s="66"/>
      <c r="C367" s="66"/>
      <c r="D367" s="46"/>
      <c r="E367" s="237"/>
      <c r="F367" s="217" t="str">
        <f t="shared" si="21"/>
        <v/>
      </c>
      <c r="G367" s="41"/>
      <c r="H367" s="41"/>
      <c r="I367" s="194"/>
      <c r="J367" s="41"/>
      <c r="K367" s="84"/>
      <c r="L367" s="119"/>
      <c r="M367" s="202"/>
      <c r="N367" s="218"/>
      <c r="O367" s="219"/>
      <c r="P367" s="237"/>
      <c r="Q367" s="200"/>
      <c r="R367" s="202"/>
      <c r="S367" s="202"/>
      <c r="T367" s="220"/>
      <c r="U367" s="171" t="str">
        <f t="shared" si="19"/>
        <v/>
      </c>
      <c r="V367" s="44"/>
      <c r="W367" s="201"/>
      <c r="X367" s="201"/>
      <c r="Y367" s="41"/>
      <c r="Z367" s="46"/>
      <c r="AA367" s="46"/>
      <c r="AB367" s="46"/>
      <c r="AC367" s="41"/>
      <c r="AD367" s="327"/>
      <c r="AE367" s="44"/>
      <c r="AF367" s="337" t="str">
        <f t="shared" si="22"/>
        <v/>
      </c>
      <c r="AG367" s="395"/>
      <c r="AH367" s="75"/>
      <c r="AI367" s="75"/>
      <c r="AJ367" s="76" t="b">
        <f t="shared" si="20"/>
        <v>1</v>
      </c>
    </row>
    <row r="368" spans="1:36" ht="36" customHeight="1">
      <c r="A368" s="66"/>
      <c r="B368" s="66"/>
      <c r="C368" s="66"/>
      <c r="D368" s="46"/>
      <c r="E368" s="237"/>
      <c r="F368" s="217" t="str">
        <f t="shared" si="21"/>
        <v/>
      </c>
      <c r="G368" s="41"/>
      <c r="H368" s="41"/>
      <c r="I368" s="194"/>
      <c r="J368" s="41"/>
      <c r="K368" s="84"/>
      <c r="L368" s="119"/>
      <c r="M368" s="202"/>
      <c r="N368" s="218"/>
      <c r="O368" s="219"/>
      <c r="P368" s="237"/>
      <c r="Q368" s="200"/>
      <c r="R368" s="202"/>
      <c r="S368" s="202"/>
      <c r="T368" s="220"/>
      <c r="U368" s="171" t="str">
        <f t="shared" si="19"/>
        <v/>
      </c>
      <c r="V368" s="44"/>
      <c r="W368" s="201"/>
      <c r="X368" s="201"/>
      <c r="Y368" s="41"/>
      <c r="Z368" s="46"/>
      <c r="AA368" s="46"/>
      <c r="AB368" s="46"/>
      <c r="AC368" s="41"/>
      <c r="AD368" s="327"/>
      <c r="AE368" s="44"/>
      <c r="AF368" s="337" t="str">
        <f t="shared" si="22"/>
        <v/>
      </c>
      <c r="AG368" s="395"/>
      <c r="AH368" s="75"/>
      <c r="AI368" s="75"/>
      <c r="AJ368" s="76" t="b">
        <f t="shared" si="20"/>
        <v>1</v>
      </c>
    </row>
    <row r="369" spans="1:36" ht="36" customHeight="1">
      <c r="A369" s="66"/>
      <c r="B369" s="66"/>
      <c r="C369" s="66"/>
      <c r="D369" s="46"/>
      <c r="E369" s="237"/>
      <c r="F369" s="217" t="str">
        <f t="shared" si="21"/>
        <v/>
      </c>
      <c r="G369" s="41"/>
      <c r="H369" s="41"/>
      <c r="I369" s="194"/>
      <c r="J369" s="41"/>
      <c r="K369" s="84"/>
      <c r="L369" s="119"/>
      <c r="M369" s="202"/>
      <c r="N369" s="218"/>
      <c r="O369" s="219"/>
      <c r="P369" s="237"/>
      <c r="Q369" s="200"/>
      <c r="R369" s="202"/>
      <c r="S369" s="202"/>
      <c r="T369" s="220"/>
      <c r="U369" s="171" t="str">
        <f t="shared" si="19"/>
        <v/>
      </c>
      <c r="V369" s="44"/>
      <c r="W369" s="201"/>
      <c r="X369" s="201"/>
      <c r="Y369" s="41"/>
      <c r="Z369" s="46"/>
      <c r="AA369" s="46"/>
      <c r="AB369" s="46"/>
      <c r="AC369" s="41"/>
      <c r="AD369" s="327"/>
      <c r="AE369" s="44"/>
      <c r="AF369" s="337" t="str">
        <f t="shared" si="22"/>
        <v/>
      </c>
      <c r="AG369" s="395"/>
      <c r="AH369" s="75"/>
      <c r="AI369" s="75"/>
      <c r="AJ369" s="76" t="b">
        <f t="shared" si="20"/>
        <v>1</v>
      </c>
    </row>
    <row r="370" spans="1:36" ht="36" customHeight="1">
      <c r="A370" s="66"/>
      <c r="B370" s="66"/>
      <c r="C370" s="66"/>
      <c r="D370" s="46"/>
      <c r="E370" s="237"/>
      <c r="F370" s="217" t="str">
        <f t="shared" si="21"/>
        <v/>
      </c>
      <c r="G370" s="41"/>
      <c r="H370" s="41"/>
      <c r="I370" s="194"/>
      <c r="J370" s="41"/>
      <c r="K370" s="84"/>
      <c r="L370" s="119"/>
      <c r="M370" s="202"/>
      <c r="N370" s="218"/>
      <c r="O370" s="219"/>
      <c r="P370" s="237"/>
      <c r="Q370" s="200"/>
      <c r="R370" s="202"/>
      <c r="S370" s="202"/>
      <c r="T370" s="220"/>
      <c r="U370" s="171" t="str">
        <f t="shared" si="19"/>
        <v/>
      </c>
      <c r="V370" s="44"/>
      <c r="W370" s="201"/>
      <c r="X370" s="201"/>
      <c r="Y370" s="41"/>
      <c r="Z370" s="46"/>
      <c r="AA370" s="46"/>
      <c r="AB370" s="46"/>
      <c r="AC370" s="41"/>
      <c r="AD370" s="327"/>
      <c r="AE370" s="44"/>
      <c r="AF370" s="337" t="str">
        <f t="shared" si="22"/>
        <v/>
      </c>
      <c r="AG370" s="395"/>
      <c r="AH370" s="75"/>
      <c r="AI370" s="75"/>
      <c r="AJ370" s="76" t="b">
        <f t="shared" si="20"/>
        <v>1</v>
      </c>
    </row>
    <row r="371" spans="1:36" ht="36" customHeight="1">
      <c r="A371" s="66"/>
      <c r="B371" s="66"/>
      <c r="C371" s="66"/>
      <c r="D371" s="46"/>
      <c r="E371" s="237"/>
      <c r="F371" s="217" t="str">
        <f t="shared" si="21"/>
        <v/>
      </c>
      <c r="G371" s="41"/>
      <c r="H371" s="41"/>
      <c r="I371" s="194"/>
      <c r="J371" s="41"/>
      <c r="K371" s="84"/>
      <c r="L371" s="119"/>
      <c r="M371" s="202"/>
      <c r="N371" s="218"/>
      <c r="O371" s="219"/>
      <c r="P371" s="237"/>
      <c r="Q371" s="200"/>
      <c r="R371" s="202"/>
      <c r="S371" s="202"/>
      <c r="T371" s="220"/>
      <c r="U371" s="171" t="str">
        <f t="shared" si="19"/>
        <v/>
      </c>
      <c r="V371" s="44"/>
      <c r="W371" s="201"/>
      <c r="X371" s="201"/>
      <c r="Y371" s="41"/>
      <c r="Z371" s="46"/>
      <c r="AA371" s="46"/>
      <c r="AB371" s="46"/>
      <c r="AC371" s="41"/>
      <c r="AD371" s="327"/>
      <c r="AE371" s="44"/>
      <c r="AF371" s="337" t="str">
        <f t="shared" si="22"/>
        <v/>
      </c>
      <c r="AG371" s="395"/>
      <c r="AH371" s="75"/>
      <c r="AI371" s="75"/>
      <c r="AJ371" s="76" t="b">
        <f t="shared" si="20"/>
        <v>1</v>
      </c>
    </row>
    <row r="372" spans="1:36" ht="36" customHeight="1">
      <c r="A372" s="66"/>
      <c r="B372" s="66"/>
      <c r="C372" s="66"/>
      <c r="D372" s="46"/>
      <c r="E372" s="237"/>
      <c r="F372" s="217" t="str">
        <f t="shared" si="21"/>
        <v/>
      </c>
      <c r="G372" s="41"/>
      <c r="H372" s="41"/>
      <c r="I372" s="194"/>
      <c r="J372" s="41"/>
      <c r="K372" s="84"/>
      <c r="L372" s="119"/>
      <c r="M372" s="202"/>
      <c r="N372" s="218"/>
      <c r="O372" s="219"/>
      <c r="P372" s="237"/>
      <c r="Q372" s="200"/>
      <c r="R372" s="202"/>
      <c r="S372" s="202"/>
      <c r="T372" s="220"/>
      <c r="U372" s="171" t="str">
        <f t="shared" si="19"/>
        <v/>
      </c>
      <c r="V372" s="44"/>
      <c r="W372" s="201"/>
      <c r="X372" s="201"/>
      <c r="Y372" s="41"/>
      <c r="Z372" s="46"/>
      <c r="AA372" s="46"/>
      <c r="AB372" s="46"/>
      <c r="AC372" s="41"/>
      <c r="AD372" s="327"/>
      <c r="AE372" s="44"/>
      <c r="AF372" s="337" t="str">
        <f t="shared" si="22"/>
        <v/>
      </c>
      <c r="AG372" s="395"/>
      <c r="AH372" s="75"/>
      <c r="AI372" s="75"/>
      <c r="AJ372" s="76" t="b">
        <f t="shared" si="20"/>
        <v>1</v>
      </c>
    </row>
    <row r="373" spans="1:36" ht="36" customHeight="1">
      <c r="A373" s="66"/>
      <c r="B373" s="66"/>
      <c r="C373" s="66"/>
      <c r="D373" s="46"/>
      <c r="E373" s="237"/>
      <c r="F373" s="217" t="str">
        <f t="shared" si="21"/>
        <v/>
      </c>
      <c r="G373" s="41"/>
      <c r="H373" s="41"/>
      <c r="I373" s="194"/>
      <c r="J373" s="41"/>
      <c r="K373" s="84"/>
      <c r="L373" s="119"/>
      <c r="M373" s="202"/>
      <c r="N373" s="218"/>
      <c r="O373" s="219"/>
      <c r="P373" s="237"/>
      <c r="Q373" s="200"/>
      <c r="R373" s="202"/>
      <c r="S373" s="202"/>
      <c r="T373" s="220"/>
      <c r="U373" s="171" t="str">
        <f t="shared" si="19"/>
        <v/>
      </c>
      <c r="V373" s="44"/>
      <c r="W373" s="201"/>
      <c r="X373" s="201"/>
      <c r="Y373" s="41"/>
      <c r="Z373" s="46"/>
      <c r="AA373" s="46"/>
      <c r="AB373" s="46"/>
      <c r="AC373" s="41"/>
      <c r="AD373" s="327"/>
      <c r="AE373" s="44"/>
      <c r="AF373" s="337" t="str">
        <f t="shared" si="22"/>
        <v/>
      </c>
      <c r="AG373" s="395"/>
      <c r="AH373" s="75"/>
      <c r="AI373" s="75"/>
      <c r="AJ373" s="76" t="b">
        <f t="shared" si="20"/>
        <v>1</v>
      </c>
    </row>
    <row r="374" spans="1:36" ht="36" customHeight="1">
      <c r="A374" s="66"/>
      <c r="B374" s="66"/>
      <c r="C374" s="66"/>
      <c r="D374" s="46"/>
      <c r="E374" s="237"/>
      <c r="F374" s="217" t="str">
        <f t="shared" si="21"/>
        <v/>
      </c>
      <c r="G374" s="41"/>
      <c r="H374" s="41"/>
      <c r="I374" s="194"/>
      <c r="J374" s="41"/>
      <c r="K374" s="84"/>
      <c r="L374" s="119"/>
      <c r="M374" s="202"/>
      <c r="N374" s="218"/>
      <c r="O374" s="219"/>
      <c r="P374" s="237"/>
      <c r="Q374" s="200"/>
      <c r="R374" s="202"/>
      <c r="S374" s="202"/>
      <c r="T374" s="220"/>
      <c r="U374" s="171" t="str">
        <f t="shared" si="19"/>
        <v/>
      </c>
      <c r="V374" s="44"/>
      <c r="W374" s="201"/>
      <c r="X374" s="201"/>
      <c r="Y374" s="41"/>
      <c r="Z374" s="46"/>
      <c r="AA374" s="46"/>
      <c r="AB374" s="46"/>
      <c r="AC374" s="41"/>
      <c r="AD374" s="327"/>
      <c r="AE374" s="44"/>
      <c r="AF374" s="337" t="str">
        <f t="shared" si="22"/>
        <v/>
      </c>
      <c r="AG374" s="395"/>
      <c r="AH374" s="75"/>
      <c r="AI374" s="75"/>
      <c r="AJ374" s="76" t="b">
        <f t="shared" si="20"/>
        <v>1</v>
      </c>
    </row>
    <row r="375" spans="1:36" ht="36" customHeight="1">
      <c r="A375" s="66"/>
      <c r="B375" s="66"/>
      <c r="C375" s="66"/>
      <c r="D375" s="46"/>
      <c r="E375" s="237"/>
      <c r="F375" s="217" t="str">
        <f t="shared" si="21"/>
        <v/>
      </c>
      <c r="G375" s="41"/>
      <c r="H375" s="41"/>
      <c r="I375" s="194"/>
      <c r="J375" s="41"/>
      <c r="K375" s="84"/>
      <c r="L375" s="119"/>
      <c r="M375" s="202"/>
      <c r="N375" s="218"/>
      <c r="O375" s="219"/>
      <c r="P375" s="237"/>
      <c r="Q375" s="200"/>
      <c r="R375" s="202"/>
      <c r="S375" s="202"/>
      <c r="T375" s="220"/>
      <c r="U375" s="171" t="str">
        <f t="shared" si="19"/>
        <v/>
      </c>
      <c r="V375" s="44"/>
      <c r="W375" s="201"/>
      <c r="X375" s="201"/>
      <c r="Y375" s="41"/>
      <c r="Z375" s="46"/>
      <c r="AA375" s="46"/>
      <c r="AB375" s="46"/>
      <c r="AC375" s="41"/>
      <c r="AD375" s="327"/>
      <c r="AE375" s="44"/>
      <c r="AF375" s="337" t="str">
        <f t="shared" si="22"/>
        <v/>
      </c>
      <c r="AG375" s="395"/>
      <c r="AH375" s="75"/>
      <c r="AI375" s="75"/>
      <c r="AJ375" s="76" t="b">
        <f t="shared" si="20"/>
        <v>1</v>
      </c>
    </row>
    <row r="376" spans="1:36" ht="36" customHeight="1">
      <c r="A376" s="66"/>
      <c r="B376" s="66"/>
      <c r="C376" s="66"/>
      <c r="D376" s="46"/>
      <c r="E376" s="237"/>
      <c r="F376" s="217" t="str">
        <f t="shared" si="21"/>
        <v/>
      </c>
      <c r="G376" s="41"/>
      <c r="H376" s="41"/>
      <c r="I376" s="194"/>
      <c r="J376" s="41"/>
      <c r="K376" s="84"/>
      <c r="L376" s="119"/>
      <c r="M376" s="202"/>
      <c r="N376" s="218"/>
      <c r="O376" s="219"/>
      <c r="P376" s="237"/>
      <c r="Q376" s="200"/>
      <c r="R376" s="202"/>
      <c r="S376" s="202"/>
      <c r="T376" s="220"/>
      <c r="U376" s="171" t="str">
        <f t="shared" si="19"/>
        <v/>
      </c>
      <c r="V376" s="44"/>
      <c r="W376" s="201"/>
      <c r="X376" s="201"/>
      <c r="Y376" s="41"/>
      <c r="Z376" s="46"/>
      <c r="AA376" s="46"/>
      <c r="AB376" s="46"/>
      <c r="AC376" s="41"/>
      <c r="AD376" s="327"/>
      <c r="AE376" s="44"/>
      <c r="AF376" s="337" t="str">
        <f t="shared" si="22"/>
        <v/>
      </c>
      <c r="AG376" s="395"/>
      <c r="AH376" s="75"/>
      <c r="AI376" s="75"/>
      <c r="AJ376" s="76" t="b">
        <f t="shared" si="20"/>
        <v>1</v>
      </c>
    </row>
    <row r="377" spans="1:36" ht="36" customHeight="1">
      <c r="A377" s="66"/>
      <c r="B377" s="66"/>
      <c r="C377" s="66"/>
      <c r="D377" s="46"/>
      <c r="E377" s="237"/>
      <c r="F377" s="217" t="str">
        <f t="shared" si="21"/>
        <v/>
      </c>
      <c r="G377" s="41"/>
      <c r="H377" s="41"/>
      <c r="I377" s="194"/>
      <c r="J377" s="41"/>
      <c r="K377" s="84"/>
      <c r="L377" s="119"/>
      <c r="M377" s="202"/>
      <c r="N377" s="218"/>
      <c r="O377" s="219"/>
      <c r="P377" s="237"/>
      <c r="Q377" s="200"/>
      <c r="R377" s="202"/>
      <c r="S377" s="202"/>
      <c r="T377" s="220"/>
      <c r="U377" s="171" t="str">
        <f t="shared" si="19"/>
        <v/>
      </c>
      <c r="V377" s="44"/>
      <c r="W377" s="201"/>
      <c r="X377" s="201"/>
      <c r="Y377" s="41"/>
      <c r="Z377" s="46"/>
      <c r="AA377" s="46"/>
      <c r="AB377" s="46"/>
      <c r="AC377" s="41"/>
      <c r="AD377" s="327"/>
      <c r="AE377" s="44"/>
      <c r="AF377" s="337" t="str">
        <f t="shared" si="22"/>
        <v/>
      </c>
      <c r="AG377" s="395"/>
      <c r="AH377" s="75"/>
      <c r="AI377" s="75"/>
      <c r="AJ377" s="76" t="b">
        <f t="shared" si="20"/>
        <v>1</v>
      </c>
    </row>
    <row r="378" spans="1:36" ht="36" customHeight="1">
      <c r="A378" s="66"/>
      <c r="B378" s="66"/>
      <c r="C378" s="66"/>
      <c r="D378" s="46"/>
      <c r="E378" s="237"/>
      <c r="F378" s="217" t="str">
        <f t="shared" si="21"/>
        <v/>
      </c>
      <c r="G378" s="41"/>
      <c r="H378" s="41"/>
      <c r="I378" s="194"/>
      <c r="J378" s="41"/>
      <c r="K378" s="84"/>
      <c r="L378" s="119"/>
      <c r="M378" s="202"/>
      <c r="N378" s="218"/>
      <c r="O378" s="219"/>
      <c r="P378" s="237"/>
      <c r="Q378" s="200"/>
      <c r="R378" s="202"/>
      <c r="S378" s="202"/>
      <c r="T378" s="220"/>
      <c r="U378" s="171" t="str">
        <f t="shared" si="19"/>
        <v/>
      </c>
      <c r="V378" s="44"/>
      <c r="W378" s="201"/>
      <c r="X378" s="201"/>
      <c r="Y378" s="41"/>
      <c r="Z378" s="46"/>
      <c r="AA378" s="46"/>
      <c r="AB378" s="46"/>
      <c r="AC378" s="41"/>
      <c r="AD378" s="327"/>
      <c r="AE378" s="44"/>
      <c r="AF378" s="337" t="str">
        <f t="shared" si="22"/>
        <v/>
      </c>
      <c r="AG378" s="395"/>
      <c r="AH378" s="75"/>
      <c r="AI378" s="75"/>
      <c r="AJ378" s="76" t="b">
        <f t="shared" si="20"/>
        <v>1</v>
      </c>
    </row>
    <row r="379" spans="1:36" ht="36" customHeight="1">
      <c r="A379" s="66"/>
      <c r="B379" s="66"/>
      <c r="C379" s="66"/>
      <c r="D379" s="46"/>
      <c r="E379" s="237"/>
      <c r="F379" s="217" t="str">
        <f t="shared" si="21"/>
        <v/>
      </c>
      <c r="G379" s="41"/>
      <c r="H379" s="41"/>
      <c r="I379" s="194"/>
      <c r="J379" s="41"/>
      <c r="K379" s="84"/>
      <c r="L379" s="119"/>
      <c r="M379" s="202"/>
      <c r="N379" s="218"/>
      <c r="O379" s="219"/>
      <c r="P379" s="237"/>
      <c r="Q379" s="200"/>
      <c r="R379" s="202"/>
      <c r="S379" s="202"/>
      <c r="T379" s="220"/>
      <c r="U379" s="171" t="str">
        <f t="shared" si="19"/>
        <v/>
      </c>
      <c r="V379" s="44"/>
      <c r="W379" s="201"/>
      <c r="X379" s="201"/>
      <c r="Y379" s="41"/>
      <c r="Z379" s="46"/>
      <c r="AA379" s="46"/>
      <c r="AB379" s="46"/>
      <c r="AC379" s="41"/>
      <c r="AD379" s="327"/>
      <c r="AE379" s="44"/>
      <c r="AF379" s="337" t="str">
        <f t="shared" si="22"/>
        <v/>
      </c>
      <c r="AG379" s="395"/>
      <c r="AH379" s="75"/>
      <c r="AI379" s="75"/>
      <c r="AJ379" s="76" t="b">
        <f t="shared" si="20"/>
        <v>1</v>
      </c>
    </row>
    <row r="380" spans="1:36" ht="36" customHeight="1">
      <c r="A380" s="66"/>
      <c r="B380" s="66"/>
      <c r="C380" s="66"/>
      <c r="D380" s="46"/>
      <c r="E380" s="237"/>
      <c r="F380" s="217" t="str">
        <f t="shared" si="21"/>
        <v/>
      </c>
      <c r="G380" s="41"/>
      <c r="H380" s="41"/>
      <c r="I380" s="194"/>
      <c r="J380" s="41"/>
      <c r="K380" s="84"/>
      <c r="L380" s="119"/>
      <c r="M380" s="202"/>
      <c r="N380" s="218"/>
      <c r="O380" s="219"/>
      <c r="P380" s="237"/>
      <c r="Q380" s="200"/>
      <c r="R380" s="202"/>
      <c r="S380" s="202"/>
      <c r="T380" s="220"/>
      <c r="U380" s="171" t="str">
        <f t="shared" si="19"/>
        <v/>
      </c>
      <c r="V380" s="44"/>
      <c r="W380" s="201"/>
      <c r="X380" s="201"/>
      <c r="Y380" s="41"/>
      <c r="Z380" s="46"/>
      <c r="AA380" s="46"/>
      <c r="AB380" s="46"/>
      <c r="AC380" s="41"/>
      <c r="AD380" s="327"/>
      <c r="AE380" s="44"/>
      <c r="AF380" s="337" t="str">
        <f t="shared" si="22"/>
        <v/>
      </c>
      <c r="AG380" s="395"/>
      <c r="AH380" s="75"/>
      <c r="AI380" s="75"/>
      <c r="AJ380" s="76" t="b">
        <f t="shared" si="20"/>
        <v>1</v>
      </c>
    </row>
    <row r="381" spans="1:36" ht="36" customHeight="1">
      <c r="A381" s="66"/>
      <c r="B381" s="66"/>
      <c r="C381" s="66"/>
      <c r="D381" s="46"/>
      <c r="E381" s="237"/>
      <c r="F381" s="217" t="str">
        <f t="shared" si="21"/>
        <v/>
      </c>
      <c r="G381" s="41"/>
      <c r="H381" s="41"/>
      <c r="I381" s="194"/>
      <c r="J381" s="41"/>
      <c r="K381" s="84"/>
      <c r="L381" s="119"/>
      <c r="M381" s="202"/>
      <c r="N381" s="218"/>
      <c r="O381" s="219"/>
      <c r="P381" s="237"/>
      <c r="Q381" s="200"/>
      <c r="R381" s="202"/>
      <c r="S381" s="202"/>
      <c r="T381" s="220"/>
      <c r="U381" s="171" t="str">
        <f t="shared" si="19"/>
        <v/>
      </c>
      <c r="V381" s="44"/>
      <c r="W381" s="201"/>
      <c r="X381" s="201"/>
      <c r="Y381" s="41"/>
      <c r="Z381" s="46"/>
      <c r="AA381" s="46"/>
      <c r="AB381" s="46"/>
      <c r="AC381" s="41"/>
      <c r="AD381" s="327"/>
      <c r="AE381" s="44"/>
      <c r="AF381" s="337" t="str">
        <f t="shared" si="22"/>
        <v/>
      </c>
      <c r="AG381" s="395"/>
      <c r="AH381" s="75"/>
      <c r="AI381" s="75"/>
      <c r="AJ381" s="76" t="b">
        <f t="shared" si="20"/>
        <v>1</v>
      </c>
    </row>
    <row r="382" spans="1:36" ht="36" customHeight="1">
      <c r="A382" s="66"/>
      <c r="B382" s="66"/>
      <c r="C382" s="66"/>
      <c r="D382" s="46"/>
      <c r="E382" s="237"/>
      <c r="F382" s="217" t="str">
        <f t="shared" si="21"/>
        <v/>
      </c>
      <c r="G382" s="41"/>
      <c r="H382" s="41"/>
      <c r="I382" s="194"/>
      <c r="J382" s="41"/>
      <c r="K382" s="84"/>
      <c r="L382" s="119"/>
      <c r="M382" s="202"/>
      <c r="N382" s="218"/>
      <c r="O382" s="219"/>
      <c r="P382" s="237"/>
      <c r="Q382" s="200"/>
      <c r="R382" s="202"/>
      <c r="S382" s="202"/>
      <c r="T382" s="220"/>
      <c r="U382" s="171" t="str">
        <f t="shared" si="19"/>
        <v/>
      </c>
      <c r="V382" s="44"/>
      <c r="W382" s="201"/>
      <c r="X382" s="201"/>
      <c r="Y382" s="41"/>
      <c r="Z382" s="46"/>
      <c r="AA382" s="46"/>
      <c r="AB382" s="46"/>
      <c r="AC382" s="41"/>
      <c r="AD382" s="327"/>
      <c r="AE382" s="44"/>
      <c r="AF382" s="337" t="str">
        <f t="shared" si="22"/>
        <v/>
      </c>
      <c r="AG382" s="395"/>
      <c r="AH382" s="75"/>
      <c r="AI382" s="75"/>
      <c r="AJ382" s="76" t="b">
        <f t="shared" si="20"/>
        <v>1</v>
      </c>
    </row>
    <row r="383" spans="1:36" ht="36" customHeight="1">
      <c r="A383" s="66"/>
      <c r="B383" s="66"/>
      <c r="C383" s="66"/>
      <c r="D383" s="46"/>
      <c r="E383" s="237"/>
      <c r="F383" s="217" t="str">
        <f t="shared" si="21"/>
        <v/>
      </c>
      <c r="G383" s="41"/>
      <c r="H383" s="41"/>
      <c r="I383" s="194"/>
      <c r="J383" s="41"/>
      <c r="K383" s="84"/>
      <c r="L383" s="119"/>
      <c r="M383" s="202"/>
      <c r="N383" s="218"/>
      <c r="O383" s="219"/>
      <c r="P383" s="237"/>
      <c r="Q383" s="200"/>
      <c r="R383" s="202"/>
      <c r="S383" s="202"/>
      <c r="T383" s="220"/>
      <c r="U383" s="171" t="str">
        <f t="shared" si="19"/>
        <v/>
      </c>
      <c r="V383" s="44"/>
      <c r="W383" s="201"/>
      <c r="X383" s="201"/>
      <c r="Y383" s="41"/>
      <c r="Z383" s="46"/>
      <c r="AA383" s="46"/>
      <c r="AB383" s="46"/>
      <c r="AC383" s="41"/>
      <c r="AD383" s="327"/>
      <c r="AE383" s="44"/>
      <c r="AF383" s="337" t="str">
        <f t="shared" si="22"/>
        <v/>
      </c>
      <c r="AG383" s="395"/>
      <c r="AH383" s="75"/>
      <c r="AI383" s="75"/>
      <c r="AJ383" s="76" t="b">
        <f t="shared" si="20"/>
        <v>1</v>
      </c>
    </row>
    <row r="384" spans="1:36" ht="36" customHeight="1">
      <c r="A384" s="66"/>
      <c r="B384" s="66"/>
      <c r="C384" s="66"/>
      <c r="D384" s="46"/>
      <c r="E384" s="237"/>
      <c r="F384" s="217" t="str">
        <f t="shared" si="21"/>
        <v/>
      </c>
      <c r="G384" s="41"/>
      <c r="H384" s="41"/>
      <c r="I384" s="194"/>
      <c r="J384" s="41"/>
      <c r="K384" s="84"/>
      <c r="L384" s="119"/>
      <c r="M384" s="202"/>
      <c r="N384" s="218"/>
      <c r="O384" s="219"/>
      <c r="P384" s="237"/>
      <c r="Q384" s="200"/>
      <c r="R384" s="202"/>
      <c r="S384" s="202"/>
      <c r="T384" s="220"/>
      <c r="U384" s="171" t="str">
        <f t="shared" si="19"/>
        <v/>
      </c>
      <c r="V384" s="44"/>
      <c r="W384" s="201"/>
      <c r="X384" s="201"/>
      <c r="Y384" s="41"/>
      <c r="Z384" s="46"/>
      <c r="AA384" s="46"/>
      <c r="AB384" s="46"/>
      <c r="AC384" s="41"/>
      <c r="AD384" s="327"/>
      <c r="AE384" s="44"/>
      <c r="AF384" s="337" t="str">
        <f t="shared" si="22"/>
        <v/>
      </c>
      <c r="AG384" s="395"/>
      <c r="AH384" s="75"/>
      <c r="AI384" s="75"/>
      <c r="AJ384" s="76" t="b">
        <f t="shared" si="20"/>
        <v>1</v>
      </c>
    </row>
    <row r="385" spans="1:36" ht="36" customHeight="1">
      <c r="A385" s="66"/>
      <c r="B385" s="66"/>
      <c r="C385" s="66"/>
      <c r="D385" s="46"/>
      <c r="E385" s="237"/>
      <c r="F385" s="217" t="str">
        <f t="shared" si="21"/>
        <v/>
      </c>
      <c r="G385" s="41"/>
      <c r="H385" s="41"/>
      <c r="I385" s="194"/>
      <c r="J385" s="41"/>
      <c r="K385" s="84"/>
      <c r="L385" s="119"/>
      <c r="M385" s="202"/>
      <c r="N385" s="218"/>
      <c r="O385" s="219"/>
      <c r="P385" s="237"/>
      <c r="Q385" s="200"/>
      <c r="R385" s="202"/>
      <c r="S385" s="202"/>
      <c r="T385" s="220"/>
      <c r="U385" s="171" t="str">
        <f t="shared" si="19"/>
        <v/>
      </c>
      <c r="V385" s="44"/>
      <c r="W385" s="201"/>
      <c r="X385" s="201"/>
      <c r="Y385" s="41"/>
      <c r="Z385" s="46"/>
      <c r="AA385" s="46"/>
      <c r="AB385" s="46"/>
      <c r="AC385" s="41"/>
      <c r="AD385" s="327"/>
      <c r="AE385" s="44"/>
      <c r="AF385" s="337" t="str">
        <f t="shared" si="22"/>
        <v/>
      </c>
      <c r="AG385" s="395"/>
      <c r="AH385" s="75"/>
      <c r="AI385" s="75"/>
      <c r="AJ385" s="76" t="b">
        <f t="shared" si="20"/>
        <v>1</v>
      </c>
    </row>
    <row r="386" spans="1:36" ht="36" customHeight="1">
      <c r="A386" s="66"/>
      <c r="B386" s="66"/>
      <c r="C386" s="66"/>
      <c r="D386" s="46"/>
      <c r="E386" s="237"/>
      <c r="F386" s="217" t="str">
        <f t="shared" si="21"/>
        <v/>
      </c>
      <c r="G386" s="41"/>
      <c r="H386" s="41"/>
      <c r="I386" s="194"/>
      <c r="J386" s="41"/>
      <c r="K386" s="84"/>
      <c r="L386" s="119"/>
      <c r="M386" s="202"/>
      <c r="N386" s="218"/>
      <c r="O386" s="219"/>
      <c r="P386" s="237"/>
      <c r="Q386" s="200"/>
      <c r="R386" s="202"/>
      <c r="S386" s="202"/>
      <c r="T386" s="220"/>
      <c r="U386" s="171" t="str">
        <f t="shared" si="19"/>
        <v/>
      </c>
      <c r="V386" s="44"/>
      <c r="W386" s="201"/>
      <c r="X386" s="201"/>
      <c r="Y386" s="41"/>
      <c r="Z386" s="46"/>
      <c r="AA386" s="46"/>
      <c r="AB386" s="46"/>
      <c r="AC386" s="41"/>
      <c r="AD386" s="327"/>
      <c r="AE386" s="44"/>
      <c r="AF386" s="337" t="str">
        <f t="shared" si="22"/>
        <v/>
      </c>
      <c r="AG386" s="395"/>
      <c r="AH386" s="75"/>
      <c r="AI386" s="75"/>
      <c r="AJ386" s="76" t="b">
        <f t="shared" si="20"/>
        <v>1</v>
      </c>
    </row>
    <row r="387" spans="1:36" ht="36" customHeight="1">
      <c r="A387" s="66"/>
      <c r="B387" s="66"/>
      <c r="C387" s="66"/>
      <c r="D387" s="46"/>
      <c r="E387" s="237"/>
      <c r="F387" s="217" t="str">
        <f t="shared" si="21"/>
        <v/>
      </c>
      <c r="G387" s="41"/>
      <c r="H387" s="41"/>
      <c r="I387" s="194"/>
      <c r="J387" s="41"/>
      <c r="K387" s="84"/>
      <c r="L387" s="119"/>
      <c r="M387" s="202"/>
      <c r="N387" s="218"/>
      <c r="O387" s="219"/>
      <c r="P387" s="237"/>
      <c r="Q387" s="200"/>
      <c r="R387" s="202"/>
      <c r="S387" s="202"/>
      <c r="T387" s="220"/>
      <c r="U387" s="171" t="str">
        <f t="shared" si="19"/>
        <v/>
      </c>
      <c r="V387" s="44"/>
      <c r="W387" s="201"/>
      <c r="X387" s="201"/>
      <c r="Y387" s="41"/>
      <c r="Z387" s="46"/>
      <c r="AA387" s="46"/>
      <c r="AB387" s="46"/>
      <c r="AC387" s="41"/>
      <c r="AD387" s="327"/>
      <c r="AE387" s="44"/>
      <c r="AF387" s="337" t="str">
        <f t="shared" si="22"/>
        <v/>
      </c>
      <c r="AG387" s="395"/>
      <c r="AH387" s="75"/>
      <c r="AI387" s="75"/>
      <c r="AJ387" s="76" t="b">
        <f t="shared" si="20"/>
        <v>1</v>
      </c>
    </row>
    <row r="388" spans="1:36" ht="36" customHeight="1">
      <c r="A388" s="66"/>
      <c r="B388" s="66"/>
      <c r="C388" s="66"/>
      <c r="D388" s="46"/>
      <c r="E388" s="237"/>
      <c r="F388" s="217" t="str">
        <f t="shared" si="21"/>
        <v/>
      </c>
      <c r="G388" s="41"/>
      <c r="H388" s="41"/>
      <c r="I388" s="194"/>
      <c r="J388" s="41"/>
      <c r="K388" s="84"/>
      <c r="L388" s="119"/>
      <c r="M388" s="202"/>
      <c r="N388" s="218"/>
      <c r="O388" s="219"/>
      <c r="P388" s="237"/>
      <c r="Q388" s="200"/>
      <c r="R388" s="202"/>
      <c r="S388" s="202"/>
      <c r="T388" s="220"/>
      <c r="U388" s="171" t="str">
        <f t="shared" si="19"/>
        <v/>
      </c>
      <c r="V388" s="44"/>
      <c r="W388" s="201"/>
      <c r="X388" s="201"/>
      <c r="Y388" s="41"/>
      <c r="Z388" s="46"/>
      <c r="AA388" s="46"/>
      <c r="AB388" s="46"/>
      <c r="AC388" s="41"/>
      <c r="AD388" s="327"/>
      <c r="AE388" s="44"/>
      <c r="AF388" s="337" t="str">
        <f t="shared" si="22"/>
        <v/>
      </c>
      <c r="AG388" s="395"/>
      <c r="AH388" s="75"/>
      <c r="AI388" s="75"/>
      <c r="AJ388" s="76" t="b">
        <f t="shared" si="20"/>
        <v>1</v>
      </c>
    </row>
    <row r="389" spans="1:36" ht="36" customHeight="1">
      <c r="A389" s="66"/>
      <c r="B389" s="66"/>
      <c r="C389" s="66"/>
      <c r="D389" s="46"/>
      <c r="E389" s="237"/>
      <c r="F389" s="217" t="str">
        <f t="shared" si="21"/>
        <v/>
      </c>
      <c r="G389" s="41"/>
      <c r="H389" s="41"/>
      <c r="I389" s="194"/>
      <c r="J389" s="41"/>
      <c r="K389" s="84"/>
      <c r="L389" s="119"/>
      <c r="M389" s="202"/>
      <c r="N389" s="218"/>
      <c r="O389" s="219"/>
      <c r="P389" s="237"/>
      <c r="Q389" s="200"/>
      <c r="R389" s="202"/>
      <c r="S389" s="202"/>
      <c r="T389" s="220"/>
      <c r="U389" s="171" t="str">
        <f t="shared" si="19"/>
        <v/>
      </c>
      <c r="V389" s="44"/>
      <c r="W389" s="201"/>
      <c r="X389" s="201"/>
      <c r="Y389" s="41"/>
      <c r="Z389" s="46"/>
      <c r="AA389" s="46"/>
      <c r="AB389" s="46"/>
      <c r="AC389" s="41"/>
      <c r="AD389" s="327"/>
      <c r="AE389" s="44"/>
      <c r="AF389" s="337" t="str">
        <f t="shared" si="22"/>
        <v/>
      </c>
      <c r="AG389" s="395"/>
      <c r="AH389" s="75"/>
      <c r="AI389" s="75"/>
      <c r="AJ389" s="76" t="b">
        <f t="shared" si="20"/>
        <v>1</v>
      </c>
    </row>
    <row r="390" spans="1:36" ht="36" customHeight="1">
      <c r="A390" s="66"/>
      <c r="B390" s="66"/>
      <c r="C390" s="66"/>
      <c r="D390" s="46"/>
      <c r="E390" s="237"/>
      <c r="F390" s="217" t="str">
        <f t="shared" si="21"/>
        <v/>
      </c>
      <c r="G390" s="41"/>
      <c r="H390" s="41"/>
      <c r="I390" s="194"/>
      <c r="J390" s="41"/>
      <c r="K390" s="84"/>
      <c r="L390" s="119"/>
      <c r="M390" s="202"/>
      <c r="N390" s="218"/>
      <c r="O390" s="219"/>
      <c r="P390" s="237"/>
      <c r="Q390" s="200"/>
      <c r="R390" s="202"/>
      <c r="S390" s="202"/>
      <c r="T390" s="220"/>
      <c r="U390" s="171" t="str">
        <f t="shared" si="19"/>
        <v/>
      </c>
      <c r="V390" s="44"/>
      <c r="W390" s="201"/>
      <c r="X390" s="201"/>
      <c r="Y390" s="41"/>
      <c r="Z390" s="46"/>
      <c r="AA390" s="46"/>
      <c r="AB390" s="46"/>
      <c r="AC390" s="41"/>
      <c r="AD390" s="327"/>
      <c r="AE390" s="44"/>
      <c r="AF390" s="337" t="str">
        <f t="shared" si="22"/>
        <v/>
      </c>
      <c r="AG390" s="395"/>
      <c r="AH390" s="75"/>
      <c r="AI390" s="75"/>
      <c r="AJ390" s="76" t="b">
        <f t="shared" si="20"/>
        <v>1</v>
      </c>
    </row>
    <row r="391" spans="1:36" ht="36" customHeight="1">
      <c r="A391" s="66"/>
      <c r="B391" s="66"/>
      <c r="C391" s="66"/>
      <c r="D391" s="46"/>
      <c r="E391" s="237"/>
      <c r="F391" s="217" t="str">
        <f t="shared" si="21"/>
        <v/>
      </c>
      <c r="G391" s="41"/>
      <c r="H391" s="41"/>
      <c r="I391" s="194"/>
      <c r="J391" s="41"/>
      <c r="K391" s="84"/>
      <c r="L391" s="119"/>
      <c r="M391" s="202"/>
      <c r="N391" s="218"/>
      <c r="O391" s="219"/>
      <c r="P391" s="237"/>
      <c r="Q391" s="200"/>
      <c r="R391" s="202"/>
      <c r="S391" s="202"/>
      <c r="T391" s="220"/>
      <c r="U391" s="171" t="str">
        <f t="shared" si="19"/>
        <v/>
      </c>
      <c r="V391" s="44"/>
      <c r="W391" s="201"/>
      <c r="X391" s="201"/>
      <c r="Y391" s="41"/>
      <c r="Z391" s="46"/>
      <c r="AA391" s="46"/>
      <c r="AB391" s="46"/>
      <c r="AC391" s="41"/>
      <c r="AD391" s="327"/>
      <c r="AE391" s="44"/>
      <c r="AF391" s="337" t="str">
        <f t="shared" si="22"/>
        <v/>
      </c>
      <c r="AG391" s="395"/>
      <c r="AH391" s="75"/>
      <c r="AI391" s="75"/>
      <c r="AJ391" s="76" t="b">
        <f t="shared" si="20"/>
        <v>1</v>
      </c>
    </row>
    <row r="392" spans="1:36" ht="36" customHeight="1">
      <c r="A392" s="66"/>
      <c r="B392" s="66"/>
      <c r="C392" s="66"/>
      <c r="D392" s="46"/>
      <c r="E392" s="237"/>
      <c r="F392" s="217" t="str">
        <f t="shared" si="21"/>
        <v/>
      </c>
      <c r="G392" s="41"/>
      <c r="H392" s="41"/>
      <c r="I392" s="194"/>
      <c r="J392" s="41"/>
      <c r="K392" s="84"/>
      <c r="L392" s="119"/>
      <c r="M392" s="202"/>
      <c r="N392" s="218"/>
      <c r="O392" s="219"/>
      <c r="P392" s="237"/>
      <c r="Q392" s="200"/>
      <c r="R392" s="202"/>
      <c r="S392" s="202"/>
      <c r="T392" s="220"/>
      <c r="U392" s="171" t="str">
        <f t="shared" si="19"/>
        <v/>
      </c>
      <c r="V392" s="44"/>
      <c r="W392" s="201"/>
      <c r="X392" s="201"/>
      <c r="Y392" s="41"/>
      <c r="Z392" s="46"/>
      <c r="AA392" s="46"/>
      <c r="AB392" s="46"/>
      <c r="AC392" s="41"/>
      <c r="AD392" s="327"/>
      <c r="AE392" s="44"/>
      <c r="AF392" s="337" t="str">
        <f t="shared" si="22"/>
        <v/>
      </c>
      <c r="AG392" s="395"/>
      <c r="AH392" s="75"/>
      <c r="AI392" s="75"/>
      <c r="AJ392" s="76" t="b">
        <f t="shared" si="20"/>
        <v>1</v>
      </c>
    </row>
    <row r="393" spans="1:36" ht="36" customHeight="1">
      <c r="A393" s="66"/>
      <c r="B393" s="66"/>
      <c r="C393" s="66"/>
      <c r="D393" s="46"/>
      <c r="E393" s="237"/>
      <c r="F393" s="217" t="str">
        <f t="shared" si="21"/>
        <v/>
      </c>
      <c r="G393" s="41"/>
      <c r="H393" s="41"/>
      <c r="I393" s="194"/>
      <c r="J393" s="41"/>
      <c r="K393" s="84"/>
      <c r="L393" s="119"/>
      <c r="M393" s="202"/>
      <c r="N393" s="218"/>
      <c r="O393" s="219"/>
      <c r="P393" s="237"/>
      <c r="Q393" s="200"/>
      <c r="R393" s="202"/>
      <c r="S393" s="202"/>
      <c r="T393" s="220"/>
      <c r="U393" s="171" t="str">
        <f t="shared" si="19"/>
        <v/>
      </c>
      <c r="V393" s="44"/>
      <c r="W393" s="201"/>
      <c r="X393" s="201"/>
      <c r="Y393" s="41"/>
      <c r="Z393" s="46"/>
      <c r="AA393" s="46"/>
      <c r="AB393" s="46"/>
      <c r="AC393" s="41"/>
      <c r="AD393" s="327"/>
      <c r="AE393" s="44"/>
      <c r="AF393" s="337" t="str">
        <f t="shared" si="22"/>
        <v/>
      </c>
      <c r="AG393" s="395"/>
      <c r="AH393" s="75"/>
      <c r="AI393" s="75"/>
      <c r="AJ393" s="76" t="b">
        <f t="shared" si="20"/>
        <v>1</v>
      </c>
    </row>
    <row r="394" spans="1:36" ht="36" customHeight="1">
      <c r="A394" s="66"/>
      <c r="B394" s="66"/>
      <c r="C394" s="66"/>
      <c r="D394" s="46"/>
      <c r="E394" s="237"/>
      <c r="F394" s="217" t="str">
        <f t="shared" si="21"/>
        <v/>
      </c>
      <c r="G394" s="41"/>
      <c r="H394" s="41"/>
      <c r="I394" s="194"/>
      <c r="J394" s="41"/>
      <c r="K394" s="84"/>
      <c r="L394" s="119"/>
      <c r="M394" s="202"/>
      <c r="N394" s="218"/>
      <c r="O394" s="219"/>
      <c r="P394" s="237"/>
      <c r="Q394" s="200"/>
      <c r="R394" s="202"/>
      <c r="S394" s="202"/>
      <c r="T394" s="220"/>
      <c r="U394" s="171" t="str">
        <f t="shared" si="19"/>
        <v/>
      </c>
      <c r="V394" s="44"/>
      <c r="W394" s="201"/>
      <c r="X394" s="201"/>
      <c r="Y394" s="41"/>
      <c r="Z394" s="46"/>
      <c r="AA394" s="46"/>
      <c r="AB394" s="46"/>
      <c r="AC394" s="41"/>
      <c r="AD394" s="327"/>
      <c r="AE394" s="44"/>
      <c r="AF394" s="337" t="str">
        <f t="shared" si="22"/>
        <v/>
      </c>
      <c r="AG394" s="395"/>
      <c r="AH394" s="75"/>
      <c r="AI394" s="75"/>
      <c r="AJ394" s="76" t="b">
        <f t="shared" si="20"/>
        <v>1</v>
      </c>
    </row>
    <row r="395" spans="1:36" ht="36" customHeight="1">
      <c r="A395" s="66"/>
      <c r="B395" s="66"/>
      <c r="C395" s="66"/>
      <c r="D395" s="46"/>
      <c r="E395" s="237"/>
      <c r="F395" s="217" t="str">
        <f t="shared" si="21"/>
        <v/>
      </c>
      <c r="G395" s="41"/>
      <c r="H395" s="41"/>
      <c r="I395" s="194"/>
      <c r="J395" s="41"/>
      <c r="K395" s="84"/>
      <c r="L395" s="119"/>
      <c r="M395" s="202"/>
      <c r="N395" s="218"/>
      <c r="O395" s="219"/>
      <c r="P395" s="237"/>
      <c r="Q395" s="200"/>
      <c r="R395" s="202"/>
      <c r="S395" s="202"/>
      <c r="T395" s="220"/>
      <c r="U395" s="171" t="str">
        <f t="shared" ref="U395:U458" si="23">IF(ISBLANK(Q395),"",DATEDIF(K395,Q395,"d")/365)</f>
        <v/>
      </c>
      <c r="V395" s="44"/>
      <c r="W395" s="201"/>
      <c r="X395" s="201"/>
      <c r="Y395" s="41"/>
      <c r="Z395" s="46"/>
      <c r="AA395" s="46"/>
      <c r="AB395" s="46"/>
      <c r="AC395" s="41"/>
      <c r="AD395" s="327"/>
      <c r="AE395" s="44"/>
      <c r="AF395" s="337" t="str">
        <f t="shared" si="22"/>
        <v/>
      </c>
      <c r="AG395" s="395"/>
      <c r="AH395" s="75"/>
      <c r="AI395" s="75"/>
      <c r="AJ395" s="76" t="b">
        <f t="shared" ref="AJ395:AJ458" si="24">ROUND(M395,)=ROUND(S395,)+ROUND(AB395,)+ROUND(W395,)</f>
        <v>1</v>
      </c>
    </row>
    <row r="396" spans="1:36" ht="36" customHeight="1">
      <c r="A396" s="66"/>
      <c r="B396" s="66"/>
      <c r="C396" s="66"/>
      <c r="D396" s="46"/>
      <c r="E396" s="237"/>
      <c r="F396" s="217" t="str">
        <f t="shared" si="21"/>
        <v/>
      </c>
      <c r="G396" s="41"/>
      <c r="H396" s="41"/>
      <c r="I396" s="194"/>
      <c r="J396" s="41"/>
      <c r="K396" s="84"/>
      <c r="L396" s="119"/>
      <c r="M396" s="202"/>
      <c r="N396" s="218"/>
      <c r="O396" s="219"/>
      <c r="P396" s="237"/>
      <c r="Q396" s="200"/>
      <c r="R396" s="202"/>
      <c r="S396" s="202"/>
      <c r="T396" s="220"/>
      <c r="U396" s="171" t="str">
        <f t="shared" si="23"/>
        <v/>
      </c>
      <c r="V396" s="44"/>
      <c r="W396" s="201"/>
      <c r="X396" s="201"/>
      <c r="Y396" s="41"/>
      <c r="Z396" s="46"/>
      <c r="AA396" s="46"/>
      <c r="AB396" s="46"/>
      <c r="AC396" s="41"/>
      <c r="AD396" s="327"/>
      <c r="AE396" s="44"/>
      <c r="AF396" s="337" t="str">
        <f t="shared" si="22"/>
        <v/>
      </c>
      <c r="AG396" s="395"/>
      <c r="AH396" s="75"/>
      <c r="AI396" s="75"/>
      <c r="AJ396" s="76" t="b">
        <f t="shared" si="24"/>
        <v>1</v>
      </c>
    </row>
    <row r="397" spans="1:36" ht="36" customHeight="1">
      <c r="A397" s="66"/>
      <c r="B397" s="66"/>
      <c r="C397" s="66"/>
      <c r="D397" s="46"/>
      <c r="E397" s="237"/>
      <c r="F397" s="217" t="str">
        <f t="shared" si="21"/>
        <v/>
      </c>
      <c r="G397" s="41"/>
      <c r="H397" s="41"/>
      <c r="I397" s="194"/>
      <c r="J397" s="41"/>
      <c r="K397" s="84"/>
      <c r="L397" s="119"/>
      <c r="M397" s="202"/>
      <c r="N397" s="218"/>
      <c r="O397" s="219"/>
      <c r="P397" s="237"/>
      <c r="Q397" s="200"/>
      <c r="R397" s="202"/>
      <c r="S397" s="202"/>
      <c r="T397" s="220"/>
      <c r="U397" s="171" t="str">
        <f t="shared" si="23"/>
        <v/>
      </c>
      <c r="V397" s="44"/>
      <c r="W397" s="201"/>
      <c r="X397" s="201"/>
      <c r="Y397" s="41"/>
      <c r="Z397" s="46"/>
      <c r="AA397" s="46"/>
      <c r="AB397" s="46"/>
      <c r="AC397" s="41"/>
      <c r="AD397" s="327"/>
      <c r="AE397" s="44"/>
      <c r="AF397" s="337" t="str">
        <f t="shared" si="22"/>
        <v/>
      </c>
      <c r="AG397" s="395"/>
      <c r="AH397" s="75"/>
      <c r="AI397" s="75"/>
      <c r="AJ397" s="76" t="b">
        <f t="shared" si="24"/>
        <v>1</v>
      </c>
    </row>
    <row r="398" spans="1:36" ht="36" customHeight="1">
      <c r="A398" s="66"/>
      <c r="B398" s="66"/>
      <c r="C398" s="66"/>
      <c r="D398" s="46"/>
      <c r="E398" s="237"/>
      <c r="F398" s="217" t="str">
        <f t="shared" si="21"/>
        <v/>
      </c>
      <c r="G398" s="41"/>
      <c r="H398" s="41"/>
      <c r="I398" s="194"/>
      <c r="J398" s="41"/>
      <c r="K398" s="84"/>
      <c r="L398" s="119"/>
      <c r="M398" s="202"/>
      <c r="N398" s="218"/>
      <c r="O398" s="219"/>
      <c r="P398" s="237"/>
      <c r="Q398" s="200"/>
      <c r="R398" s="202"/>
      <c r="S398" s="202"/>
      <c r="T398" s="220"/>
      <c r="U398" s="171" t="str">
        <f t="shared" si="23"/>
        <v/>
      </c>
      <c r="V398" s="44"/>
      <c r="W398" s="201"/>
      <c r="X398" s="201"/>
      <c r="Y398" s="41"/>
      <c r="Z398" s="46"/>
      <c r="AA398" s="46"/>
      <c r="AB398" s="46"/>
      <c r="AC398" s="41"/>
      <c r="AD398" s="327"/>
      <c r="AE398" s="44"/>
      <c r="AF398" s="337" t="str">
        <f t="shared" si="22"/>
        <v/>
      </c>
      <c r="AG398" s="395"/>
      <c r="AH398" s="75"/>
      <c r="AI398" s="75"/>
      <c r="AJ398" s="76" t="b">
        <f t="shared" si="24"/>
        <v>1</v>
      </c>
    </row>
    <row r="399" spans="1:36" ht="36" customHeight="1">
      <c r="A399" s="66"/>
      <c r="B399" s="66"/>
      <c r="C399" s="66"/>
      <c r="D399" s="46"/>
      <c r="E399" s="237"/>
      <c r="F399" s="217" t="str">
        <f t="shared" ref="F399:F462" si="25">IF(ISBLANK($E399),"",VLOOKUP($E399,제안사_펀드현황,2,FALSE))</f>
        <v/>
      </c>
      <c r="G399" s="41"/>
      <c r="H399" s="41"/>
      <c r="I399" s="194"/>
      <c r="J399" s="41"/>
      <c r="K399" s="84"/>
      <c r="L399" s="119"/>
      <c r="M399" s="202"/>
      <c r="N399" s="218"/>
      <c r="O399" s="219"/>
      <c r="P399" s="237"/>
      <c r="Q399" s="200"/>
      <c r="R399" s="202"/>
      <c r="S399" s="202"/>
      <c r="T399" s="220"/>
      <c r="U399" s="171" t="str">
        <f t="shared" si="23"/>
        <v/>
      </c>
      <c r="V399" s="44"/>
      <c r="W399" s="201"/>
      <c r="X399" s="201"/>
      <c r="Y399" s="41"/>
      <c r="Z399" s="46"/>
      <c r="AA399" s="46"/>
      <c r="AB399" s="46"/>
      <c r="AC399" s="41"/>
      <c r="AD399" s="327"/>
      <c r="AE399" s="44"/>
      <c r="AF399" s="337" t="str">
        <f t="shared" si="22"/>
        <v/>
      </c>
      <c r="AG399" s="395"/>
      <c r="AH399" s="75"/>
      <c r="AI399" s="75"/>
      <c r="AJ399" s="76" t="b">
        <f t="shared" si="24"/>
        <v>1</v>
      </c>
    </row>
    <row r="400" spans="1:36" ht="36" customHeight="1">
      <c r="A400" s="66"/>
      <c r="B400" s="66"/>
      <c r="C400" s="66"/>
      <c r="D400" s="46"/>
      <c r="E400" s="237"/>
      <c r="F400" s="217" t="str">
        <f t="shared" si="25"/>
        <v/>
      </c>
      <c r="G400" s="41"/>
      <c r="H400" s="41"/>
      <c r="I400" s="194"/>
      <c r="J400" s="41"/>
      <c r="K400" s="84"/>
      <c r="L400" s="119"/>
      <c r="M400" s="202"/>
      <c r="N400" s="218"/>
      <c r="O400" s="219"/>
      <c r="P400" s="237"/>
      <c r="Q400" s="200"/>
      <c r="R400" s="202"/>
      <c r="S400" s="202"/>
      <c r="T400" s="220"/>
      <c r="U400" s="171" t="str">
        <f t="shared" si="23"/>
        <v/>
      </c>
      <c r="V400" s="44"/>
      <c r="W400" s="201"/>
      <c r="X400" s="201"/>
      <c r="Y400" s="41"/>
      <c r="Z400" s="46"/>
      <c r="AA400" s="46"/>
      <c r="AB400" s="46"/>
      <c r="AC400" s="41"/>
      <c r="AD400" s="327"/>
      <c r="AE400" s="44"/>
      <c r="AF400" s="337" t="str">
        <f t="shared" si="22"/>
        <v/>
      </c>
      <c r="AG400" s="395"/>
      <c r="AH400" s="75"/>
      <c r="AI400" s="75"/>
      <c r="AJ400" s="76" t="b">
        <f t="shared" si="24"/>
        <v>1</v>
      </c>
    </row>
    <row r="401" spans="1:36" ht="36" customHeight="1">
      <c r="A401" s="66"/>
      <c r="B401" s="66"/>
      <c r="C401" s="66"/>
      <c r="D401" s="46"/>
      <c r="E401" s="237"/>
      <c r="F401" s="217" t="str">
        <f t="shared" si="25"/>
        <v/>
      </c>
      <c r="G401" s="41"/>
      <c r="H401" s="41"/>
      <c r="I401" s="194"/>
      <c r="J401" s="41"/>
      <c r="K401" s="84"/>
      <c r="L401" s="119"/>
      <c r="M401" s="202"/>
      <c r="N401" s="218"/>
      <c r="O401" s="219"/>
      <c r="P401" s="237"/>
      <c r="Q401" s="200"/>
      <c r="R401" s="202"/>
      <c r="S401" s="202"/>
      <c r="T401" s="220"/>
      <c r="U401" s="171" t="str">
        <f t="shared" si="23"/>
        <v/>
      </c>
      <c r="V401" s="44"/>
      <c r="W401" s="201"/>
      <c r="X401" s="201"/>
      <c r="Y401" s="41"/>
      <c r="Z401" s="46"/>
      <c r="AA401" s="46"/>
      <c r="AB401" s="46"/>
      <c r="AC401" s="41"/>
      <c r="AD401" s="327"/>
      <c r="AE401" s="44"/>
      <c r="AF401" s="337" t="str">
        <f t="shared" si="22"/>
        <v/>
      </c>
      <c r="AG401" s="395"/>
      <c r="AH401" s="75"/>
      <c r="AI401" s="75"/>
      <c r="AJ401" s="76" t="b">
        <f t="shared" si="24"/>
        <v>1</v>
      </c>
    </row>
    <row r="402" spans="1:36" ht="36" customHeight="1">
      <c r="A402" s="66"/>
      <c r="B402" s="66"/>
      <c r="C402" s="66"/>
      <c r="D402" s="46"/>
      <c r="E402" s="237"/>
      <c r="F402" s="217" t="str">
        <f t="shared" si="25"/>
        <v/>
      </c>
      <c r="G402" s="41"/>
      <c r="H402" s="41"/>
      <c r="I402" s="194"/>
      <c r="J402" s="41"/>
      <c r="K402" s="84"/>
      <c r="L402" s="119"/>
      <c r="M402" s="202"/>
      <c r="N402" s="218"/>
      <c r="O402" s="219"/>
      <c r="P402" s="237"/>
      <c r="Q402" s="200"/>
      <c r="R402" s="202"/>
      <c r="S402" s="202"/>
      <c r="T402" s="220"/>
      <c r="U402" s="171" t="str">
        <f t="shared" si="23"/>
        <v/>
      </c>
      <c r="V402" s="44"/>
      <c r="W402" s="201"/>
      <c r="X402" s="201"/>
      <c r="Y402" s="41"/>
      <c r="Z402" s="46"/>
      <c r="AA402" s="46"/>
      <c r="AB402" s="46"/>
      <c r="AC402" s="41"/>
      <c r="AD402" s="327"/>
      <c r="AE402" s="44"/>
      <c r="AF402" s="337" t="str">
        <f t="shared" si="22"/>
        <v/>
      </c>
      <c r="AG402" s="395"/>
      <c r="AH402" s="75"/>
      <c r="AI402" s="75"/>
      <c r="AJ402" s="76" t="b">
        <f t="shared" si="24"/>
        <v>1</v>
      </c>
    </row>
    <row r="403" spans="1:36" ht="36" customHeight="1">
      <c r="A403" s="66"/>
      <c r="B403" s="66"/>
      <c r="C403" s="66"/>
      <c r="D403" s="46"/>
      <c r="E403" s="237"/>
      <c r="F403" s="217" t="str">
        <f t="shared" si="25"/>
        <v/>
      </c>
      <c r="G403" s="41"/>
      <c r="H403" s="41"/>
      <c r="I403" s="194"/>
      <c r="J403" s="41"/>
      <c r="K403" s="84"/>
      <c r="L403" s="119"/>
      <c r="M403" s="202"/>
      <c r="N403" s="218"/>
      <c r="O403" s="219"/>
      <c r="P403" s="237"/>
      <c r="Q403" s="200"/>
      <c r="R403" s="202"/>
      <c r="S403" s="202"/>
      <c r="T403" s="220"/>
      <c r="U403" s="171" t="str">
        <f t="shared" si="23"/>
        <v/>
      </c>
      <c r="V403" s="44"/>
      <c r="W403" s="201"/>
      <c r="X403" s="201"/>
      <c r="Y403" s="41"/>
      <c r="Z403" s="46"/>
      <c r="AA403" s="46"/>
      <c r="AB403" s="46"/>
      <c r="AC403" s="41"/>
      <c r="AD403" s="327"/>
      <c r="AE403" s="44"/>
      <c r="AF403" s="337" t="str">
        <f t="shared" si="22"/>
        <v/>
      </c>
      <c r="AG403" s="395"/>
      <c r="AH403" s="75"/>
      <c r="AI403" s="75"/>
      <c r="AJ403" s="76" t="b">
        <f t="shared" si="24"/>
        <v>1</v>
      </c>
    </row>
    <row r="404" spans="1:36" ht="36" customHeight="1">
      <c r="A404" s="66"/>
      <c r="B404" s="66"/>
      <c r="C404" s="66"/>
      <c r="D404" s="46"/>
      <c r="E404" s="237"/>
      <c r="F404" s="217" t="str">
        <f t="shared" si="25"/>
        <v/>
      </c>
      <c r="G404" s="41"/>
      <c r="H404" s="41"/>
      <c r="I404" s="194"/>
      <c r="J404" s="41"/>
      <c r="K404" s="84"/>
      <c r="L404" s="119"/>
      <c r="M404" s="202"/>
      <c r="N404" s="218"/>
      <c r="O404" s="219"/>
      <c r="P404" s="237"/>
      <c r="Q404" s="200"/>
      <c r="R404" s="202"/>
      <c r="S404" s="202"/>
      <c r="T404" s="220"/>
      <c r="U404" s="171" t="str">
        <f t="shared" si="23"/>
        <v/>
      </c>
      <c r="V404" s="44"/>
      <c r="W404" s="201"/>
      <c r="X404" s="201"/>
      <c r="Y404" s="41"/>
      <c r="Z404" s="46"/>
      <c r="AA404" s="46"/>
      <c r="AB404" s="46"/>
      <c r="AC404" s="41"/>
      <c r="AD404" s="327"/>
      <c r="AE404" s="44"/>
      <c r="AF404" s="337" t="str">
        <f t="shared" si="22"/>
        <v/>
      </c>
      <c r="AG404" s="395"/>
      <c r="AH404" s="75"/>
      <c r="AI404" s="75"/>
      <c r="AJ404" s="76" t="b">
        <f t="shared" si="24"/>
        <v>1</v>
      </c>
    </row>
    <row r="405" spans="1:36" ht="36" customHeight="1">
      <c r="A405" s="66"/>
      <c r="B405" s="66"/>
      <c r="C405" s="66"/>
      <c r="D405" s="46"/>
      <c r="E405" s="237"/>
      <c r="F405" s="217" t="str">
        <f t="shared" si="25"/>
        <v/>
      </c>
      <c r="G405" s="41"/>
      <c r="H405" s="41"/>
      <c r="I405" s="194"/>
      <c r="J405" s="41"/>
      <c r="K405" s="84"/>
      <c r="L405" s="119"/>
      <c r="M405" s="202"/>
      <c r="N405" s="218"/>
      <c r="O405" s="219"/>
      <c r="P405" s="237"/>
      <c r="Q405" s="200"/>
      <c r="R405" s="202"/>
      <c r="S405" s="202"/>
      <c r="T405" s="220"/>
      <c r="U405" s="171" t="str">
        <f t="shared" si="23"/>
        <v/>
      </c>
      <c r="V405" s="44"/>
      <c r="W405" s="201"/>
      <c r="X405" s="201"/>
      <c r="Y405" s="41"/>
      <c r="Z405" s="46"/>
      <c r="AA405" s="46"/>
      <c r="AB405" s="46"/>
      <c r="AC405" s="41"/>
      <c r="AD405" s="327"/>
      <c r="AE405" s="44"/>
      <c r="AF405" s="337" t="str">
        <f t="shared" ref="AF405:AF468" si="26">IF(AE405="YES",(K405-AD405)/365,"")</f>
        <v/>
      </c>
      <c r="AG405" s="395"/>
      <c r="AH405" s="75"/>
      <c r="AI405" s="75"/>
      <c r="AJ405" s="76" t="b">
        <f t="shared" si="24"/>
        <v>1</v>
      </c>
    </row>
    <row r="406" spans="1:36" ht="36" customHeight="1">
      <c r="A406" s="66"/>
      <c r="B406" s="66"/>
      <c r="C406" s="66"/>
      <c r="D406" s="46"/>
      <c r="E406" s="237"/>
      <c r="F406" s="217" t="str">
        <f t="shared" si="25"/>
        <v/>
      </c>
      <c r="G406" s="41"/>
      <c r="H406" s="41"/>
      <c r="I406" s="194"/>
      <c r="J406" s="41"/>
      <c r="K406" s="84"/>
      <c r="L406" s="119"/>
      <c r="M406" s="202"/>
      <c r="N406" s="218"/>
      <c r="O406" s="219"/>
      <c r="P406" s="237"/>
      <c r="Q406" s="200"/>
      <c r="R406" s="202"/>
      <c r="S406" s="202"/>
      <c r="T406" s="220"/>
      <c r="U406" s="171" t="str">
        <f t="shared" si="23"/>
        <v/>
      </c>
      <c r="V406" s="44"/>
      <c r="W406" s="201"/>
      <c r="X406" s="201"/>
      <c r="Y406" s="41"/>
      <c r="Z406" s="46"/>
      <c r="AA406" s="46"/>
      <c r="AB406" s="46"/>
      <c r="AC406" s="41"/>
      <c r="AD406" s="327"/>
      <c r="AE406" s="44"/>
      <c r="AF406" s="337" t="str">
        <f t="shared" si="26"/>
        <v/>
      </c>
      <c r="AG406" s="395"/>
      <c r="AH406" s="75"/>
      <c r="AI406" s="75"/>
      <c r="AJ406" s="76" t="b">
        <f t="shared" si="24"/>
        <v>1</v>
      </c>
    </row>
    <row r="407" spans="1:36" ht="36" customHeight="1">
      <c r="A407" s="66"/>
      <c r="B407" s="66"/>
      <c r="C407" s="66"/>
      <c r="D407" s="46"/>
      <c r="E407" s="237"/>
      <c r="F407" s="217" t="str">
        <f t="shared" si="25"/>
        <v/>
      </c>
      <c r="G407" s="41"/>
      <c r="H407" s="41"/>
      <c r="I407" s="194"/>
      <c r="J407" s="41"/>
      <c r="K407" s="84"/>
      <c r="L407" s="119"/>
      <c r="M407" s="202"/>
      <c r="N407" s="218"/>
      <c r="O407" s="219"/>
      <c r="P407" s="237"/>
      <c r="Q407" s="200"/>
      <c r="R407" s="202"/>
      <c r="S407" s="202"/>
      <c r="T407" s="220"/>
      <c r="U407" s="171" t="str">
        <f t="shared" si="23"/>
        <v/>
      </c>
      <c r="V407" s="44"/>
      <c r="W407" s="201"/>
      <c r="X407" s="201"/>
      <c r="Y407" s="41"/>
      <c r="Z407" s="46"/>
      <c r="AA407" s="46"/>
      <c r="AB407" s="46"/>
      <c r="AC407" s="41"/>
      <c r="AD407" s="327"/>
      <c r="AE407" s="44"/>
      <c r="AF407" s="337" t="str">
        <f t="shared" si="26"/>
        <v/>
      </c>
      <c r="AG407" s="395"/>
      <c r="AH407" s="75"/>
      <c r="AI407" s="75"/>
      <c r="AJ407" s="76" t="b">
        <f t="shared" si="24"/>
        <v>1</v>
      </c>
    </row>
    <row r="408" spans="1:36" ht="36" customHeight="1">
      <c r="A408" s="66"/>
      <c r="B408" s="66"/>
      <c r="C408" s="66"/>
      <c r="D408" s="46"/>
      <c r="E408" s="237"/>
      <c r="F408" s="217" t="str">
        <f t="shared" si="25"/>
        <v/>
      </c>
      <c r="G408" s="41"/>
      <c r="H408" s="41"/>
      <c r="I408" s="194"/>
      <c r="J408" s="41"/>
      <c r="K408" s="84"/>
      <c r="L408" s="119"/>
      <c r="M408" s="202"/>
      <c r="N408" s="218"/>
      <c r="O408" s="219"/>
      <c r="P408" s="237"/>
      <c r="Q408" s="200"/>
      <c r="R408" s="202"/>
      <c r="S408" s="202"/>
      <c r="T408" s="220"/>
      <c r="U408" s="171" t="str">
        <f t="shared" si="23"/>
        <v/>
      </c>
      <c r="V408" s="44"/>
      <c r="W408" s="201"/>
      <c r="X408" s="201"/>
      <c r="Y408" s="41"/>
      <c r="Z408" s="46"/>
      <c r="AA408" s="46"/>
      <c r="AB408" s="46"/>
      <c r="AC408" s="41"/>
      <c r="AD408" s="327"/>
      <c r="AE408" s="44"/>
      <c r="AF408" s="337" t="str">
        <f t="shared" si="26"/>
        <v/>
      </c>
      <c r="AG408" s="395"/>
      <c r="AH408" s="75"/>
      <c r="AI408" s="75"/>
      <c r="AJ408" s="76" t="b">
        <f t="shared" si="24"/>
        <v>1</v>
      </c>
    </row>
    <row r="409" spans="1:36" ht="36" customHeight="1">
      <c r="A409" s="66"/>
      <c r="B409" s="66"/>
      <c r="C409" s="66"/>
      <c r="D409" s="46"/>
      <c r="E409" s="237"/>
      <c r="F409" s="217" t="str">
        <f t="shared" si="25"/>
        <v/>
      </c>
      <c r="G409" s="41"/>
      <c r="H409" s="41"/>
      <c r="I409" s="194"/>
      <c r="J409" s="41"/>
      <c r="K409" s="84"/>
      <c r="L409" s="119"/>
      <c r="M409" s="202"/>
      <c r="N409" s="218"/>
      <c r="O409" s="219"/>
      <c r="P409" s="237"/>
      <c r="Q409" s="200"/>
      <c r="R409" s="202"/>
      <c r="S409" s="202"/>
      <c r="T409" s="220"/>
      <c r="U409" s="171" t="str">
        <f t="shared" si="23"/>
        <v/>
      </c>
      <c r="V409" s="44"/>
      <c r="W409" s="201"/>
      <c r="X409" s="201"/>
      <c r="Y409" s="41"/>
      <c r="Z409" s="46"/>
      <c r="AA409" s="46"/>
      <c r="AB409" s="46"/>
      <c r="AC409" s="41"/>
      <c r="AD409" s="327"/>
      <c r="AE409" s="44"/>
      <c r="AF409" s="337" t="str">
        <f t="shared" si="26"/>
        <v/>
      </c>
      <c r="AG409" s="395"/>
      <c r="AH409" s="75"/>
      <c r="AI409" s="75"/>
      <c r="AJ409" s="76" t="b">
        <f t="shared" si="24"/>
        <v>1</v>
      </c>
    </row>
    <row r="410" spans="1:36" ht="36" customHeight="1">
      <c r="A410" s="66"/>
      <c r="B410" s="66"/>
      <c r="C410" s="66"/>
      <c r="D410" s="46"/>
      <c r="E410" s="237"/>
      <c r="F410" s="217" t="str">
        <f t="shared" si="25"/>
        <v/>
      </c>
      <c r="G410" s="41"/>
      <c r="H410" s="41"/>
      <c r="I410" s="194"/>
      <c r="J410" s="41"/>
      <c r="K410" s="84"/>
      <c r="L410" s="119"/>
      <c r="M410" s="202"/>
      <c r="N410" s="218"/>
      <c r="O410" s="219"/>
      <c r="P410" s="237"/>
      <c r="Q410" s="200"/>
      <c r="R410" s="202"/>
      <c r="S410" s="202"/>
      <c r="T410" s="220"/>
      <c r="U410" s="171" t="str">
        <f t="shared" si="23"/>
        <v/>
      </c>
      <c r="V410" s="44"/>
      <c r="W410" s="201"/>
      <c r="X410" s="201"/>
      <c r="Y410" s="41"/>
      <c r="Z410" s="46"/>
      <c r="AA410" s="46"/>
      <c r="AB410" s="46"/>
      <c r="AC410" s="41"/>
      <c r="AD410" s="327"/>
      <c r="AE410" s="44"/>
      <c r="AF410" s="337" t="str">
        <f t="shared" si="26"/>
        <v/>
      </c>
      <c r="AG410" s="395"/>
      <c r="AH410" s="75"/>
      <c r="AI410" s="75"/>
      <c r="AJ410" s="76" t="b">
        <f t="shared" si="24"/>
        <v>1</v>
      </c>
    </row>
    <row r="411" spans="1:36" ht="36" customHeight="1">
      <c r="A411" s="66"/>
      <c r="B411" s="66"/>
      <c r="C411" s="66"/>
      <c r="D411" s="46"/>
      <c r="E411" s="237"/>
      <c r="F411" s="217" t="str">
        <f t="shared" si="25"/>
        <v/>
      </c>
      <c r="G411" s="41"/>
      <c r="H411" s="41"/>
      <c r="I411" s="194"/>
      <c r="J411" s="41"/>
      <c r="K411" s="84"/>
      <c r="L411" s="119"/>
      <c r="M411" s="202"/>
      <c r="N411" s="218"/>
      <c r="O411" s="219"/>
      <c r="P411" s="237"/>
      <c r="Q411" s="200"/>
      <c r="R411" s="202"/>
      <c r="S411" s="202"/>
      <c r="T411" s="220"/>
      <c r="U411" s="171" t="str">
        <f t="shared" si="23"/>
        <v/>
      </c>
      <c r="V411" s="44"/>
      <c r="W411" s="201"/>
      <c r="X411" s="201"/>
      <c r="Y411" s="41"/>
      <c r="Z411" s="46"/>
      <c r="AA411" s="46"/>
      <c r="AB411" s="46"/>
      <c r="AC411" s="41"/>
      <c r="AD411" s="327"/>
      <c r="AE411" s="44"/>
      <c r="AF411" s="337" t="str">
        <f t="shared" si="26"/>
        <v/>
      </c>
      <c r="AG411" s="395"/>
      <c r="AH411" s="75"/>
      <c r="AI411" s="75"/>
      <c r="AJ411" s="76" t="b">
        <f t="shared" si="24"/>
        <v>1</v>
      </c>
    </row>
    <row r="412" spans="1:36" ht="36" customHeight="1">
      <c r="A412" s="66"/>
      <c r="B412" s="66"/>
      <c r="C412" s="66"/>
      <c r="D412" s="46"/>
      <c r="E412" s="237"/>
      <c r="F412" s="217" t="str">
        <f t="shared" si="25"/>
        <v/>
      </c>
      <c r="G412" s="41"/>
      <c r="H412" s="41"/>
      <c r="I412" s="194"/>
      <c r="J412" s="41"/>
      <c r="K412" s="84"/>
      <c r="L412" s="119"/>
      <c r="M412" s="202"/>
      <c r="N412" s="218"/>
      <c r="O412" s="219"/>
      <c r="P412" s="237"/>
      <c r="Q412" s="200"/>
      <c r="R412" s="202"/>
      <c r="S412" s="202"/>
      <c r="T412" s="220"/>
      <c r="U412" s="171" t="str">
        <f t="shared" si="23"/>
        <v/>
      </c>
      <c r="V412" s="44"/>
      <c r="W412" s="201"/>
      <c r="X412" s="201"/>
      <c r="Y412" s="41"/>
      <c r="Z412" s="46"/>
      <c r="AA412" s="46"/>
      <c r="AB412" s="46"/>
      <c r="AC412" s="41"/>
      <c r="AD412" s="327"/>
      <c r="AE412" s="44"/>
      <c r="AF412" s="337" t="str">
        <f t="shared" si="26"/>
        <v/>
      </c>
      <c r="AG412" s="395"/>
      <c r="AH412" s="75"/>
      <c r="AI412" s="75"/>
      <c r="AJ412" s="76" t="b">
        <f t="shared" si="24"/>
        <v>1</v>
      </c>
    </row>
    <row r="413" spans="1:36" ht="36" customHeight="1">
      <c r="A413" s="66"/>
      <c r="B413" s="66"/>
      <c r="C413" s="66"/>
      <c r="D413" s="46"/>
      <c r="E413" s="237"/>
      <c r="F413" s="217" t="str">
        <f t="shared" si="25"/>
        <v/>
      </c>
      <c r="G413" s="41"/>
      <c r="H413" s="41"/>
      <c r="I413" s="194"/>
      <c r="J413" s="41"/>
      <c r="K413" s="84"/>
      <c r="L413" s="119"/>
      <c r="M413" s="202"/>
      <c r="N413" s="218"/>
      <c r="O413" s="219"/>
      <c r="P413" s="237"/>
      <c r="Q413" s="200"/>
      <c r="R413" s="202"/>
      <c r="S413" s="202"/>
      <c r="T413" s="220"/>
      <c r="U413" s="171" t="str">
        <f t="shared" si="23"/>
        <v/>
      </c>
      <c r="V413" s="44"/>
      <c r="W413" s="201"/>
      <c r="X413" s="201"/>
      <c r="Y413" s="41"/>
      <c r="Z413" s="46"/>
      <c r="AA413" s="46"/>
      <c r="AB413" s="46"/>
      <c r="AC413" s="41"/>
      <c r="AD413" s="327"/>
      <c r="AE413" s="44"/>
      <c r="AF413" s="337" t="str">
        <f t="shared" si="26"/>
        <v/>
      </c>
      <c r="AG413" s="395"/>
      <c r="AH413" s="75"/>
      <c r="AI413" s="75"/>
      <c r="AJ413" s="76" t="b">
        <f t="shared" si="24"/>
        <v>1</v>
      </c>
    </row>
    <row r="414" spans="1:36" ht="36" customHeight="1">
      <c r="A414" s="66"/>
      <c r="B414" s="66"/>
      <c r="C414" s="66"/>
      <c r="D414" s="46"/>
      <c r="E414" s="237"/>
      <c r="F414" s="217" t="str">
        <f t="shared" si="25"/>
        <v/>
      </c>
      <c r="G414" s="41"/>
      <c r="H414" s="41"/>
      <c r="I414" s="194"/>
      <c r="J414" s="41"/>
      <c r="K414" s="84"/>
      <c r="L414" s="119"/>
      <c r="M414" s="202"/>
      <c r="N414" s="218"/>
      <c r="O414" s="219"/>
      <c r="P414" s="237"/>
      <c r="Q414" s="200"/>
      <c r="R414" s="202"/>
      <c r="S414" s="202"/>
      <c r="T414" s="220"/>
      <c r="U414" s="171" t="str">
        <f t="shared" si="23"/>
        <v/>
      </c>
      <c r="V414" s="44"/>
      <c r="W414" s="201"/>
      <c r="X414" s="201"/>
      <c r="Y414" s="41"/>
      <c r="Z414" s="46"/>
      <c r="AA414" s="46"/>
      <c r="AB414" s="46"/>
      <c r="AC414" s="41"/>
      <c r="AD414" s="327"/>
      <c r="AE414" s="44"/>
      <c r="AF414" s="337" t="str">
        <f t="shared" si="26"/>
        <v/>
      </c>
      <c r="AG414" s="395"/>
      <c r="AH414" s="75"/>
      <c r="AI414" s="75"/>
      <c r="AJ414" s="76" t="b">
        <f t="shared" si="24"/>
        <v>1</v>
      </c>
    </row>
    <row r="415" spans="1:36" ht="36" customHeight="1">
      <c r="A415" s="66"/>
      <c r="B415" s="66"/>
      <c r="C415" s="66"/>
      <c r="D415" s="46"/>
      <c r="E415" s="237"/>
      <c r="F415" s="217" t="str">
        <f t="shared" si="25"/>
        <v/>
      </c>
      <c r="G415" s="41"/>
      <c r="H415" s="41"/>
      <c r="I415" s="194"/>
      <c r="J415" s="41"/>
      <c r="K415" s="84"/>
      <c r="L415" s="119"/>
      <c r="M415" s="202"/>
      <c r="N415" s="218"/>
      <c r="O415" s="219"/>
      <c r="P415" s="237"/>
      <c r="Q415" s="200"/>
      <c r="R415" s="202"/>
      <c r="S415" s="202"/>
      <c r="T415" s="220"/>
      <c r="U415" s="171" t="str">
        <f t="shared" si="23"/>
        <v/>
      </c>
      <c r="V415" s="44"/>
      <c r="W415" s="201"/>
      <c r="X415" s="201"/>
      <c r="Y415" s="41"/>
      <c r="Z415" s="46"/>
      <c r="AA415" s="46"/>
      <c r="AB415" s="46"/>
      <c r="AC415" s="41"/>
      <c r="AD415" s="327"/>
      <c r="AE415" s="44"/>
      <c r="AF415" s="337" t="str">
        <f t="shared" si="26"/>
        <v/>
      </c>
      <c r="AG415" s="395"/>
      <c r="AH415" s="75"/>
      <c r="AI415" s="75"/>
      <c r="AJ415" s="76" t="b">
        <f t="shared" si="24"/>
        <v>1</v>
      </c>
    </row>
    <row r="416" spans="1:36" ht="36" customHeight="1">
      <c r="A416" s="66"/>
      <c r="B416" s="66"/>
      <c r="C416" s="66"/>
      <c r="D416" s="46"/>
      <c r="E416" s="237"/>
      <c r="F416" s="217" t="str">
        <f t="shared" si="25"/>
        <v/>
      </c>
      <c r="G416" s="41"/>
      <c r="H416" s="41"/>
      <c r="I416" s="194"/>
      <c r="J416" s="41"/>
      <c r="K416" s="84"/>
      <c r="L416" s="119"/>
      <c r="M416" s="202"/>
      <c r="N416" s="218"/>
      <c r="O416" s="219"/>
      <c r="P416" s="237"/>
      <c r="Q416" s="200"/>
      <c r="R416" s="202"/>
      <c r="S416" s="202"/>
      <c r="T416" s="220"/>
      <c r="U416" s="171" t="str">
        <f t="shared" si="23"/>
        <v/>
      </c>
      <c r="V416" s="44"/>
      <c r="W416" s="201"/>
      <c r="X416" s="201"/>
      <c r="Y416" s="41"/>
      <c r="Z416" s="46"/>
      <c r="AA416" s="46"/>
      <c r="AB416" s="46"/>
      <c r="AC416" s="41"/>
      <c r="AD416" s="327"/>
      <c r="AE416" s="44"/>
      <c r="AF416" s="337" t="str">
        <f t="shared" si="26"/>
        <v/>
      </c>
      <c r="AG416" s="395"/>
      <c r="AH416" s="75"/>
      <c r="AI416" s="75"/>
      <c r="AJ416" s="76" t="b">
        <f t="shared" si="24"/>
        <v>1</v>
      </c>
    </row>
    <row r="417" spans="1:36" ht="36" customHeight="1">
      <c r="A417" s="66"/>
      <c r="B417" s="66"/>
      <c r="C417" s="66"/>
      <c r="D417" s="46"/>
      <c r="E417" s="237"/>
      <c r="F417" s="217" t="str">
        <f t="shared" si="25"/>
        <v/>
      </c>
      <c r="G417" s="41"/>
      <c r="H417" s="41"/>
      <c r="I417" s="194"/>
      <c r="J417" s="41"/>
      <c r="K417" s="84"/>
      <c r="L417" s="119"/>
      <c r="M417" s="202"/>
      <c r="N417" s="218"/>
      <c r="O417" s="219"/>
      <c r="P417" s="237"/>
      <c r="Q417" s="200"/>
      <c r="R417" s="202"/>
      <c r="S417" s="202"/>
      <c r="T417" s="220"/>
      <c r="U417" s="171" t="str">
        <f t="shared" si="23"/>
        <v/>
      </c>
      <c r="V417" s="44"/>
      <c r="W417" s="201"/>
      <c r="X417" s="201"/>
      <c r="Y417" s="41"/>
      <c r="Z417" s="46"/>
      <c r="AA417" s="46"/>
      <c r="AB417" s="46"/>
      <c r="AC417" s="41"/>
      <c r="AD417" s="327"/>
      <c r="AE417" s="44"/>
      <c r="AF417" s="337" t="str">
        <f t="shared" si="26"/>
        <v/>
      </c>
      <c r="AG417" s="395"/>
      <c r="AH417" s="75"/>
      <c r="AI417" s="75"/>
      <c r="AJ417" s="76" t="b">
        <f t="shared" si="24"/>
        <v>1</v>
      </c>
    </row>
    <row r="418" spans="1:36" ht="36" customHeight="1">
      <c r="A418" s="66"/>
      <c r="B418" s="66"/>
      <c r="C418" s="66"/>
      <c r="D418" s="46"/>
      <c r="E418" s="237"/>
      <c r="F418" s="217" t="str">
        <f t="shared" si="25"/>
        <v/>
      </c>
      <c r="G418" s="41"/>
      <c r="H418" s="41"/>
      <c r="I418" s="194"/>
      <c r="J418" s="41"/>
      <c r="K418" s="84"/>
      <c r="L418" s="119"/>
      <c r="M418" s="202"/>
      <c r="N418" s="218"/>
      <c r="O418" s="219"/>
      <c r="P418" s="237"/>
      <c r="Q418" s="200"/>
      <c r="R418" s="202"/>
      <c r="S418" s="202"/>
      <c r="T418" s="220"/>
      <c r="U418" s="171" t="str">
        <f t="shared" si="23"/>
        <v/>
      </c>
      <c r="V418" s="44"/>
      <c r="W418" s="201"/>
      <c r="X418" s="201"/>
      <c r="Y418" s="41"/>
      <c r="Z418" s="46"/>
      <c r="AA418" s="46"/>
      <c r="AB418" s="46"/>
      <c r="AC418" s="41"/>
      <c r="AD418" s="327"/>
      <c r="AE418" s="44"/>
      <c r="AF418" s="337" t="str">
        <f t="shared" si="26"/>
        <v/>
      </c>
      <c r="AG418" s="395"/>
      <c r="AH418" s="75"/>
      <c r="AI418" s="75"/>
      <c r="AJ418" s="76" t="b">
        <f t="shared" si="24"/>
        <v>1</v>
      </c>
    </row>
    <row r="419" spans="1:36" ht="36" customHeight="1">
      <c r="A419" s="66"/>
      <c r="B419" s="66"/>
      <c r="C419" s="66"/>
      <c r="D419" s="46"/>
      <c r="E419" s="237"/>
      <c r="F419" s="217" t="str">
        <f t="shared" si="25"/>
        <v/>
      </c>
      <c r="G419" s="41"/>
      <c r="H419" s="41"/>
      <c r="I419" s="194"/>
      <c r="J419" s="41"/>
      <c r="K419" s="84"/>
      <c r="L419" s="119"/>
      <c r="M419" s="202"/>
      <c r="N419" s="218"/>
      <c r="O419" s="219"/>
      <c r="P419" s="237"/>
      <c r="Q419" s="200"/>
      <c r="R419" s="202"/>
      <c r="S419" s="202"/>
      <c r="T419" s="220"/>
      <c r="U419" s="171" t="str">
        <f t="shared" si="23"/>
        <v/>
      </c>
      <c r="V419" s="44"/>
      <c r="W419" s="201"/>
      <c r="X419" s="201"/>
      <c r="Y419" s="41"/>
      <c r="Z419" s="46"/>
      <c r="AA419" s="46"/>
      <c r="AB419" s="46"/>
      <c r="AC419" s="41"/>
      <c r="AD419" s="327"/>
      <c r="AE419" s="44"/>
      <c r="AF419" s="337" t="str">
        <f t="shared" si="26"/>
        <v/>
      </c>
      <c r="AG419" s="395"/>
      <c r="AH419" s="75"/>
      <c r="AI419" s="75"/>
      <c r="AJ419" s="76" t="b">
        <f t="shared" si="24"/>
        <v>1</v>
      </c>
    </row>
    <row r="420" spans="1:36" ht="36" customHeight="1">
      <c r="A420" s="66"/>
      <c r="B420" s="66"/>
      <c r="C420" s="66"/>
      <c r="D420" s="46"/>
      <c r="E420" s="237"/>
      <c r="F420" s="217" t="str">
        <f t="shared" si="25"/>
        <v/>
      </c>
      <c r="G420" s="41"/>
      <c r="H420" s="41"/>
      <c r="I420" s="194"/>
      <c r="J420" s="41"/>
      <c r="K420" s="84"/>
      <c r="L420" s="119"/>
      <c r="M420" s="202"/>
      <c r="N420" s="218"/>
      <c r="O420" s="219"/>
      <c r="P420" s="237"/>
      <c r="Q420" s="200"/>
      <c r="R420" s="202"/>
      <c r="S420" s="202"/>
      <c r="T420" s="220"/>
      <c r="U420" s="171" t="str">
        <f t="shared" si="23"/>
        <v/>
      </c>
      <c r="V420" s="44"/>
      <c r="W420" s="201"/>
      <c r="X420" s="201"/>
      <c r="Y420" s="41"/>
      <c r="Z420" s="46"/>
      <c r="AA420" s="46"/>
      <c r="AB420" s="46"/>
      <c r="AC420" s="41"/>
      <c r="AD420" s="327"/>
      <c r="AE420" s="44"/>
      <c r="AF420" s="337" t="str">
        <f t="shared" si="26"/>
        <v/>
      </c>
      <c r="AG420" s="395"/>
      <c r="AH420" s="75"/>
      <c r="AI420" s="75"/>
      <c r="AJ420" s="76" t="b">
        <f t="shared" si="24"/>
        <v>1</v>
      </c>
    </row>
    <row r="421" spans="1:36" ht="36" customHeight="1">
      <c r="A421" s="66"/>
      <c r="B421" s="66"/>
      <c r="C421" s="66"/>
      <c r="D421" s="46"/>
      <c r="E421" s="237"/>
      <c r="F421" s="217" t="str">
        <f t="shared" si="25"/>
        <v/>
      </c>
      <c r="G421" s="41"/>
      <c r="H421" s="41"/>
      <c r="I421" s="194"/>
      <c r="J421" s="41"/>
      <c r="K421" s="84"/>
      <c r="L421" s="119"/>
      <c r="M421" s="202"/>
      <c r="N421" s="218"/>
      <c r="O421" s="219"/>
      <c r="P421" s="237"/>
      <c r="Q421" s="200"/>
      <c r="R421" s="202"/>
      <c r="S421" s="202"/>
      <c r="T421" s="220"/>
      <c r="U421" s="171" t="str">
        <f t="shared" si="23"/>
        <v/>
      </c>
      <c r="V421" s="44"/>
      <c r="W421" s="201"/>
      <c r="X421" s="201"/>
      <c r="Y421" s="41"/>
      <c r="Z421" s="46"/>
      <c r="AA421" s="46"/>
      <c r="AB421" s="46"/>
      <c r="AC421" s="41"/>
      <c r="AD421" s="327"/>
      <c r="AE421" s="44"/>
      <c r="AF421" s="337" t="str">
        <f t="shared" si="26"/>
        <v/>
      </c>
      <c r="AG421" s="395"/>
      <c r="AH421" s="75"/>
      <c r="AI421" s="75"/>
      <c r="AJ421" s="76" t="b">
        <f t="shared" si="24"/>
        <v>1</v>
      </c>
    </row>
    <row r="422" spans="1:36" ht="36" customHeight="1">
      <c r="A422" s="66"/>
      <c r="B422" s="66"/>
      <c r="C422" s="66"/>
      <c r="D422" s="46"/>
      <c r="E422" s="237"/>
      <c r="F422" s="217" t="str">
        <f t="shared" si="25"/>
        <v/>
      </c>
      <c r="G422" s="41"/>
      <c r="H422" s="41"/>
      <c r="I422" s="194"/>
      <c r="J422" s="41"/>
      <c r="K422" s="84"/>
      <c r="L422" s="119"/>
      <c r="M422" s="202"/>
      <c r="N422" s="218"/>
      <c r="O422" s="219"/>
      <c r="P422" s="237"/>
      <c r="Q422" s="200"/>
      <c r="R422" s="202"/>
      <c r="S422" s="202"/>
      <c r="T422" s="220"/>
      <c r="U422" s="171" t="str">
        <f t="shared" si="23"/>
        <v/>
      </c>
      <c r="V422" s="44"/>
      <c r="W422" s="201"/>
      <c r="X422" s="201"/>
      <c r="Y422" s="41"/>
      <c r="Z422" s="46"/>
      <c r="AA422" s="46"/>
      <c r="AB422" s="46"/>
      <c r="AC422" s="41"/>
      <c r="AD422" s="327"/>
      <c r="AE422" s="44"/>
      <c r="AF422" s="337" t="str">
        <f t="shared" si="26"/>
        <v/>
      </c>
      <c r="AG422" s="395"/>
      <c r="AH422" s="75"/>
      <c r="AI422" s="75"/>
      <c r="AJ422" s="76" t="b">
        <f t="shared" si="24"/>
        <v>1</v>
      </c>
    </row>
    <row r="423" spans="1:36" ht="36" customHeight="1">
      <c r="A423" s="66"/>
      <c r="B423" s="66"/>
      <c r="C423" s="66"/>
      <c r="D423" s="46"/>
      <c r="E423" s="237"/>
      <c r="F423" s="217" t="str">
        <f t="shared" si="25"/>
        <v/>
      </c>
      <c r="G423" s="41"/>
      <c r="H423" s="41"/>
      <c r="I423" s="194"/>
      <c r="J423" s="41"/>
      <c r="K423" s="84"/>
      <c r="L423" s="119"/>
      <c r="M423" s="202"/>
      <c r="N423" s="218"/>
      <c r="O423" s="219"/>
      <c r="P423" s="237"/>
      <c r="Q423" s="200"/>
      <c r="R423" s="202"/>
      <c r="S423" s="202"/>
      <c r="T423" s="220"/>
      <c r="U423" s="171" t="str">
        <f t="shared" si="23"/>
        <v/>
      </c>
      <c r="V423" s="44"/>
      <c r="W423" s="201"/>
      <c r="X423" s="201"/>
      <c r="Y423" s="41"/>
      <c r="Z423" s="46"/>
      <c r="AA423" s="46"/>
      <c r="AB423" s="46"/>
      <c r="AC423" s="41"/>
      <c r="AD423" s="327"/>
      <c r="AE423" s="44"/>
      <c r="AF423" s="337" t="str">
        <f t="shared" si="26"/>
        <v/>
      </c>
      <c r="AG423" s="395"/>
      <c r="AH423" s="75"/>
      <c r="AI423" s="75"/>
      <c r="AJ423" s="76" t="b">
        <f t="shared" si="24"/>
        <v>1</v>
      </c>
    </row>
    <row r="424" spans="1:36" ht="36" customHeight="1">
      <c r="A424" s="66"/>
      <c r="B424" s="66"/>
      <c r="C424" s="66"/>
      <c r="D424" s="46"/>
      <c r="E424" s="237"/>
      <c r="F424" s="217" t="str">
        <f t="shared" si="25"/>
        <v/>
      </c>
      <c r="G424" s="41"/>
      <c r="H424" s="41"/>
      <c r="I424" s="194"/>
      <c r="J424" s="41"/>
      <c r="K424" s="84"/>
      <c r="L424" s="119"/>
      <c r="M424" s="202"/>
      <c r="N424" s="218"/>
      <c r="O424" s="219"/>
      <c r="P424" s="237"/>
      <c r="Q424" s="200"/>
      <c r="R424" s="202"/>
      <c r="S424" s="202"/>
      <c r="T424" s="220"/>
      <c r="U424" s="171" t="str">
        <f t="shared" si="23"/>
        <v/>
      </c>
      <c r="V424" s="44"/>
      <c r="W424" s="201"/>
      <c r="X424" s="201"/>
      <c r="Y424" s="41"/>
      <c r="Z424" s="46"/>
      <c r="AA424" s="46"/>
      <c r="AB424" s="46"/>
      <c r="AC424" s="41"/>
      <c r="AD424" s="327"/>
      <c r="AE424" s="44"/>
      <c r="AF424" s="337" t="str">
        <f t="shared" si="26"/>
        <v/>
      </c>
      <c r="AG424" s="395"/>
      <c r="AH424" s="75"/>
      <c r="AI424" s="75"/>
      <c r="AJ424" s="76" t="b">
        <f t="shared" si="24"/>
        <v>1</v>
      </c>
    </row>
    <row r="425" spans="1:36" ht="36" customHeight="1">
      <c r="A425" s="66"/>
      <c r="B425" s="66"/>
      <c r="C425" s="66"/>
      <c r="D425" s="46"/>
      <c r="E425" s="237"/>
      <c r="F425" s="217" t="str">
        <f t="shared" si="25"/>
        <v/>
      </c>
      <c r="G425" s="41"/>
      <c r="H425" s="41"/>
      <c r="I425" s="194"/>
      <c r="J425" s="41"/>
      <c r="K425" s="84"/>
      <c r="L425" s="119"/>
      <c r="M425" s="202"/>
      <c r="N425" s="218"/>
      <c r="O425" s="219"/>
      <c r="P425" s="237"/>
      <c r="Q425" s="200"/>
      <c r="R425" s="202"/>
      <c r="S425" s="202"/>
      <c r="T425" s="220"/>
      <c r="U425" s="171" t="str">
        <f t="shared" si="23"/>
        <v/>
      </c>
      <c r="V425" s="44"/>
      <c r="W425" s="201"/>
      <c r="X425" s="201"/>
      <c r="Y425" s="41"/>
      <c r="Z425" s="46"/>
      <c r="AA425" s="46"/>
      <c r="AB425" s="46"/>
      <c r="AC425" s="41"/>
      <c r="AD425" s="327"/>
      <c r="AE425" s="44"/>
      <c r="AF425" s="337" t="str">
        <f t="shared" si="26"/>
        <v/>
      </c>
      <c r="AG425" s="395"/>
      <c r="AH425" s="75"/>
      <c r="AI425" s="75"/>
      <c r="AJ425" s="76" t="b">
        <f t="shared" si="24"/>
        <v>1</v>
      </c>
    </row>
    <row r="426" spans="1:36" ht="36" customHeight="1">
      <c r="A426" s="66"/>
      <c r="B426" s="66"/>
      <c r="C426" s="66"/>
      <c r="D426" s="46"/>
      <c r="E426" s="237"/>
      <c r="F426" s="217" t="str">
        <f t="shared" si="25"/>
        <v/>
      </c>
      <c r="G426" s="41"/>
      <c r="H426" s="41"/>
      <c r="I426" s="194"/>
      <c r="J426" s="41"/>
      <c r="K426" s="84"/>
      <c r="L426" s="119"/>
      <c r="M426" s="202"/>
      <c r="N426" s="218"/>
      <c r="O426" s="219"/>
      <c r="P426" s="237"/>
      <c r="Q426" s="200"/>
      <c r="R426" s="202"/>
      <c r="S426" s="202"/>
      <c r="T426" s="220"/>
      <c r="U426" s="171" t="str">
        <f t="shared" si="23"/>
        <v/>
      </c>
      <c r="V426" s="44"/>
      <c r="W426" s="201"/>
      <c r="X426" s="201"/>
      <c r="Y426" s="41"/>
      <c r="Z426" s="46"/>
      <c r="AA426" s="46"/>
      <c r="AB426" s="46"/>
      <c r="AC426" s="41"/>
      <c r="AD426" s="327"/>
      <c r="AE426" s="44"/>
      <c r="AF426" s="337" t="str">
        <f t="shared" si="26"/>
        <v/>
      </c>
      <c r="AG426" s="395"/>
      <c r="AH426" s="75"/>
      <c r="AI426" s="75"/>
      <c r="AJ426" s="76" t="b">
        <f t="shared" si="24"/>
        <v>1</v>
      </c>
    </row>
    <row r="427" spans="1:36" ht="36" customHeight="1">
      <c r="A427" s="66"/>
      <c r="B427" s="66"/>
      <c r="C427" s="66"/>
      <c r="D427" s="46"/>
      <c r="E427" s="237"/>
      <c r="F427" s="217" t="str">
        <f t="shared" si="25"/>
        <v/>
      </c>
      <c r="G427" s="41"/>
      <c r="H427" s="41"/>
      <c r="I427" s="194"/>
      <c r="J427" s="41"/>
      <c r="K427" s="84"/>
      <c r="L427" s="119"/>
      <c r="M427" s="202"/>
      <c r="N427" s="218"/>
      <c r="O427" s="219"/>
      <c r="P427" s="237"/>
      <c r="Q427" s="200"/>
      <c r="R427" s="202"/>
      <c r="S427" s="202"/>
      <c r="T427" s="220"/>
      <c r="U427" s="171" t="str">
        <f t="shared" si="23"/>
        <v/>
      </c>
      <c r="V427" s="44"/>
      <c r="W427" s="201"/>
      <c r="X427" s="201"/>
      <c r="Y427" s="41"/>
      <c r="Z427" s="46"/>
      <c r="AA427" s="46"/>
      <c r="AB427" s="46"/>
      <c r="AC427" s="41"/>
      <c r="AD427" s="327"/>
      <c r="AE427" s="44"/>
      <c r="AF427" s="337" t="str">
        <f t="shared" si="26"/>
        <v/>
      </c>
      <c r="AG427" s="395"/>
      <c r="AH427" s="75"/>
      <c r="AI427" s="75"/>
      <c r="AJ427" s="76" t="b">
        <f t="shared" si="24"/>
        <v>1</v>
      </c>
    </row>
    <row r="428" spans="1:36" ht="36" customHeight="1">
      <c r="A428" s="66"/>
      <c r="B428" s="66"/>
      <c r="C428" s="66"/>
      <c r="D428" s="46"/>
      <c r="E428" s="237"/>
      <c r="F428" s="217" t="str">
        <f t="shared" si="25"/>
        <v/>
      </c>
      <c r="G428" s="41"/>
      <c r="H428" s="41"/>
      <c r="I428" s="194"/>
      <c r="J428" s="41"/>
      <c r="K428" s="84"/>
      <c r="L428" s="119"/>
      <c r="M428" s="202"/>
      <c r="N428" s="218"/>
      <c r="O428" s="219"/>
      <c r="P428" s="237"/>
      <c r="Q428" s="200"/>
      <c r="R428" s="202"/>
      <c r="S428" s="202"/>
      <c r="T428" s="220"/>
      <c r="U428" s="171" t="str">
        <f t="shared" si="23"/>
        <v/>
      </c>
      <c r="V428" s="44"/>
      <c r="W428" s="201"/>
      <c r="X428" s="201"/>
      <c r="Y428" s="41"/>
      <c r="Z428" s="46"/>
      <c r="AA428" s="46"/>
      <c r="AB428" s="46"/>
      <c r="AC428" s="41"/>
      <c r="AD428" s="327"/>
      <c r="AE428" s="44"/>
      <c r="AF428" s="337" t="str">
        <f t="shared" si="26"/>
        <v/>
      </c>
      <c r="AG428" s="395"/>
      <c r="AH428" s="75"/>
      <c r="AI428" s="75"/>
      <c r="AJ428" s="76" t="b">
        <f t="shared" si="24"/>
        <v>1</v>
      </c>
    </row>
    <row r="429" spans="1:36" ht="36" customHeight="1">
      <c r="A429" s="66"/>
      <c r="B429" s="66"/>
      <c r="C429" s="66"/>
      <c r="D429" s="46"/>
      <c r="E429" s="237"/>
      <c r="F429" s="217" t="str">
        <f t="shared" si="25"/>
        <v/>
      </c>
      <c r="G429" s="41"/>
      <c r="H429" s="41"/>
      <c r="I429" s="194"/>
      <c r="J429" s="41"/>
      <c r="K429" s="84"/>
      <c r="L429" s="119"/>
      <c r="M429" s="202"/>
      <c r="N429" s="218"/>
      <c r="O429" s="219"/>
      <c r="P429" s="237"/>
      <c r="Q429" s="200"/>
      <c r="R429" s="202"/>
      <c r="S429" s="202"/>
      <c r="T429" s="220"/>
      <c r="U429" s="171" t="str">
        <f t="shared" si="23"/>
        <v/>
      </c>
      <c r="V429" s="44"/>
      <c r="W429" s="201"/>
      <c r="X429" s="201"/>
      <c r="Y429" s="41"/>
      <c r="Z429" s="46"/>
      <c r="AA429" s="46"/>
      <c r="AB429" s="46"/>
      <c r="AC429" s="41"/>
      <c r="AD429" s="327"/>
      <c r="AE429" s="44"/>
      <c r="AF429" s="337" t="str">
        <f t="shared" si="26"/>
        <v/>
      </c>
      <c r="AG429" s="395"/>
      <c r="AH429" s="75"/>
      <c r="AI429" s="75"/>
      <c r="AJ429" s="76" t="b">
        <f t="shared" si="24"/>
        <v>1</v>
      </c>
    </row>
    <row r="430" spans="1:36" ht="36" customHeight="1">
      <c r="A430" s="66"/>
      <c r="B430" s="66"/>
      <c r="C430" s="66"/>
      <c r="D430" s="46"/>
      <c r="E430" s="237"/>
      <c r="F430" s="217" t="str">
        <f t="shared" si="25"/>
        <v/>
      </c>
      <c r="G430" s="41"/>
      <c r="H430" s="41"/>
      <c r="I430" s="194"/>
      <c r="J430" s="41"/>
      <c r="K430" s="84"/>
      <c r="L430" s="119"/>
      <c r="M430" s="202"/>
      <c r="N430" s="218"/>
      <c r="O430" s="219"/>
      <c r="P430" s="237"/>
      <c r="Q430" s="200"/>
      <c r="R430" s="202"/>
      <c r="S430" s="202"/>
      <c r="T430" s="220"/>
      <c r="U430" s="171" t="str">
        <f t="shared" si="23"/>
        <v/>
      </c>
      <c r="V430" s="44"/>
      <c r="W430" s="201"/>
      <c r="X430" s="201"/>
      <c r="Y430" s="41"/>
      <c r="Z430" s="46"/>
      <c r="AA430" s="46"/>
      <c r="AB430" s="46"/>
      <c r="AC430" s="41"/>
      <c r="AD430" s="327"/>
      <c r="AE430" s="44"/>
      <c r="AF430" s="337" t="str">
        <f t="shared" si="26"/>
        <v/>
      </c>
      <c r="AG430" s="395"/>
      <c r="AH430" s="75"/>
      <c r="AI430" s="75"/>
      <c r="AJ430" s="76" t="b">
        <f t="shared" si="24"/>
        <v>1</v>
      </c>
    </row>
    <row r="431" spans="1:36" ht="36" customHeight="1">
      <c r="A431" s="66"/>
      <c r="B431" s="66"/>
      <c r="C431" s="66"/>
      <c r="D431" s="46"/>
      <c r="E431" s="237"/>
      <c r="F431" s="217" t="str">
        <f t="shared" si="25"/>
        <v/>
      </c>
      <c r="G431" s="41"/>
      <c r="H431" s="41"/>
      <c r="I431" s="194"/>
      <c r="J431" s="41"/>
      <c r="K431" s="84"/>
      <c r="L431" s="119"/>
      <c r="M431" s="202"/>
      <c r="N431" s="218"/>
      <c r="O431" s="219"/>
      <c r="P431" s="237"/>
      <c r="Q431" s="200"/>
      <c r="R431" s="202"/>
      <c r="S431" s="202"/>
      <c r="T431" s="220"/>
      <c r="U431" s="171" t="str">
        <f t="shared" si="23"/>
        <v/>
      </c>
      <c r="V431" s="44"/>
      <c r="W431" s="201"/>
      <c r="X431" s="201"/>
      <c r="Y431" s="41"/>
      <c r="Z431" s="46"/>
      <c r="AA431" s="46"/>
      <c r="AB431" s="46"/>
      <c r="AC431" s="41"/>
      <c r="AD431" s="327"/>
      <c r="AE431" s="44"/>
      <c r="AF431" s="337" t="str">
        <f t="shared" si="26"/>
        <v/>
      </c>
      <c r="AG431" s="395"/>
      <c r="AH431" s="75"/>
      <c r="AI431" s="75"/>
      <c r="AJ431" s="76" t="b">
        <f t="shared" si="24"/>
        <v>1</v>
      </c>
    </row>
    <row r="432" spans="1:36" ht="36" customHeight="1">
      <c r="A432" s="66"/>
      <c r="B432" s="66"/>
      <c r="C432" s="66"/>
      <c r="D432" s="46"/>
      <c r="E432" s="237"/>
      <c r="F432" s="217" t="str">
        <f t="shared" si="25"/>
        <v/>
      </c>
      <c r="G432" s="41"/>
      <c r="H432" s="41"/>
      <c r="I432" s="194"/>
      <c r="J432" s="41"/>
      <c r="K432" s="84"/>
      <c r="L432" s="119"/>
      <c r="M432" s="202"/>
      <c r="N432" s="218"/>
      <c r="O432" s="219"/>
      <c r="P432" s="237"/>
      <c r="Q432" s="200"/>
      <c r="R432" s="202"/>
      <c r="S432" s="202"/>
      <c r="T432" s="220"/>
      <c r="U432" s="171" t="str">
        <f t="shared" si="23"/>
        <v/>
      </c>
      <c r="V432" s="44"/>
      <c r="W432" s="201"/>
      <c r="X432" s="201"/>
      <c r="Y432" s="41"/>
      <c r="Z432" s="46"/>
      <c r="AA432" s="46"/>
      <c r="AB432" s="46"/>
      <c r="AC432" s="41"/>
      <c r="AD432" s="327"/>
      <c r="AE432" s="44"/>
      <c r="AF432" s="337" t="str">
        <f t="shared" si="26"/>
        <v/>
      </c>
      <c r="AG432" s="395"/>
      <c r="AH432" s="75"/>
      <c r="AI432" s="75"/>
      <c r="AJ432" s="76" t="b">
        <f t="shared" si="24"/>
        <v>1</v>
      </c>
    </row>
    <row r="433" spans="1:36" ht="36" customHeight="1">
      <c r="A433" s="66"/>
      <c r="B433" s="66"/>
      <c r="C433" s="66"/>
      <c r="D433" s="46"/>
      <c r="E433" s="237"/>
      <c r="F433" s="217" t="str">
        <f t="shared" si="25"/>
        <v/>
      </c>
      <c r="G433" s="41"/>
      <c r="H433" s="41"/>
      <c r="I433" s="194"/>
      <c r="J433" s="41"/>
      <c r="K433" s="84"/>
      <c r="L433" s="119"/>
      <c r="M433" s="202"/>
      <c r="N433" s="218"/>
      <c r="O433" s="219"/>
      <c r="P433" s="237"/>
      <c r="Q433" s="200"/>
      <c r="R433" s="202"/>
      <c r="S433" s="202"/>
      <c r="T433" s="220"/>
      <c r="U433" s="171" t="str">
        <f t="shared" si="23"/>
        <v/>
      </c>
      <c r="V433" s="44"/>
      <c r="W433" s="201"/>
      <c r="X433" s="201"/>
      <c r="Y433" s="41"/>
      <c r="Z433" s="46"/>
      <c r="AA433" s="46"/>
      <c r="AB433" s="46"/>
      <c r="AC433" s="41"/>
      <c r="AD433" s="327"/>
      <c r="AE433" s="44"/>
      <c r="AF433" s="337" t="str">
        <f t="shared" si="26"/>
        <v/>
      </c>
      <c r="AG433" s="395"/>
      <c r="AH433" s="75"/>
      <c r="AI433" s="75"/>
      <c r="AJ433" s="76" t="b">
        <f t="shared" si="24"/>
        <v>1</v>
      </c>
    </row>
    <row r="434" spans="1:36" ht="36" customHeight="1">
      <c r="A434" s="66"/>
      <c r="B434" s="66"/>
      <c r="C434" s="66"/>
      <c r="D434" s="46"/>
      <c r="E434" s="237"/>
      <c r="F434" s="217" t="str">
        <f t="shared" si="25"/>
        <v/>
      </c>
      <c r="G434" s="41"/>
      <c r="H434" s="41"/>
      <c r="I434" s="194"/>
      <c r="J434" s="41"/>
      <c r="K434" s="84"/>
      <c r="L434" s="119"/>
      <c r="M434" s="202"/>
      <c r="N434" s="218"/>
      <c r="O434" s="219"/>
      <c r="P434" s="237"/>
      <c r="Q434" s="200"/>
      <c r="R434" s="202"/>
      <c r="S434" s="202"/>
      <c r="T434" s="220"/>
      <c r="U434" s="171" t="str">
        <f t="shared" si="23"/>
        <v/>
      </c>
      <c r="V434" s="44"/>
      <c r="W434" s="201"/>
      <c r="X434" s="201"/>
      <c r="Y434" s="41"/>
      <c r="Z434" s="46"/>
      <c r="AA434" s="46"/>
      <c r="AB434" s="46"/>
      <c r="AC434" s="41"/>
      <c r="AD434" s="327"/>
      <c r="AE434" s="44"/>
      <c r="AF434" s="337" t="str">
        <f t="shared" si="26"/>
        <v/>
      </c>
      <c r="AG434" s="395"/>
      <c r="AH434" s="75"/>
      <c r="AI434" s="75"/>
      <c r="AJ434" s="76" t="b">
        <f t="shared" si="24"/>
        <v>1</v>
      </c>
    </row>
    <row r="435" spans="1:36" ht="36" customHeight="1">
      <c r="A435" s="66"/>
      <c r="B435" s="66"/>
      <c r="C435" s="66"/>
      <c r="D435" s="46"/>
      <c r="E435" s="237"/>
      <c r="F435" s="217" t="str">
        <f t="shared" si="25"/>
        <v/>
      </c>
      <c r="G435" s="41"/>
      <c r="H435" s="41"/>
      <c r="I435" s="194"/>
      <c r="J435" s="41"/>
      <c r="K435" s="84"/>
      <c r="L435" s="119"/>
      <c r="M435" s="202"/>
      <c r="N435" s="218"/>
      <c r="O435" s="219"/>
      <c r="P435" s="237"/>
      <c r="Q435" s="200"/>
      <c r="R435" s="202"/>
      <c r="S435" s="202"/>
      <c r="T435" s="220"/>
      <c r="U435" s="171" t="str">
        <f t="shared" si="23"/>
        <v/>
      </c>
      <c r="V435" s="44"/>
      <c r="W435" s="201"/>
      <c r="X435" s="201"/>
      <c r="Y435" s="41"/>
      <c r="Z435" s="46"/>
      <c r="AA435" s="46"/>
      <c r="AB435" s="46"/>
      <c r="AC435" s="41"/>
      <c r="AD435" s="327"/>
      <c r="AE435" s="44"/>
      <c r="AF435" s="337" t="str">
        <f t="shared" si="26"/>
        <v/>
      </c>
      <c r="AG435" s="395"/>
      <c r="AH435" s="75"/>
      <c r="AI435" s="75"/>
      <c r="AJ435" s="76" t="b">
        <f t="shared" si="24"/>
        <v>1</v>
      </c>
    </row>
    <row r="436" spans="1:36" ht="36" customHeight="1">
      <c r="A436" s="66"/>
      <c r="B436" s="66"/>
      <c r="C436" s="66"/>
      <c r="D436" s="46"/>
      <c r="E436" s="237"/>
      <c r="F436" s="217" t="str">
        <f t="shared" si="25"/>
        <v/>
      </c>
      <c r="G436" s="41"/>
      <c r="H436" s="41"/>
      <c r="I436" s="194"/>
      <c r="J436" s="41"/>
      <c r="K436" s="84"/>
      <c r="L436" s="119"/>
      <c r="M436" s="202"/>
      <c r="N436" s="218"/>
      <c r="O436" s="219"/>
      <c r="P436" s="237"/>
      <c r="Q436" s="200"/>
      <c r="R436" s="202"/>
      <c r="S436" s="202"/>
      <c r="T436" s="220"/>
      <c r="U436" s="171" t="str">
        <f t="shared" si="23"/>
        <v/>
      </c>
      <c r="V436" s="44"/>
      <c r="W436" s="201"/>
      <c r="X436" s="201"/>
      <c r="Y436" s="41"/>
      <c r="Z436" s="46"/>
      <c r="AA436" s="46"/>
      <c r="AB436" s="46"/>
      <c r="AC436" s="41"/>
      <c r="AD436" s="327"/>
      <c r="AE436" s="44"/>
      <c r="AF436" s="337" t="str">
        <f t="shared" si="26"/>
        <v/>
      </c>
      <c r="AG436" s="395"/>
      <c r="AH436" s="75"/>
      <c r="AI436" s="75"/>
      <c r="AJ436" s="76" t="b">
        <f t="shared" si="24"/>
        <v>1</v>
      </c>
    </row>
    <row r="437" spans="1:36" ht="36" customHeight="1">
      <c r="A437" s="66"/>
      <c r="B437" s="66"/>
      <c r="C437" s="66"/>
      <c r="D437" s="46"/>
      <c r="E437" s="237"/>
      <c r="F437" s="217" t="str">
        <f t="shared" si="25"/>
        <v/>
      </c>
      <c r="G437" s="41"/>
      <c r="H437" s="41"/>
      <c r="I437" s="194"/>
      <c r="J437" s="41"/>
      <c r="K437" s="84"/>
      <c r="L437" s="119"/>
      <c r="M437" s="202"/>
      <c r="N437" s="218"/>
      <c r="O437" s="219"/>
      <c r="P437" s="237"/>
      <c r="Q437" s="200"/>
      <c r="R437" s="202"/>
      <c r="S437" s="202"/>
      <c r="T437" s="220"/>
      <c r="U437" s="171" t="str">
        <f t="shared" si="23"/>
        <v/>
      </c>
      <c r="V437" s="44"/>
      <c r="W437" s="201"/>
      <c r="X437" s="201"/>
      <c r="Y437" s="41"/>
      <c r="Z437" s="46"/>
      <c r="AA437" s="46"/>
      <c r="AB437" s="46"/>
      <c r="AC437" s="41"/>
      <c r="AD437" s="327"/>
      <c r="AE437" s="44"/>
      <c r="AF437" s="337" t="str">
        <f t="shared" si="26"/>
        <v/>
      </c>
      <c r="AG437" s="395"/>
      <c r="AH437" s="75"/>
      <c r="AI437" s="75"/>
      <c r="AJ437" s="76" t="b">
        <f t="shared" si="24"/>
        <v>1</v>
      </c>
    </row>
    <row r="438" spans="1:36" ht="36" customHeight="1">
      <c r="A438" s="66"/>
      <c r="B438" s="66"/>
      <c r="C438" s="66"/>
      <c r="D438" s="46"/>
      <c r="E438" s="237"/>
      <c r="F438" s="217" t="str">
        <f t="shared" si="25"/>
        <v/>
      </c>
      <c r="G438" s="41"/>
      <c r="H438" s="41"/>
      <c r="I438" s="194"/>
      <c r="J438" s="41"/>
      <c r="K438" s="84"/>
      <c r="L438" s="119"/>
      <c r="M438" s="202"/>
      <c r="N438" s="218"/>
      <c r="O438" s="219"/>
      <c r="P438" s="237"/>
      <c r="Q438" s="200"/>
      <c r="R438" s="202"/>
      <c r="S438" s="202"/>
      <c r="T438" s="220"/>
      <c r="U438" s="171" t="str">
        <f t="shared" si="23"/>
        <v/>
      </c>
      <c r="V438" s="44"/>
      <c r="W438" s="201"/>
      <c r="X438" s="201"/>
      <c r="Y438" s="41"/>
      <c r="Z438" s="46"/>
      <c r="AA438" s="46"/>
      <c r="AB438" s="46"/>
      <c r="AC438" s="41"/>
      <c r="AD438" s="327"/>
      <c r="AE438" s="44"/>
      <c r="AF438" s="337" t="str">
        <f t="shared" si="26"/>
        <v/>
      </c>
      <c r="AG438" s="395"/>
      <c r="AH438" s="75"/>
      <c r="AI438" s="75"/>
      <c r="AJ438" s="76" t="b">
        <f t="shared" si="24"/>
        <v>1</v>
      </c>
    </row>
    <row r="439" spans="1:36" ht="36" customHeight="1">
      <c r="A439" s="66"/>
      <c r="B439" s="66"/>
      <c r="C439" s="66"/>
      <c r="D439" s="46"/>
      <c r="E439" s="237"/>
      <c r="F439" s="217" t="str">
        <f t="shared" si="25"/>
        <v/>
      </c>
      <c r="G439" s="41"/>
      <c r="H439" s="41"/>
      <c r="I439" s="194"/>
      <c r="J439" s="41"/>
      <c r="K439" s="84"/>
      <c r="L439" s="119"/>
      <c r="M439" s="202"/>
      <c r="N439" s="218"/>
      <c r="O439" s="219"/>
      <c r="P439" s="237"/>
      <c r="Q439" s="200"/>
      <c r="R439" s="202"/>
      <c r="S439" s="202"/>
      <c r="T439" s="220"/>
      <c r="U439" s="171" t="str">
        <f t="shared" si="23"/>
        <v/>
      </c>
      <c r="V439" s="44"/>
      <c r="W439" s="201"/>
      <c r="X439" s="201"/>
      <c r="Y439" s="41"/>
      <c r="Z439" s="46"/>
      <c r="AA439" s="46"/>
      <c r="AB439" s="46"/>
      <c r="AC439" s="41"/>
      <c r="AD439" s="327"/>
      <c r="AE439" s="44"/>
      <c r="AF439" s="337" t="str">
        <f t="shared" si="26"/>
        <v/>
      </c>
      <c r="AG439" s="395"/>
      <c r="AH439" s="75"/>
      <c r="AI439" s="75"/>
      <c r="AJ439" s="76" t="b">
        <f t="shared" si="24"/>
        <v>1</v>
      </c>
    </row>
    <row r="440" spans="1:36" ht="36" customHeight="1">
      <c r="A440" s="66"/>
      <c r="B440" s="66"/>
      <c r="C440" s="66"/>
      <c r="D440" s="46"/>
      <c r="E440" s="237"/>
      <c r="F440" s="217" t="str">
        <f t="shared" si="25"/>
        <v/>
      </c>
      <c r="G440" s="41"/>
      <c r="H440" s="41"/>
      <c r="I440" s="194"/>
      <c r="J440" s="41"/>
      <c r="K440" s="84"/>
      <c r="L440" s="119"/>
      <c r="M440" s="202"/>
      <c r="N440" s="218"/>
      <c r="O440" s="219"/>
      <c r="P440" s="237"/>
      <c r="Q440" s="200"/>
      <c r="R440" s="202"/>
      <c r="S440" s="202"/>
      <c r="T440" s="220"/>
      <c r="U440" s="171" t="str">
        <f t="shared" si="23"/>
        <v/>
      </c>
      <c r="V440" s="44"/>
      <c r="W440" s="201"/>
      <c r="X440" s="201"/>
      <c r="Y440" s="41"/>
      <c r="Z440" s="46"/>
      <c r="AA440" s="46"/>
      <c r="AB440" s="46"/>
      <c r="AC440" s="41"/>
      <c r="AD440" s="327"/>
      <c r="AE440" s="44"/>
      <c r="AF440" s="337" t="str">
        <f t="shared" si="26"/>
        <v/>
      </c>
      <c r="AG440" s="395"/>
      <c r="AH440" s="75"/>
      <c r="AI440" s="75"/>
      <c r="AJ440" s="76" t="b">
        <f t="shared" si="24"/>
        <v>1</v>
      </c>
    </row>
    <row r="441" spans="1:36" ht="36" customHeight="1">
      <c r="A441" s="66"/>
      <c r="B441" s="66"/>
      <c r="C441" s="66"/>
      <c r="D441" s="46"/>
      <c r="E441" s="237"/>
      <c r="F441" s="217" t="str">
        <f t="shared" si="25"/>
        <v/>
      </c>
      <c r="G441" s="41"/>
      <c r="H441" s="41"/>
      <c r="I441" s="194"/>
      <c r="J441" s="41"/>
      <c r="K441" s="84"/>
      <c r="L441" s="119"/>
      <c r="M441" s="202"/>
      <c r="N441" s="218"/>
      <c r="O441" s="219"/>
      <c r="P441" s="237"/>
      <c r="Q441" s="200"/>
      <c r="R441" s="202"/>
      <c r="S441" s="202"/>
      <c r="T441" s="220"/>
      <c r="U441" s="171" t="str">
        <f t="shared" si="23"/>
        <v/>
      </c>
      <c r="V441" s="44"/>
      <c r="W441" s="201"/>
      <c r="X441" s="201"/>
      <c r="Y441" s="41"/>
      <c r="Z441" s="46"/>
      <c r="AA441" s="46"/>
      <c r="AB441" s="46"/>
      <c r="AC441" s="41"/>
      <c r="AD441" s="327"/>
      <c r="AE441" s="44"/>
      <c r="AF441" s="337" t="str">
        <f t="shared" si="26"/>
        <v/>
      </c>
      <c r="AG441" s="395"/>
      <c r="AH441" s="75"/>
      <c r="AI441" s="75"/>
      <c r="AJ441" s="76" t="b">
        <f t="shared" si="24"/>
        <v>1</v>
      </c>
    </row>
    <row r="442" spans="1:36" ht="36" customHeight="1">
      <c r="A442" s="66"/>
      <c r="B442" s="66"/>
      <c r="C442" s="66"/>
      <c r="D442" s="46"/>
      <c r="E442" s="237"/>
      <c r="F442" s="217" t="str">
        <f t="shared" si="25"/>
        <v/>
      </c>
      <c r="G442" s="41"/>
      <c r="H442" s="41"/>
      <c r="I442" s="194"/>
      <c r="J442" s="41"/>
      <c r="K442" s="84"/>
      <c r="L442" s="119"/>
      <c r="M442" s="202"/>
      <c r="N442" s="218"/>
      <c r="O442" s="219"/>
      <c r="P442" s="237"/>
      <c r="Q442" s="200"/>
      <c r="R442" s="202"/>
      <c r="S442" s="202"/>
      <c r="T442" s="220"/>
      <c r="U442" s="171" t="str">
        <f t="shared" si="23"/>
        <v/>
      </c>
      <c r="V442" s="44"/>
      <c r="W442" s="201"/>
      <c r="X442" s="201"/>
      <c r="Y442" s="41"/>
      <c r="Z442" s="46"/>
      <c r="AA442" s="46"/>
      <c r="AB442" s="46"/>
      <c r="AC442" s="41"/>
      <c r="AD442" s="327"/>
      <c r="AE442" s="44"/>
      <c r="AF442" s="337" t="str">
        <f t="shared" si="26"/>
        <v/>
      </c>
      <c r="AG442" s="395"/>
      <c r="AH442" s="75"/>
      <c r="AI442" s="75"/>
      <c r="AJ442" s="76" t="b">
        <f t="shared" si="24"/>
        <v>1</v>
      </c>
    </row>
    <row r="443" spans="1:36" ht="36" customHeight="1">
      <c r="A443" s="66"/>
      <c r="B443" s="66"/>
      <c r="C443" s="66"/>
      <c r="D443" s="46"/>
      <c r="E443" s="237"/>
      <c r="F443" s="217" t="str">
        <f t="shared" si="25"/>
        <v/>
      </c>
      <c r="G443" s="41"/>
      <c r="H443" s="41"/>
      <c r="I443" s="194"/>
      <c r="J443" s="41"/>
      <c r="K443" s="84"/>
      <c r="L443" s="119"/>
      <c r="M443" s="202"/>
      <c r="N443" s="218"/>
      <c r="O443" s="219"/>
      <c r="P443" s="237"/>
      <c r="Q443" s="200"/>
      <c r="R443" s="202"/>
      <c r="S443" s="202"/>
      <c r="T443" s="220"/>
      <c r="U443" s="171" t="str">
        <f t="shared" si="23"/>
        <v/>
      </c>
      <c r="V443" s="44"/>
      <c r="W443" s="201"/>
      <c r="X443" s="201"/>
      <c r="Y443" s="41"/>
      <c r="Z443" s="46"/>
      <c r="AA443" s="46"/>
      <c r="AB443" s="46"/>
      <c r="AC443" s="41"/>
      <c r="AD443" s="327"/>
      <c r="AE443" s="44"/>
      <c r="AF443" s="337" t="str">
        <f t="shared" si="26"/>
        <v/>
      </c>
      <c r="AG443" s="395"/>
      <c r="AH443" s="75"/>
      <c r="AI443" s="75"/>
      <c r="AJ443" s="76" t="b">
        <f t="shared" si="24"/>
        <v>1</v>
      </c>
    </row>
    <row r="444" spans="1:36" ht="36" customHeight="1">
      <c r="A444" s="66"/>
      <c r="B444" s="66"/>
      <c r="C444" s="66"/>
      <c r="D444" s="46"/>
      <c r="E444" s="237"/>
      <c r="F444" s="217" t="str">
        <f t="shared" si="25"/>
        <v/>
      </c>
      <c r="G444" s="41"/>
      <c r="H444" s="41"/>
      <c r="I444" s="194"/>
      <c r="J444" s="41"/>
      <c r="K444" s="84"/>
      <c r="L444" s="119"/>
      <c r="M444" s="202"/>
      <c r="N444" s="218"/>
      <c r="O444" s="219"/>
      <c r="P444" s="237"/>
      <c r="Q444" s="200"/>
      <c r="R444" s="202"/>
      <c r="S444" s="202"/>
      <c r="T444" s="220"/>
      <c r="U444" s="171" t="str">
        <f t="shared" si="23"/>
        <v/>
      </c>
      <c r="V444" s="44"/>
      <c r="W444" s="201"/>
      <c r="X444" s="201"/>
      <c r="Y444" s="41"/>
      <c r="Z444" s="46"/>
      <c r="AA444" s="46"/>
      <c r="AB444" s="46"/>
      <c r="AC444" s="41"/>
      <c r="AD444" s="327"/>
      <c r="AE444" s="44"/>
      <c r="AF444" s="337" t="str">
        <f t="shared" si="26"/>
        <v/>
      </c>
      <c r="AG444" s="395"/>
      <c r="AH444" s="75"/>
      <c r="AI444" s="75"/>
      <c r="AJ444" s="76" t="b">
        <f t="shared" si="24"/>
        <v>1</v>
      </c>
    </row>
    <row r="445" spans="1:36" ht="36" customHeight="1">
      <c r="A445" s="66"/>
      <c r="B445" s="66"/>
      <c r="C445" s="66"/>
      <c r="D445" s="46"/>
      <c r="E445" s="237"/>
      <c r="F445" s="217" t="str">
        <f t="shared" si="25"/>
        <v/>
      </c>
      <c r="G445" s="41"/>
      <c r="H445" s="41"/>
      <c r="I445" s="194"/>
      <c r="J445" s="41"/>
      <c r="K445" s="84"/>
      <c r="L445" s="119"/>
      <c r="M445" s="202"/>
      <c r="N445" s="218"/>
      <c r="O445" s="219"/>
      <c r="P445" s="237"/>
      <c r="Q445" s="200"/>
      <c r="R445" s="202"/>
      <c r="S445" s="202"/>
      <c r="T445" s="220"/>
      <c r="U445" s="171" t="str">
        <f t="shared" si="23"/>
        <v/>
      </c>
      <c r="V445" s="44"/>
      <c r="W445" s="201"/>
      <c r="X445" s="201"/>
      <c r="Y445" s="41"/>
      <c r="Z445" s="46"/>
      <c r="AA445" s="46"/>
      <c r="AB445" s="46"/>
      <c r="AC445" s="41"/>
      <c r="AD445" s="327"/>
      <c r="AE445" s="44"/>
      <c r="AF445" s="337" t="str">
        <f t="shared" si="26"/>
        <v/>
      </c>
      <c r="AG445" s="395"/>
      <c r="AH445" s="75"/>
      <c r="AI445" s="75"/>
      <c r="AJ445" s="76" t="b">
        <f t="shared" si="24"/>
        <v>1</v>
      </c>
    </row>
    <row r="446" spans="1:36" ht="36" customHeight="1">
      <c r="A446" s="66"/>
      <c r="B446" s="66"/>
      <c r="C446" s="66"/>
      <c r="D446" s="46"/>
      <c r="E446" s="237"/>
      <c r="F446" s="217" t="str">
        <f t="shared" si="25"/>
        <v/>
      </c>
      <c r="G446" s="41"/>
      <c r="H446" s="41"/>
      <c r="I446" s="194"/>
      <c r="J446" s="41"/>
      <c r="K446" s="84"/>
      <c r="L446" s="119"/>
      <c r="M446" s="202"/>
      <c r="N446" s="218"/>
      <c r="O446" s="219"/>
      <c r="P446" s="237"/>
      <c r="Q446" s="200"/>
      <c r="R446" s="202"/>
      <c r="S446" s="202"/>
      <c r="T446" s="220"/>
      <c r="U446" s="171" t="str">
        <f t="shared" si="23"/>
        <v/>
      </c>
      <c r="V446" s="44"/>
      <c r="W446" s="201"/>
      <c r="X446" s="201"/>
      <c r="Y446" s="41"/>
      <c r="Z446" s="46"/>
      <c r="AA446" s="46"/>
      <c r="AB446" s="46"/>
      <c r="AC446" s="41"/>
      <c r="AD446" s="327"/>
      <c r="AE446" s="44"/>
      <c r="AF446" s="337" t="str">
        <f t="shared" si="26"/>
        <v/>
      </c>
      <c r="AG446" s="395"/>
      <c r="AH446" s="75"/>
      <c r="AI446" s="75"/>
      <c r="AJ446" s="76" t="b">
        <f t="shared" si="24"/>
        <v>1</v>
      </c>
    </row>
    <row r="447" spans="1:36" ht="36" customHeight="1">
      <c r="A447" s="66"/>
      <c r="B447" s="66"/>
      <c r="C447" s="66"/>
      <c r="D447" s="46"/>
      <c r="E447" s="237"/>
      <c r="F447" s="217" t="str">
        <f t="shared" si="25"/>
        <v/>
      </c>
      <c r="G447" s="41"/>
      <c r="H447" s="41"/>
      <c r="I447" s="194"/>
      <c r="J447" s="41"/>
      <c r="K447" s="84"/>
      <c r="L447" s="119"/>
      <c r="M447" s="202"/>
      <c r="N447" s="218"/>
      <c r="O447" s="219"/>
      <c r="P447" s="237"/>
      <c r="Q447" s="200"/>
      <c r="R447" s="202"/>
      <c r="S447" s="202"/>
      <c r="T447" s="220"/>
      <c r="U447" s="171" t="str">
        <f t="shared" si="23"/>
        <v/>
      </c>
      <c r="V447" s="44"/>
      <c r="W447" s="201"/>
      <c r="X447" s="201"/>
      <c r="Y447" s="41"/>
      <c r="Z447" s="46"/>
      <c r="AA447" s="46"/>
      <c r="AB447" s="46"/>
      <c r="AC447" s="41"/>
      <c r="AD447" s="327"/>
      <c r="AE447" s="44"/>
      <c r="AF447" s="337" t="str">
        <f t="shared" si="26"/>
        <v/>
      </c>
      <c r="AG447" s="395"/>
      <c r="AH447" s="75"/>
      <c r="AI447" s="75"/>
      <c r="AJ447" s="76" t="b">
        <f t="shared" si="24"/>
        <v>1</v>
      </c>
    </row>
    <row r="448" spans="1:36" ht="36" customHeight="1">
      <c r="A448" s="66"/>
      <c r="B448" s="66"/>
      <c r="C448" s="66"/>
      <c r="D448" s="46"/>
      <c r="E448" s="237"/>
      <c r="F448" s="217" t="str">
        <f t="shared" si="25"/>
        <v/>
      </c>
      <c r="G448" s="41"/>
      <c r="H448" s="41"/>
      <c r="I448" s="194"/>
      <c r="J448" s="41"/>
      <c r="K448" s="84"/>
      <c r="L448" s="119"/>
      <c r="M448" s="202"/>
      <c r="N448" s="218"/>
      <c r="O448" s="219"/>
      <c r="P448" s="237"/>
      <c r="Q448" s="200"/>
      <c r="R448" s="202"/>
      <c r="S448" s="202"/>
      <c r="T448" s="220"/>
      <c r="U448" s="171" t="str">
        <f t="shared" si="23"/>
        <v/>
      </c>
      <c r="V448" s="44"/>
      <c r="W448" s="201"/>
      <c r="X448" s="201"/>
      <c r="Y448" s="41"/>
      <c r="Z448" s="46"/>
      <c r="AA448" s="46"/>
      <c r="AB448" s="46"/>
      <c r="AC448" s="41"/>
      <c r="AD448" s="327"/>
      <c r="AE448" s="44"/>
      <c r="AF448" s="337" t="str">
        <f t="shared" si="26"/>
        <v/>
      </c>
      <c r="AG448" s="395"/>
      <c r="AH448" s="75"/>
      <c r="AI448" s="75"/>
      <c r="AJ448" s="76" t="b">
        <f t="shared" si="24"/>
        <v>1</v>
      </c>
    </row>
    <row r="449" spans="1:36" ht="36" customHeight="1">
      <c r="A449" s="66"/>
      <c r="B449" s="66"/>
      <c r="C449" s="66"/>
      <c r="D449" s="46"/>
      <c r="E449" s="237"/>
      <c r="F449" s="217" t="str">
        <f t="shared" si="25"/>
        <v/>
      </c>
      <c r="G449" s="41"/>
      <c r="H449" s="41"/>
      <c r="I449" s="194"/>
      <c r="J449" s="41"/>
      <c r="K449" s="84"/>
      <c r="L449" s="119"/>
      <c r="M449" s="202"/>
      <c r="N449" s="218"/>
      <c r="O449" s="219"/>
      <c r="P449" s="237"/>
      <c r="Q449" s="200"/>
      <c r="R449" s="202"/>
      <c r="S449" s="202"/>
      <c r="T449" s="220"/>
      <c r="U449" s="171" t="str">
        <f t="shared" si="23"/>
        <v/>
      </c>
      <c r="V449" s="44"/>
      <c r="W449" s="201"/>
      <c r="X449" s="201"/>
      <c r="Y449" s="41"/>
      <c r="Z449" s="46"/>
      <c r="AA449" s="46"/>
      <c r="AB449" s="46"/>
      <c r="AC449" s="41"/>
      <c r="AD449" s="327"/>
      <c r="AE449" s="44"/>
      <c r="AF449" s="337" t="str">
        <f t="shared" si="26"/>
        <v/>
      </c>
      <c r="AG449" s="395"/>
      <c r="AH449" s="75"/>
      <c r="AI449" s="75"/>
      <c r="AJ449" s="76" t="b">
        <f t="shared" si="24"/>
        <v>1</v>
      </c>
    </row>
    <row r="450" spans="1:36" ht="36" customHeight="1">
      <c r="A450" s="66"/>
      <c r="B450" s="66"/>
      <c r="C450" s="66"/>
      <c r="D450" s="46"/>
      <c r="E450" s="237"/>
      <c r="F450" s="217" t="str">
        <f t="shared" si="25"/>
        <v/>
      </c>
      <c r="G450" s="41"/>
      <c r="H450" s="41"/>
      <c r="I450" s="194"/>
      <c r="J450" s="41"/>
      <c r="K450" s="84"/>
      <c r="L450" s="119"/>
      <c r="M450" s="202"/>
      <c r="N450" s="218"/>
      <c r="O450" s="219"/>
      <c r="P450" s="237"/>
      <c r="Q450" s="200"/>
      <c r="R450" s="202"/>
      <c r="S450" s="202"/>
      <c r="T450" s="220"/>
      <c r="U450" s="171" t="str">
        <f t="shared" si="23"/>
        <v/>
      </c>
      <c r="V450" s="44"/>
      <c r="W450" s="201"/>
      <c r="X450" s="201"/>
      <c r="Y450" s="41"/>
      <c r="Z450" s="46"/>
      <c r="AA450" s="46"/>
      <c r="AB450" s="46"/>
      <c r="AC450" s="41"/>
      <c r="AD450" s="327"/>
      <c r="AE450" s="44"/>
      <c r="AF450" s="337" t="str">
        <f t="shared" si="26"/>
        <v/>
      </c>
      <c r="AG450" s="395"/>
      <c r="AH450" s="75"/>
      <c r="AI450" s="75"/>
      <c r="AJ450" s="76" t="b">
        <f t="shared" si="24"/>
        <v>1</v>
      </c>
    </row>
    <row r="451" spans="1:36" ht="36" customHeight="1">
      <c r="A451" s="66"/>
      <c r="B451" s="66"/>
      <c r="C451" s="66"/>
      <c r="D451" s="46"/>
      <c r="E451" s="237"/>
      <c r="F451" s="217" t="str">
        <f t="shared" si="25"/>
        <v/>
      </c>
      <c r="G451" s="41"/>
      <c r="H451" s="41"/>
      <c r="I451" s="194"/>
      <c r="J451" s="41"/>
      <c r="K451" s="84"/>
      <c r="L451" s="119"/>
      <c r="M451" s="202"/>
      <c r="N451" s="218"/>
      <c r="O451" s="219"/>
      <c r="P451" s="237"/>
      <c r="Q451" s="200"/>
      <c r="R451" s="202"/>
      <c r="S451" s="202"/>
      <c r="T451" s="220"/>
      <c r="U451" s="171" t="str">
        <f t="shared" si="23"/>
        <v/>
      </c>
      <c r="V451" s="44"/>
      <c r="W451" s="201"/>
      <c r="X451" s="201"/>
      <c r="Y451" s="41"/>
      <c r="Z451" s="46"/>
      <c r="AA451" s="46"/>
      <c r="AB451" s="46"/>
      <c r="AC451" s="41"/>
      <c r="AD451" s="327"/>
      <c r="AE451" s="44"/>
      <c r="AF451" s="337" t="str">
        <f t="shared" si="26"/>
        <v/>
      </c>
      <c r="AG451" s="395"/>
      <c r="AH451" s="75"/>
      <c r="AI451" s="75"/>
      <c r="AJ451" s="76" t="b">
        <f t="shared" si="24"/>
        <v>1</v>
      </c>
    </row>
    <row r="452" spans="1:36" ht="36" customHeight="1">
      <c r="A452" s="66"/>
      <c r="B452" s="66"/>
      <c r="C452" s="66"/>
      <c r="D452" s="46"/>
      <c r="E452" s="237"/>
      <c r="F452" s="217" t="str">
        <f t="shared" si="25"/>
        <v/>
      </c>
      <c r="G452" s="41"/>
      <c r="H452" s="41"/>
      <c r="I452" s="194"/>
      <c r="J452" s="41"/>
      <c r="K452" s="84"/>
      <c r="L452" s="119"/>
      <c r="M452" s="202"/>
      <c r="N452" s="218"/>
      <c r="O452" s="219"/>
      <c r="P452" s="237"/>
      <c r="Q452" s="200"/>
      <c r="R452" s="202"/>
      <c r="S452" s="202"/>
      <c r="T452" s="220"/>
      <c r="U452" s="171" t="str">
        <f t="shared" si="23"/>
        <v/>
      </c>
      <c r="V452" s="44"/>
      <c r="W452" s="201"/>
      <c r="X452" s="201"/>
      <c r="Y452" s="41"/>
      <c r="Z452" s="46"/>
      <c r="AA452" s="46"/>
      <c r="AB452" s="46"/>
      <c r="AC452" s="41"/>
      <c r="AD452" s="327"/>
      <c r="AE452" s="44"/>
      <c r="AF452" s="337" t="str">
        <f t="shared" si="26"/>
        <v/>
      </c>
      <c r="AG452" s="395"/>
      <c r="AH452" s="75"/>
      <c r="AI452" s="75"/>
      <c r="AJ452" s="76" t="b">
        <f t="shared" si="24"/>
        <v>1</v>
      </c>
    </row>
    <row r="453" spans="1:36" ht="36" customHeight="1">
      <c r="A453" s="66"/>
      <c r="B453" s="66"/>
      <c r="C453" s="66"/>
      <c r="D453" s="46"/>
      <c r="E453" s="237"/>
      <c r="F453" s="217" t="str">
        <f t="shared" si="25"/>
        <v/>
      </c>
      <c r="G453" s="41"/>
      <c r="H453" s="41"/>
      <c r="I453" s="194"/>
      <c r="J453" s="41"/>
      <c r="K453" s="84"/>
      <c r="L453" s="119"/>
      <c r="M453" s="202"/>
      <c r="N453" s="218"/>
      <c r="O453" s="219"/>
      <c r="P453" s="237"/>
      <c r="Q453" s="200"/>
      <c r="R453" s="202"/>
      <c r="S453" s="202"/>
      <c r="T453" s="220"/>
      <c r="U453" s="171" t="str">
        <f t="shared" si="23"/>
        <v/>
      </c>
      <c r="V453" s="44"/>
      <c r="W453" s="201"/>
      <c r="X453" s="201"/>
      <c r="Y453" s="41"/>
      <c r="Z453" s="46"/>
      <c r="AA453" s="46"/>
      <c r="AB453" s="46"/>
      <c r="AC453" s="41"/>
      <c r="AD453" s="327"/>
      <c r="AE453" s="44"/>
      <c r="AF453" s="337" t="str">
        <f t="shared" si="26"/>
        <v/>
      </c>
      <c r="AG453" s="395"/>
      <c r="AH453" s="75"/>
      <c r="AI453" s="75"/>
      <c r="AJ453" s="76" t="b">
        <f t="shared" si="24"/>
        <v>1</v>
      </c>
    </row>
    <row r="454" spans="1:36" ht="36" customHeight="1">
      <c r="A454" s="66"/>
      <c r="B454" s="66"/>
      <c r="C454" s="66"/>
      <c r="D454" s="46"/>
      <c r="E454" s="237"/>
      <c r="F454" s="217" t="str">
        <f t="shared" si="25"/>
        <v/>
      </c>
      <c r="G454" s="41"/>
      <c r="H454" s="41"/>
      <c r="I454" s="194"/>
      <c r="J454" s="41"/>
      <c r="K454" s="84"/>
      <c r="L454" s="119"/>
      <c r="M454" s="202"/>
      <c r="N454" s="218"/>
      <c r="O454" s="219"/>
      <c r="P454" s="237"/>
      <c r="Q454" s="200"/>
      <c r="R454" s="202"/>
      <c r="S454" s="202"/>
      <c r="T454" s="220"/>
      <c r="U454" s="171" t="str">
        <f t="shared" si="23"/>
        <v/>
      </c>
      <c r="V454" s="44"/>
      <c r="W454" s="201"/>
      <c r="X454" s="201"/>
      <c r="Y454" s="41"/>
      <c r="Z454" s="46"/>
      <c r="AA454" s="46"/>
      <c r="AB454" s="46"/>
      <c r="AC454" s="41"/>
      <c r="AD454" s="327"/>
      <c r="AE454" s="44"/>
      <c r="AF454" s="337" t="str">
        <f t="shared" si="26"/>
        <v/>
      </c>
      <c r="AG454" s="395"/>
      <c r="AH454" s="75"/>
      <c r="AI454" s="75"/>
      <c r="AJ454" s="76" t="b">
        <f t="shared" si="24"/>
        <v>1</v>
      </c>
    </row>
    <row r="455" spans="1:36" ht="36" customHeight="1">
      <c r="A455" s="66"/>
      <c r="B455" s="66"/>
      <c r="C455" s="66"/>
      <c r="D455" s="46"/>
      <c r="E455" s="237"/>
      <c r="F455" s="217" t="str">
        <f t="shared" si="25"/>
        <v/>
      </c>
      <c r="G455" s="41"/>
      <c r="H455" s="41"/>
      <c r="I455" s="194"/>
      <c r="J455" s="41"/>
      <c r="K455" s="84"/>
      <c r="L455" s="119"/>
      <c r="M455" s="202"/>
      <c r="N455" s="218"/>
      <c r="O455" s="219"/>
      <c r="P455" s="237"/>
      <c r="Q455" s="200"/>
      <c r="R455" s="202"/>
      <c r="S455" s="202"/>
      <c r="T455" s="220"/>
      <c r="U455" s="171" t="str">
        <f t="shared" si="23"/>
        <v/>
      </c>
      <c r="V455" s="44"/>
      <c r="W455" s="201"/>
      <c r="X455" s="201"/>
      <c r="Y455" s="41"/>
      <c r="Z455" s="46"/>
      <c r="AA455" s="46"/>
      <c r="AB455" s="46"/>
      <c r="AC455" s="41"/>
      <c r="AD455" s="327"/>
      <c r="AE455" s="44"/>
      <c r="AF455" s="337" t="str">
        <f t="shared" si="26"/>
        <v/>
      </c>
      <c r="AG455" s="395"/>
      <c r="AH455" s="75"/>
      <c r="AI455" s="75"/>
      <c r="AJ455" s="76" t="b">
        <f t="shared" si="24"/>
        <v>1</v>
      </c>
    </row>
    <row r="456" spans="1:36" ht="36" customHeight="1">
      <c r="A456" s="66"/>
      <c r="B456" s="66"/>
      <c r="C456" s="66"/>
      <c r="D456" s="46"/>
      <c r="E456" s="237"/>
      <c r="F456" s="217" t="str">
        <f t="shared" si="25"/>
        <v/>
      </c>
      <c r="G456" s="41"/>
      <c r="H456" s="41"/>
      <c r="I456" s="194"/>
      <c r="J456" s="41"/>
      <c r="K456" s="84"/>
      <c r="L456" s="119"/>
      <c r="M456" s="202"/>
      <c r="N456" s="218"/>
      <c r="O456" s="219"/>
      <c r="P456" s="237"/>
      <c r="Q456" s="200"/>
      <c r="R456" s="202"/>
      <c r="S456" s="202"/>
      <c r="T456" s="220"/>
      <c r="U456" s="171" t="str">
        <f t="shared" si="23"/>
        <v/>
      </c>
      <c r="V456" s="44"/>
      <c r="W456" s="201"/>
      <c r="X456" s="201"/>
      <c r="Y456" s="41"/>
      <c r="Z456" s="46"/>
      <c r="AA456" s="46"/>
      <c r="AB456" s="46"/>
      <c r="AC456" s="41"/>
      <c r="AD456" s="327"/>
      <c r="AE456" s="44"/>
      <c r="AF456" s="337" t="str">
        <f t="shared" si="26"/>
        <v/>
      </c>
      <c r="AG456" s="395"/>
      <c r="AH456" s="75"/>
      <c r="AI456" s="75"/>
      <c r="AJ456" s="76" t="b">
        <f t="shared" si="24"/>
        <v>1</v>
      </c>
    </row>
    <row r="457" spans="1:36" ht="36" customHeight="1">
      <c r="A457" s="66"/>
      <c r="B457" s="66"/>
      <c r="C457" s="66"/>
      <c r="D457" s="46"/>
      <c r="E457" s="237"/>
      <c r="F457" s="217" t="str">
        <f t="shared" si="25"/>
        <v/>
      </c>
      <c r="G457" s="41"/>
      <c r="H457" s="41"/>
      <c r="I457" s="194"/>
      <c r="J457" s="41"/>
      <c r="K457" s="84"/>
      <c r="L457" s="119"/>
      <c r="M457" s="202"/>
      <c r="N457" s="218"/>
      <c r="O457" s="219"/>
      <c r="P457" s="237"/>
      <c r="Q457" s="200"/>
      <c r="R457" s="202"/>
      <c r="S457" s="202"/>
      <c r="T457" s="220"/>
      <c r="U457" s="171" t="str">
        <f t="shared" si="23"/>
        <v/>
      </c>
      <c r="V457" s="44"/>
      <c r="W457" s="201"/>
      <c r="X457" s="201"/>
      <c r="Y457" s="41"/>
      <c r="Z457" s="46"/>
      <c r="AA457" s="46"/>
      <c r="AB457" s="46"/>
      <c r="AC457" s="41"/>
      <c r="AD457" s="327"/>
      <c r="AE457" s="44"/>
      <c r="AF457" s="337" t="str">
        <f t="shared" si="26"/>
        <v/>
      </c>
      <c r="AG457" s="395"/>
      <c r="AH457" s="75"/>
      <c r="AI457" s="75"/>
      <c r="AJ457" s="76" t="b">
        <f t="shared" si="24"/>
        <v>1</v>
      </c>
    </row>
    <row r="458" spans="1:36" ht="36" customHeight="1">
      <c r="A458" s="66"/>
      <c r="B458" s="66"/>
      <c r="C458" s="66"/>
      <c r="D458" s="46"/>
      <c r="E458" s="237"/>
      <c r="F458" s="217" t="str">
        <f t="shared" si="25"/>
        <v/>
      </c>
      <c r="G458" s="41"/>
      <c r="H458" s="41"/>
      <c r="I458" s="194"/>
      <c r="J458" s="41"/>
      <c r="K458" s="84"/>
      <c r="L458" s="119"/>
      <c r="M458" s="202"/>
      <c r="N458" s="218"/>
      <c r="O458" s="219"/>
      <c r="P458" s="237"/>
      <c r="Q458" s="200"/>
      <c r="R458" s="202"/>
      <c r="S458" s="202"/>
      <c r="T458" s="220"/>
      <c r="U458" s="171" t="str">
        <f t="shared" si="23"/>
        <v/>
      </c>
      <c r="V458" s="44"/>
      <c r="W458" s="201"/>
      <c r="X458" s="201"/>
      <c r="Y458" s="41"/>
      <c r="Z458" s="46"/>
      <c r="AA458" s="46"/>
      <c r="AB458" s="46"/>
      <c r="AC458" s="41"/>
      <c r="AD458" s="327"/>
      <c r="AE458" s="44"/>
      <c r="AF458" s="337" t="str">
        <f t="shared" si="26"/>
        <v/>
      </c>
      <c r="AG458" s="395"/>
      <c r="AH458" s="75"/>
      <c r="AI458" s="75"/>
      <c r="AJ458" s="76" t="b">
        <f t="shared" si="24"/>
        <v>1</v>
      </c>
    </row>
    <row r="459" spans="1:36" ht="36" customHeight="1">
      <c r="A459" s="66"/>
      <c r="B459" s="66"/>
      <c r="C459" s="66"/>
      <c r="D459" s="46"/>
      <c r="E459" s="237"/>
      <c r="F459" s="217" t="str">
        <f t="shared" si="25"/>
        <v/>
      </c>
      <c r="G459" s="41"/>
      <c r="H459" s="41"/>
      <c r="I459" s="194"/>
      <c r="J459" s="41"/>
      <c r="K459" s="84"/>
      <c r="L459" s="119"/>
      <c r="M459" s="202"/>
      <c r="N459" s="218"/>
      <c r="O459" s="219"/>
      <c r="P459" s="237"/>
      <c r="Q459" s="200"/>
      <c r="R459" s="202"/>
      <c r="S459" s="202"/>
      <c r="T459" s="220"/>
      <c r="U459" s="171" t="str">
        <f t="shared" ref="U459:U522" si="27">IF(ISBLANK(Q459),"",DATEDIF(K459,Q459,"d")/365)</f>
        <v/>
      </c>
      <c r="V459" s="44"/>
      <c r="W459" s="201"/>
      <c r="X459" s="201"/>
      <c r="Y459" s="41"/>
      <c r="Z459" s="46"/>
      <c r="AA459" s="46"/>
      <c r="AB459" s="46"/>
      <c r="AC459" s="41"/>
      <c r="AD459" s="327"/>
      <c r="AE459" s="44"/>
      <c r="AF459" s="337" t="str">
        <f t="shared" si="26"/>
        <v/>
      </c>
      <c r="AG459" s="395"/>
      <c r="AH459" s="75"/>
      <c r="AI459" s="75"/>
      <c r="AJ459" s="76" t="b">
        <f t="shared" ref="AJ459:AJ522" si="28">ROUND(M459,)=ROUND(S459,)+ROUND(AB459,)+ROUND(W459,)</f>
        <v>1</v>
      </c>
    </row>
    <row r="460" spans="1:36" ht="36" customHeight="1">
      <c r="A460" s="66"/>
      <c r="B460" s="66"/>
      <c r="C460" s="66"/>
      <c r="D460" s="46"/>
      <c r="E460" s="237"/>
      <c r="F460" s="217" t="str">
        <f t="shared" si="25"/>
        <v/>
      </c>
      <c r="G460" s="41"/>
      <c r="H460" s="41"/>
      <c r="I460" s="194"/>
      <c r="J460" s="41"/>
      <c r="K460" s="84"/>
      <c r="L460" s="119"/>
      <c r="M460" s="202"/>
      <c r="N460" s="218"/>
      <c r="O460" s="219"/>
      <c r="P460" s="237"/>
      <c r="Q460" s="200"/>
      <c r="R460" s="202"/>
      <c r="S460" s="202"/>
      <c r="T460" s="220"/>
      <c r="U460" s="171" t="str">
        <f t="shared" si="27"/>
        <v/>
      </c>
      <c r="V460" s="44"/>
      <c r="W460" s="201"/>
      <c r="X460" s="201"/>
      <c r="Y460" s="41"/>
      <c r="Z460" s="46"/>
      <c r="AA460" s="46"/>
      <c r="AB460" s="46"/>
      <c r="AC460" s="41"/>
      <c r="AD460" s="327"/>
      <c r="AE460" s="44"/>
      <c r="AF460" s="337" t="str">
        <f t="shared" si="26"/>
        <v/>
      </c>
      <c r="AG460" s="395"/>
      <c r="AH460" s="75"/>
      <c r="AI460" s="75"/>
      <c r="AJ460" s="76" t="b">
        <f t="shared" si="28"/>
        <v>1</v>
      </c>
    </row>
    <row r="461" spans="1:36" ht="36" customHeight="1">
      <c r="A461" s="66"/>
      <c r="B461" s="66"/>
      <c r="C461" s="66"/>
      <c r="D461" s="46"/>
      <c r="E461" s="237"/>
      <c r="F461" s="217" t="str">
        <f t="shared" si="25"/>
        <v/>
      </c>
      <c r="G461" s="41"/>
      <c r="H461" s="41"/>
      <c r="I461" s="194"/>
      <c r="J461" s="41"/>
      <c r="K461" s="84"/>
      <c r="L461" s="119"/>
      <c r="M461" s="202"/>
      <c r="N461" s="218"/>
      <c r="O461" s="219"/>
      <c r="P461" s="237"/>
      <c r="Q461" s="200"/>
      <c r="R461" s="202"/>
      <c r="S461" s="202"/>
      <c r="T461" s="220"/>
      <c r="U461" s="171" t="str">
        <f t="shared" si="27"/>
        <v/>
      </c>
      <c r="V461" s="44"/>
      <c r="W461" s="201"/>
      <c r="X461" s="201"/>
      <c r="Y461" s="41"/>
      <c r="Z461" s="46"/>
      <c r="AA461" s="46"/>
      <c r="AB461" s="46"/>
      <c r="AC461" s="41"/>
      <c r="AD461" s="327"/>
      <c r="AE461" s="44"/>
      <c r="AF461" s="337" t="str">
        <f t="shared" si="26"/>
        <v/>
      </c>
      <c r="AG461" s="395"/>
      <c r="AH461" s="75"/>
      <c r="AI461" s="75"/>
      <c r="AJ461" s="76" t="b">
        <f t="shared" si="28"/>
        <v>1</v>
      </c>
    </row>
    <row r="462" spans="1:36" ht="36" customHeight="1">
      <c r="A462" s="66"/>
      <c r="B462" s="66"/>
      <c r="C462" s="66"/>
      <c r="D462" s="46"/>
      <c r="E462" s="237"/>
      <c r="F462" s="217" t="str">
        <f t="shared" si="25"/>
        <v/>
      </c>
      <c r="G462" s="41"/>
      <c r="H462" s="41"/>
      <c r="I462" s="194"/>
      <c r="J462" s="41"/>
      <c r="K462" s="84"/>
      <c r="L462" s="119"/>
      <c r="M462" s="202"/>
      <c r="N462" s="218"/>
      <c r="O462" s="219"/>
      <c r="P462" s="237"/>
      <c r="Q462" s="200"/>
      <c r="R462" s="202"/>
      <c r="S462" s="202"/>
      <c r="T462" s="220"/>
      <c r="U462" s="171" t="str">
        <f t="shared" si="27"/>
        <v/>
      </c>
      <c r="V462" s="44"/>
      <c r="W462" s="201"/>
      <c r="X462" s="201"/>
      <c r="Y462" s="41"/>
      <c r="Z462" s="46"/>
      <c r="AA462" s="46"/>
      <c r="AB462" s="46"/>
      <c r="AC462" s="41"/>
      <c r="AD462" s="327"/>
      <c r="AE462" s="44"/>
      <c r="AF462" s="337" t="str">
        <f t="shared" si="26"/>
        <v/>
      </c>
      <c r="AG462" s="395"/>
      <c r="AH462" s="75"/>
      <c r="AI462" s="75"/>
      <c r="AJ462" s="76" t="b">
        <f t="shared" si="28"/>
        <v>1</v>
      </c>
    </row>
    <row r="463" spans="1:36" ht="36" customHeight="1">
      <c r="A463" s="66"/>
      <c r="B463" s="66"/>
      <c r="C463" s="66"/>
      <c r="D463" s="46"/>
      <c r="E463" s="237"/>
      <c r="F463" s="217" t="str">
        <f t="shared" ref="F463:F526" si="29">IF(ISBLANK($E463),"",VLOOKUP($E463,제안사_펀드현황,2,FALSE))</f>
        <v/>
      </c>
      <c r="G463" s="41"/>
      <c r="H463" s="41"/>
      <c r="I463" s="194"/>
      <c r="J463" s="41"/>
      <c r="K463" s="84"/>
      <c r="L463" s="119"/>
      <c r="M463" s="202"/>
      <c r="N463" s="218"/>
      <c r="O463" s="219"/>
      <c r="P463" s="237"/>
      <c r="Q463" s="200"/>
      <c r="R463" s="202"/>
      <c r="S463" s="202"/>
      <c r="T463" s="220"/>
      <c r="U463" s="171" t="str">
        <f t="shared" si="27"/>
        <v/>
      </c>
      <c r="V463" s="44"/>
      <c r="W463" s="201"/>
      <c r="X463" s="201"/>
      <c r="Y463" s="41"/>
      <c r="Z463" s="46"/>
      <c r="AA463" s="46"/>
      <c r="AB463" s="46"/>
      <c r="AC463" s="41"/>
      <c r="AD463" s="327"/>
      <c r="AE463" s="44"/>
      <c r="AF463" s="337" t="str">
        <f t="shared" si="26"/>
        <v/>
      </c>
      <c r="AG463" s="395"/>
      <c r="AH463" s="75"/>
      <c r="AI463" s="75"/>
      <c r="AJ463" s="76" t="b">
        <f t="shared" si="28"/>
        <v>1</v>
      </c>
    </row>
    <row r="464" spans="1:36" ht="36" customHeight="1">
      <c r="A464" s="66"/>
      <c r="B464" s="66"/>
      <c r="C464" s="66"/>
      <c r="D464" s="46"/>
      <c r="E464" s="237"/>
      <c r="F464" s="217" t="str">
        <f t="shared" si="29"/>
        <v/>
      </c>
      <c r="G464" s="41"/>
      <c r="H464" s="41"/>
      <c r="I464" s="194"/>
      <c r="J464" s="41"/>
      <c r="K464" s="84"/>
      <c r="L464" s="119"/>
      <c r="M464" s="202"/>
      <c r="N464" s="218"/>
      <c r="O464" s="219"/>
      <c r="P464" s="237"/>
      <c r="Q464" s="200"/>
      <c r="R464" s="202"/>
      <c r="S464" s="202"/>
      <c r="T464" s="220"/>
      <c r="U464" s="171" t="str">
        <f t="shared" si="27"/>
        <v/>
      </c>
      <c r="V464" s="44"/>
      <c r="W464" s="201"/>
      <c r="X464" s="201"/>
      <c r="Y464" s="41"/>
      <c r="Z464" s="46"/>
      <c r="AA464" s="46"/>
      <c r="AB464" s="46"/>
      <c r="AC464" s="41"/>
      <c r="AD464" s="327"/>
      <c r="AE464" s="44"/>
      <c r="AF464" s="337" t="str">
        <f t="shared" si="26"/>
        <v/>
      </c>
      <c r="AG464" s="395"/>
      <c r="AH464" s="75"/>
      <c r="AI464" s="75"/>
      <c r="AJ464" s="76" t="b">
        <f t="shared" si="28"/>
        <v>1</v>
      </c>
    </row>
    <row r="465" spans="1:36" ht="36" customHeight="1">
      <c r="A465" s="66"/>
      <c r="B465" s="66"/>
      <c r="C465" s="66"/>
      <c r="D465" s="46"/>
      <c r="E465" s="237"/>
      <c r="F465" s="217" t="str">
        <f t="shared" si="29"/>
        <v/>
      </c>
      <c r="G465" s="41"/>
      <c r="H465" s="41"/>
      <c r="I465" s="194"/>
      <c r="J465" s="41"/>
      <c r="K465" s="84"/>
      <c r="L465" s="119"/>
      <c r="M465" s="202"/>
      <c r="N465" s="218"/>
      <c r="O465" s="219"/>
      <c r="P465" s="237"/>
      <c r="Q465" s="200"/>
      <c r="R465" s="202"/>
      <c r="S465" s="202"/>
      <c r="T465" s="220"/>
      <c r="U465" s="171" t="str">
        <f t="shared" si="27"/>
        <v/>
      </c>
      <c r="V465" s="44"/>
      <c r="W465" s="201"/>
      <c r="X465" s="201"/>
      <c r="Y465" s="41"/>
      <c r="Z465" s="46"/>
      <c r="AA465" s="46"/>
      <c r="AB465" s="46"/>
      <c r="AC465" s="41"/>
      <c r="AD465" s="327"/>
      <c r="AE465" s="44"/>
      <c r="AF465" s="337" t="str">
        <f t="shared" si="26"/>
        <v/>
      </c>
      <c r="AG465" s="395"/>
      <c r="AH465" s="75"/>
      <c r="AI465" s="75"/>
      <c r="AJ465" s="76" t="b">
        <f t="shared" si="28"/>
        <v>1</v>
      </c>
    </row>
    <row r="466" spans="1:36" ht="36" customHeight="1">
      <c r="A466" s="66"/>
      <c r="B466" s="66"/>
      <c r="C466" s="66"/>
      <c r="D466" s="46"/>
      <c r="E466" s="237"/>
      <c r="F466" s="217" t="str">
        <f t="shared" si="29"/>
        <v/>
      </c>
      <c r="G466" s="41"/>
      <c r="H466" s="41"/>
      <c r="I466" s="194"/>
      <c r="J466" s="41"/>
      <c r="K466" s="84"/>
      <c r="L466" s="119"/>
      <c r="M466" s="202"/>
      <c r="N466" s="218"/>
      <c r="O466" s="219"/>
      <c r="P466" s="237"/>
      <c r="Q466" s="200"/>
      <c r="R466" s="202"/>
      <c r="S466" s="202"/>
      <c r="T466" s="220"/>
      <c r="U466" s="171" t="str">
        <f t="shared" si="27"/>
        <v/>
      </c>
      <c r="V466" s="44"/>
      <c r="W466" s="201"/>
      <c r="X466" s="201"/>
      <c r="Y466" s="41"/>
      <c r="Z466" s="46"/>
      <c r="AA466" s="46"/>
      <c r="AB466" s="46"/>
      <c r="AC466" s="41"/>
      <c r="AD466" s="327"/>
      <c r="AE466" s="44"/>
      <c r="AF466" s="337" t="str">
        <f t="shared" si="26"/>
        <v/>
      </c>
      <c r="AG466" s="395"/>
      <c r="AH466" s="75"/>
      <c r="AI466" s="75"/>
      <c r="AJ466" s="76" t="b">
        <f t="shared" si="28"/>
        <v>1</v>
      </c>
    </row>
    <row r="467" spans="1:36" ht="36" customHeight="1">
      <c r="A467" s="66"/>
      <c r="B467" s="66"/>
      <c r="C467" s="66"/>
      <c r="D467" s="46"/>
      <c r="E467" s="237"/>
      <c r="F467" s="217" t="str">
        <f t="shared" si="29"/>
        <v/>
      </c>
      <c r="G467" s="41"/>
      <c r="H467" s="41"/>
      <c r="I467" s="194"/>
      <c r="J467" s="41"/>
      <c r="K467" s="84"/>
      <c r="L467" s="119"/>
      <c r="M467" s="202"/>
      <c r="N467" s="218"/>
      <c r="O467" s="219"/>
      <c r="P467" s="237"/>
      <c r="Q467" s="200"/>
      <c r="R467" s="202"/>
      <c r="S467" s="202"/>
      <c r="T467" s="220"/>
      <c r="U467" s="171" t="str">
        <f t="shared" si="27"/>
        <v/>
      </c>
      <c r="V467" s="44"/>
      <c r="W467" s="201"/>
      <c r="X467" s="201"/>
      <c r="Y467" s="41"/>
      <c r="Z467" s="46"/>
      <c r="AA467" s="46"/>
      <c r="AB467" s="46"/>
      <c r="AC467" s="41"/>
      <c r="AD467" s="327"/>
      <c r="AE467" s="44"/>
      <c r="AF467" s="337" t="str">
        <f t="shared" si="26"/>
        <v/>
      </c>
      <c r="AG467" s="395"/>
      <c r="AH467" s="75"/>
      <c r="AI467" s="75"/>
      <c r="AJ467" s="76" t="b">
        <f t="shared" si="28"/>
        <v>1</v>
      </c>
    </row>
    <row r="468" spans="1:36" ht="36" customHeight="1">
      <c r="A468" s="66"/>
      <c r="B468" s="66"/>
      <c r="C468" s="66"/>
      <c r="D468" s="46"/>
      <c r="E468" s="237"/>
      <c r="F468" s="217" t="str">
        <f t="shared" si="29"/>
        <v/>
      </c>
      <c r="G468" s="41"/>
      <c r="H468" s="41"/>
      <c r="I468" s="194"/>
      <c r="J468" s="41"/>
      <c r="K468" s="84"/>
      <c r="L468" s="119"/>
      <c r="M468" s="202"/>
      <c r="N468" s="218"/>
      <c r="O468" s="219"/>
      <c r="P468" s="237"/>
      <c r="Q468" s="200"/>
      <c r="R468" s="202"/>
      <c r="S468" s="202"/>
      <c r="T468" s="220"/>
      <c r="U468" s="171" t="str">
        <f t="shared" si="27"/>
        <v/>
      </c>
      <c r="V468" s="44"/>
      <c r="W468" s="201"/>
      <c r="X468" s="201"/>
      <c r="Y468" s="41"/>
      <c r="Z468" s="46"/>
      <c r="AA468" s="46"/>
      <c r="AB468" s="46"/>
      <c r="AC468" s="41"/>
      <c r="AD468" s="327"/>
      <c r="AE468" s="44"/>
      <c r="AF468" s="337" t="str">
        <f t="shared" si="26"/>
        <v/>
      </c>
      <c r="AG468" s="395"/>
      <c r="AH468" s="75"/>
      <c r="AI468" s="75"/>
      <c r="AJ468" s="76" t="b">
        <f t="shared" si="28"/>
        <v>1</v>
      </c>
    </row>
    <row r="469" spans="1:36" ht="36" customHeight="1">
      <c r="A469" s="66"/>
      <c r="B469" s="66"/>
      <c r="C469" s="66"/>
      <c r="D469" s="46"/>
      <c r="E469" s="237"/>
      <c r="F469" s="217" t="str">
        <f t="shared" si="29"/>
        <v/>
      </c>
      <c r="G469" s="41"/>
      <c r="H469" s="41"/>
      <c r="I469" s="194"/>
      <c r="J469" s="41"/>
      <c r="K469" s="84"/>
      <c r="L469" s="119"/>
      <c r="M469" s="202"/>
      <c r="N469" s="218"/>
      <c r="O469" s="219"/>
      <c r="P469" s="237"/>
      <c r="Q469" s="200"/>
      <c r="R469" s="202"/>
      <c r="S469" s="202"/>
      <c r="T469" s="220"/>
      <c r="U469" s="171" t="str">
        <f t="shared" si="27"/>
        <v/>
      </c>
      <c r="V469" s="44"/>
      <c r="W469" s="201"/>
      <c r="X469" s="201"/>
      <c r="Y469" s="41"/>
      <c r="Z469" s="46"/>
      <c r="AA469" s="46"/>
      <c r="AB469" s="46"/>
      <c r="AC469" s="41"/>
      <c r="AD469" s="327"/>
      <c r="AE469" s="44"/>
      <c r="AF469" s="337" t="str">
        <f t="shared" ref="AF469:AF532" si="30">IF(AE469="YES",(K469-AD469)/365,"")</f>
        <v/>
      </c>
      <c r="AG469" s="395"/>
      <c r="AH469" s="75"/>
      <c r="AI469" s="75"/>
      <c r="AJ469" s="76" t="b">
        <f t="shared" si="28"/>
        <v>1</v>
      </c>
    </row>
    <row r="470" spans="1:36" ht="36" customHeight="1">
      <c r="A470" s="66"/>
      <c r="B470" s="66"/>
      <c r="C470" s="66"/>
      <c r="D470" s="46"/>
      <c r="E470" s="237"/>
      <c r="F470" s="217" t="str">
        <f t="shared" si="29"/>
        <v/>
      </c>
      <c r="G470" s="41"/>
      <c r="H470" s="41"/>
      <c r="I470" s="194"/>
      <c r="J470" s="41"/>
      <c r="K470" s="84"/>
      <c r="L470" s="119"/>
      <c r="M470" s="202"/>
      <c r="N470" s="218"/>
      <c r="O470" s="219"/>
      <c r="P470" s="237"/>
      <c r="Q470" s="200"/>
      <c r="R470" s="202"/>
      <c r="S470" s="202"/>
      <c r="T470" s="220"/>
      <c r="U470" s="171" t="str">
        <f t="shared" si="27"/>
        <v/>
      </c>
      <c r="V470" s="44"/>
      <c r="W470" s="201"/>
      <c r="X470" s="201"/>
      <c r="Y470" s="41"/>
      <c r="Z470" s="46"/>
      <c r="AA470" s="46"/>
      <c r="AB470" s="46"/>
      <c r="AC470" s="41"/>
      <c r="AD470" s="327"/>
      <c r="AE470" s="44"/>
      <c r="AF470" s="337" t="str">
        <f t="shared" si="30"/>
        <v/>
      </c>
      <c r="AG470" s="395"/>
      <c r="AH470" s="75"/>
      <c r="AI470" s="75"/>
      <c r="AJ470" s="76" t="b">
        <f t="shared" si="28"/>
        <v>1</v>
      </c>
    </row>
    <row r="471" spans="1:36" ht="36" customHeight="1">
      <c r="A471" s="66"/>
      <c r="B471" s="66"/>
      <c r="C471" s="66"/>
      <c r="D471" s="46"/>
      <c r="E471" s="237"/>
      <c r="F471" s="217" t="str">
        <f t="shared" si="29"/>
        <v/>
      </c>
      <c r="G471" s="41"/>
      <c r="H471" s="41"/>
      <c r="I471" s="194"/>
      <c r="J471" s="41"/>
      <c r="K471" s="84"/>
      <c r="L471" s="119"/>
      <c r="M471" s="202"/>
      <c r="N471" s="218"/>
      <c r="O471" s="219"/>
      <c r="P471" s="237"/>
      <c r="Q471" s="200"/>
      <c r="R471" s="202"/>
      <c r="S471" s="202"/>
      <c r="T471" s="220"/>
      <c r="U471" s="171" t="str">
        <f t="shared" si="27"/>
        <v/>
      </c>
      <c r="V471" s="44"/>
      <c r="W471" s="201"/>
      <c r="X471" s="201"/>
      <c r="Y471" s="41"/>
      <c r="Z471" s="46"/>
      <c r="AA471" s="46"/>
      <c r="AB471" s="46"/>
      <c r="AC471" s="41"/>
      <c r="AD471" s="327"/>
      <c r="AE471" s="44"/>
      <c r="AF471" s="337" t="str">
        <f t="shared" si="30"/>
        <v/>
      </c>
      <c r="AG471" s="395"/>
      <c r="AH471" s="75"/>
      <c r="AI471" s="75"/>
      <c r="AJ471" s="76" t="b">
        <f t="shared" si="28"/>
        <v>1</v>
      </c>
    </row>
    <row r="472" spans="1:36" ht="36" customHeight="1">
      <c r="A472" s="66"/>
      <c r="B472" s="66"/>
      <c r="C472" s="66"/>
      <c r="D472" s="46"/>
      <c r="E472" s="237"/>
      <c r="F472" s="217" t="str">
        <f t="shared" si="29"/>
        <v/>
      </c>
      <c r="G472" s="41"/>
      <c r="H472" s="41"/>
      <c r="I472" s="194"/>
      <c r="J472" s="41"/>
      <c r="K472" s="84"/>
      <c r="L472" s="119"/>
      <c r="M472" s="202"/>
      <c r="N472" s="218"/>
      <c r="O472" s="219"/>
      <c r="P472" s="237"/>
      <c r="Q472" s="200"/>
      <c r="R472" s="202"/>
      <c r="S472" s="202"/>
      <c r="T472" s="220"/>
      <c r="U472" s="171" t="str">
        <f t="shared" si="27"/>
        <v/>
      </c>
      <c r="V472" s="44"/>
      <c r="W472" s="201"/>
      <c r="X472" s="201"/>
      <c r="Y472" s="41"/>
      <c r="Z472" s="46"/>
      <c r="AA472" s="46"/>
      <c r="AB472" s="46"/>
      <c r="AC472" s="41"/>
      <c r="AD472" s="327"/>
      <c r="AE472" s="44"/>
      <c r="AF472" s="337" t="str">
        <f t="shared" si="30"/>
        <v/>
      </c>
      <c r="AG472" s="395"/>
      <c r="AH472" s="75"/>
      <c r="AI472" s="75"/>
      <c r="AJ472" s="76" t="b">
        <f t="shared" si="28"/>
        <v>1</v>
      </c>
    </row>
    <row r="473" spans="1:36" ht="36" customHeight="1">
      <c r="A473" s="66"/>
      <c r="B473" s="66"/>
      <c r="C473" s="66"/>
      <c r="D473" s="46"/>
      <c r="E473" s="237"/>
      <c r="F473" s="217" t="str">
        <f t="shared" si="29"/>
        <v/>
      </c>
      <c r="G473" s="41"/>
      <c r="H473" s="41"/>
      <c r="I473" s="194"/>
      <c r="J473" s="41"/>
      <c r="K473" s="84"/>
      <c r="L473" s="119"/>
      <c r="M473" s="202"/>
      <c r="N473" s="218"/>
      <c r="O473" s="219"/>
      <c r="P473" s="237"/>
      <c r="Q473" s="200"/>
      <c r="R473" s="202"/>
      <c r="S473" s="202"/>
      <c r="T473" s="220"/>
      <c r="U473" s="171" t="str">
        <f t="shared" si="27"/>
        <v/>
      </c>
      <c r="V473" s="44"/>
      <c r="W473" s="201"/>
      <c r="X473" s="201"/>
      <c r="Y473" s="41"/>
      <c r="Z473" s="46"/>
      <c r="AA473" s="46"/>
      <c r="AB473" s="46"/>
      <c r="AC473" s="41"/>
      <c r="AD473" s="327"/>
      <c r="AE473" s="44"/>
      <c r="AF473" s="337" t="str">
        <f t="shared" si="30"/>
        <v/>
      </c>
      <c r="AG473" s="395"/>
      <c r="AH473" s="75"/>
      <c r="AI473" s="75"/>
      <c r="AJ473" s="76" t="b">
        <f t="shared" si="28"/>
        <v>1</v>
      </c>
    </row>
    <row r="474" spans="1:36" ht="36" customHeight="1">
      <c r="A474" s="66"/>
      <c r="B474" s="66"/>
      <c r="C474" s="66"/>
      <c r="D474" s="46"/>
      <c r="E474" s="237"/>
      <c r="F474" s="217" t="str">
        <f t="shared" si="29"/>
        <v/>
      </c>
      <c r="G474" s="41"/>
      <c r="H474" s="41"/>
      <c r="I474" s="194"/>
      <c r="J474" s="41"/>
      <c r="K474" s="84"/>
      <c r="L474" s="119"/>
      <c r="M474" s="202"/>
      <c r="N474" s="218"/>
      <c r="O474" s="219"/>
      <c r="P474" s="237"/>
      <c r="Q474" s="200"/>
      <c r="R474" s="202"/>
      <c r="S474" s="202"/>
      <c r="T474" s="220"/>
      <c r="U474" s="171" t="str">
        <f t="shared" si="27"/>
        <v/>
      </c>
      <c r="V474" s="44"/>
      <c r="W474" s="201"/>
      <c r="X474" s="201"/>
      <c r="Y474" s="41"/>
      <c r="Z474" s="46"/>
      <c r="AA474" s="46"/>
      <c r="AB474" s="46"/>
      <c r="AC474" s="41"/>
      <c r="AD474" s="327"/>
      <c r="AE474" s="44"/>
      <c r="AF474" s="337" t="str">
        <f t="shared" si="30"/>
        <v/>
      </c>
      <c r="AG474" s="395"/>
      <c r="AH474" s="75"/>
      <c r="AI474" s="75"/>
      <c r="AJ474" s="76" t="b">
        <f t="shared" si="28"/>
        <v>1</v>
      </c>
    </row>
    <row r="475" spans="1:36" ht="36" customHeight="1">
      <c r="A475" s="66"/>
      <c r="B475" s="66"/>
      <c r="C475" s="66"/>
      <c r="D475" s="46"/>
      <c r="E475" s="237"/>
      <c r="F475" s="217" t="str">
        <f t="shared" si="29"/>
        <v/>
      </c>
      <c r="G475" s="41"/>
      <c r="H475" s="41"/>
      <c r="I475" s="194"/>
      <c r="J475" s="41"/>
      <c r="K475" s="84"/>
      <c r="L475" s="119"/>
      <c r="M475" s="202"/>
      <c r="N475" s="218"/>
      <c r="O475" s="219"/>
      <c r="P475" s="237"/>
      <c r="Q475" s="200"/>
      <c r="R475" s="202"/>
      <c r="S475" s="202"/>
      <c r="T475" s="220"/>
      <c r="U475" s="171" t="str">
        <f t="shared" si="27"/>
        <v/>
      </c>
      <c r="V475" s="44"/>
      <c r="W475" s="201"/>
      <c r="X475" s="201"/>
      <c r="Y475" s="41"/>
      <c r="Z475" s="46"/>
      <c r="AA475" s="46"/>
      <c r="AB475" s="46"/>
      <c r="AC475" s="41"/>
      <c r="AD475" s="327"/>
      <c r="AE475" s="44"/>
      <c r="AF475" s="337" t="str">
        <f t="shared" si="30"/>
        <v/>
      </c>
      <c r="AG475" s="395"/>
      <c r="AH475" s="75"/>
      <c r="AI475" s="75"/>
      <c r="AJ475" s="76" t="b">
        <f t="shared" si="28"/>
        <v>1</v>
      </c>
    </row>
    <row r="476" spans="1:36" ht="36" customHeight="1">
      <c r="A476" s="66"/>
      <c r="B476" s="66"/>
      <c r="C476" s="66"/>
      <c r="D476" s="46"/>
      <c r="E476" s="237"/>
      <c r="F476" s="217" t="str">
        <f t="shared" si="29"/>
        <v/>
      </c>
      <c r="G476" s="41"/>
      <c r="H476" s="41"/>
      <c r="I476" s="194"/>
      <c r="J476" s="41"/>
      <c r="K476" s="84"/>
      <c r="L476" s="119"/>
      <c r="M476" s="202"/>
      <c r="N476" s="218"/>
      <c r="O476" s="219"/>
      <c r="P476" s="237"/>
      <c r="Q476" s="200"/>
      <c r="R476" s="202"/>
      <c r="S476" s="202"/>
      <c r="T476" s="220"/>
      <c r="U476" s="171" t="str">
        <f t="shared" si="27"/>
        <v/>
      </c>
      <c r="V476" s="44"/>
      <c r="W476" s="201"/>
      <c r="X476" s="201"/>
      <c r="Y476" s="41"/>
      <c r="Z476" s="46"/>
      <c r="AA476" s="46"/>
      <c r="AB476" s="46"/>
      <c r="AC476" s="41"/>
      <c r="AD476" s="327"/>
      <c r="AE476" s="44"/>
      <c r="AF476" s="337" t="str">
        <f t="shared" si="30"/>
        <v/>
      </c>
      <c r="AG476" s="395"/>
      <c r="AH476" s="75"/>
      <c r="AI476" s="75"/>
      <c r="AJ476" s="76" t="b">
        <f t="shared" si="28"/>
        <v>1</v>
      </c>
    </row>
    <row r="477" spans="1:36" ht="36" customHeight="1">
      <c r="A477" s="66"/>
      <c r="B477" s="66"/>
      <c r="C477" s="66"/>
      <c r="D477" s="46"/>
      <c r="E477" s="237"/>
      <c r="F477" s="217" t="str">
        <f t="shared" si="29"/>
        <v/>
      </c>
      <c r="G477" s="41"/>
      <c r="H477" s="41"/>
      <c r="I477" s="194"/>
      <c r="J477" s="41"/>
      <c r="K477" s="84"/>
      <c r="L477" s="119"/>
      <c r="M477" s="202"/>
      <c r="N477" s="218"/>
      <c r="O477" s="219"/>
      <c r="P477" s="237"/>
      <c r="Q477" s="200"/>
      <c r="R477" s="202"/>
      <c r="S477" s="202"/>
      <c r="T477" s="220"/>
      <c r="U477" s="171" t="str">
        <f t="shared" si="27"/>
        <v/>
      </c>
      <c r="V477" s="44"/>
      <c r="W477" s="201"/>
      <c r="X477" s="201"/>
      <c r="Y477" s="41"/>
      <c r="Z477" s="46"/>
      <c r="AA477" s="46"/>
      <c r="AB477" s="46"/>
      <c r="AC477" s="41"/>
      <c r="AD477" s="327"/>
      <c r="AE477" s="44"/>
      <c r="AF477" s="337" t="str">
        <f t="shared" si="30"/>
        <v/>
      </c>
      <c r="AG477" s="395"/>
      <c r="AH477" s="75"/>
      <c r="AI477" s="75"/>
      <c r="AJ477" s="76" t="b">
        <f t="shared" si="28"/>
        <v>1</v>
      </c>
    </row>
    <row r="478" spans="1:36" ht="36" customHeight="1">
      <c r="A478" s="66"/>
      <c r="B478" s="66"/>
      <c r="C478" s="66"/>
      <c r="D478" s="46"/>
      <c r="E478" s="237"/>
      <c r="F478" s="217" t="str">
        <f t="shared" si="29"/>
        <v/>
      </c>
      <c r="G478" s="41"/>
      <c r="H478" s="41"/>
      <c r="I478" s="194"/>
      <c r="J478" s="41"/>
      <c r="K478" s="84"/>
      <c r="L478" s="119"/>
      <c r="M478" s="202"/>
      <c r="N478" s="218"/>
      <c r="O478" s="219"/>
      <c r="P478" s="237"/>
      <c r="Q478" s="200"/>
      <c r="R478" s="202"/>
      <c r="S478" s="202"/>
      <c r="T478" s="220"/>
      <c r="U478" s="171" t="str">
        <f t="shared" si="27"/>
        <v/>
      </c>
      <c r="V478" s="44"/>
      <c r="W478" s="201"/>
      <c r="X478" s="201"/>
      <c r="Y478" s="41"/>
      <c r="Z478" s="46"/>
      <c r="AA478" s="46"/>
      <c r="AB478" s="46"/>
      <c r="AC478" s="41"/>
      <c r="AD478" s="327"/>
      <c r="AE478" s="44"/>
      <c r="AF478" s="337" t="str">
        <f t="shared" si="30"/>
        <v/>
      </c>
      <c r="AG478" s="395"/>
      <c r="AH478" s="75"/>
      <c r="AI478" s="75"/>
      <c r="AJ478" s="76" t="b">
        <f t="shared" si="28"/>
        <v>1</v>
      </c>
    </row>
    <row r="479" spans="1:36" ht="36" customHeight="1">
      <c r="A479" s="66"/>
      <c r="B479" s="66"/>
      <c r="C479" s="66"/>
      <c r="D479" s="46"/>
      <c r="E479" s="237"/>
      <c r="F479" s="217" t="str">
        <f t="shared" si="29"/>
        <v/>
      </c>
      <c r="G479" s="41"/>
      <c r="H479" s="41"/>
      <c r="I479" s="194"/>
      <c r="J479" s="41"/>
      <c r="K479" s="84"/>
      <c r="L479" s="119"/>
      <c r="M479" s="202"/>
      <c r="N479" s="218"/>
      <c r="O479" s="219"/>
      <c r="P479" s="237"/>
      <c r="Q479" s="200"/>
      <c r="R479" s="202"/>
      <c r="S479" s="202"/>
      <c r="T479" s="220"/>
      <c r="U479" s="171" t="str">
        <f t="shared" si="27"/>
        <v/>
      </c>
      <c r="V479" s="44"/>
      <c r="W479" s="201"/>
      <c r="X479" s="201"/>
      <c r="Y479" s="41"/>
      <c r="Z479" s="46"/>
      <c r="AA479" s="46"/>
      <c r="AB479" s="46"/>
      <c r="AC479" s="41"/>
      <c r="AD479" s="327"/>
      <c r="AE479" s="44"/>
      <c r="AF479" s="337" t="str">
        <f t="shared" si="30"/>
        <v/>
      </c>
      <c r="AG479" s="395"/>
      <c r="AH479" s="75"/>
      <c r="AI479" s="75"/>
      <c r="AJ479" s="76" t="b">
        <f t="shared" si="28"/>
        <v>1</v>
      </c>
    </row>
    <row r="480" spans="1:36" ht="36" customHeight="1">
      <c r="A480" s="66"/>
      <c r="B480" s="66"/>
      <c r="C480" s="66"/>
      <c r="D480" s="46"/>
      <c r="E480" s="237"/>
      <c r="F480" s="217" t="str">
        <f t="shared" si="29"/>
        <v/>
      </c>
      <c r="G480" s="41"/>
      <c r="H480" s="41"/>
      <c r="I480" s="194"/>
      <c r="J480" s="41"/>
      <c r="K480" s="84"/>
      <c r="L480" s="119"/>
      <c r="M480" s="202"/>
      <c r="N480" s="218"/>
      <c r="O480" s="219"/>
      <c r="P480" s="237"/>
      <c r="Q480" s="200"/>
      <c r="R480" s="202"/>
      <c r="S480" s="202"/>
      <c r="T480" s="220"/>
      <c r="U480" s="171" t="str">
        <f t="shared" si="27"/>
        <v/>
      </c>
      <c r="V480" s="44"/>
      <c r="W480" s="201"/>
      <c r="X480" s="201"/>
      <c r="Y480" s="41"/>
      <c r="Z480" s="46"/>
      <c r="AA480" s="46"/>
      <c r="AB480" s="46"/>
      <c r="AC480" s="41"/>
      <c r="AD480" s="327"/>
      <c r="AE480" s="44"/>
      <c r="AF480" s="337" t="str">
        <f t="shared" si="30"/>
        <v/>
      </c>
      <c r="AG480" s="395"/>
      <c r="AH480" s="75"/>
      <c r="AI480" s="75"/>
      <c r="AJ480" s="76" t="b">
        <f t="shared" si="28"/>
        <v>1</v>
      </c>
    </row>
    <row r="481" spans="1:36" ht="36" customHeight="1">
      <c r="A481" s="66"/>
      <c r="B481" s="66"/>
      <c r="C481" s="66"/>
      <c r="D481" s="46"/>
      <c r="E481" s="237"/>
      <c r="F481" s="217" t="str">
        <f t="shared" si="29"/>
        <v/>
      </c>
      <c r="G481" s="41"/>
      <c r="H481" s="41"/>
      <c r="I481" s="194"/>
      <c r="J481" s="41"/>
      <c r="K481" s="84"/>
      <c r="L481" s="119"/>
      <c r="M481" s="202"/>
      <c r="N481" s="218"/>
      <c r="O481" s="219"/>
      <c r="P481" s="237"/>
      <c r="Q481" s="200"/>
      <c r="R481" s="202"/>
      <c r="S481" s="202"/>
      <c r="T481" s="220"/>
      <c r="U481" s="171" t="str">
        <f t="shared" si="27"/>
        <v/>
      </c>
      <c r="V481" s="44"/>
      <c r="W481" s="201"/>
      <c r="X481" s="201"/>
      <c r="Y481" s="41"/>
      <c r="Z481" s="46"/>
      <c r="AA481" s="46"/>
      <c r="AB481" s="46"/>
      <c r="AC481" s="41"/>
      <c r="AD481" s="327"/>
      <c r="AE481" s="44"/>
      <c r="AF481" s="337" t="str">
        <f t="shared" si="30"/>
        <v/>
      </c>
      <c r="AG481" s="395"/>
      <c r="AH481" s="75"/>
      <c r="AI481" s="75"/>
      <c r="AJ481" s="76" t="b">
        <f t="shared" si="28"/>
        <v>1</v>
      </c>
    </row>
    <row r="482" spans="1:36" ht="36" customHeight="1">
      <c r="A482" s="66"/>
      <c r="B482" s="66"/>
      <c r="C482" s="66"/>
      <c r="D482" s="46"/>
      <c r="E482" s="237"/>
      <c r="F482" s="217" t="str">
        <f t="shared" si="29"/>
        <v/>
      </c>
      <c r="G482" s="41"/>
      <c r="H482" s="41"/>
      <c r="I482" s="194"/>
      <c r="J482" s="41"/>
      <c r="K482" s="84"/>
      <c r="L482" s="119"/>
      <c r="M482" s="202"/>
      <c r="N482" s="218"/>
      <c r="O482" s="219"/>
      <c r="P482" s="237"/>
      <c r="Q482" s="200"/>
      <c r="R482" s="202"/>
      <c r="S482" s="202"/>
      <c r="T482" s="220"/>
      <c r="U482" s="171" t="str">
        <f t="shared" si="27"/>
        <v/>
      </c>
      <c r="V482" s="44"/>
      <c r="W482" s="201"/>
      <c r="X482" s="201"/>
      <c r="Y482" s="41"/>
      <c r="Z482" s="46"/>
      <c r="AA482" s="46"/>
      <c r="AB482" s="46"/>
      <c r="AC482" s="41"/>
      <c r="AD482" s="327"/>
      <c r="AE482" s="44"/>
      <c r="AF482" s="337" t="str">
        <f t="shared" si="30"/>
        <v/>
      </c>
      <c r="AG482" s="395"/>
      <c r="AH482" s="75"/>
      <c r="AI482" s="75"/>
      <c r="AJ482" s="76" t="b">
        <f t="shared" si="28"/>
        <v>1</v>
      </c>
    </row>
    <row r="483" spans="1:36" ht="36" customHeight="1">
      <c r="A483" s="66"/>
      <c r="B483" s="66"/>
      <c r="C483" s="66"/>
      <c r="D483" s="46"/>
      <c r="E483" s="237"/>
      <c r="F483" s="217" t="str">
        <f t="shared" si="29"/>
        <v/>
      </c>
      <c r="G483" s="41"/>
      <c r="H483" s="41"/>
      <c r="I483" s="194"/>
      <c r="J483" s="41"/>
      <c r="K483" s="84"/>
      <c r="L483" s="119"/>
      <c r="M483" s="202"/>
      <c r="N483" s="218"/>
      <c r="O483" s="219"/>
      <c r="P483" s="237"/>
      <c r="Q483" s="200"/>
      <c r="R483" s="202"/>
      <c r="S483" s="202"/>
      <c r="T483" s="220"/>
      <c r="U483" s="171" t="str">
        <f t="shared" si="27"/>
        <v/>
      </c>
      <c r="V483" s="44"/>
      <c r="W483" s="201"/>
      <c r="X483" s="201"/>
      <c r="Y483" s="41"/>
      <c r="Z483" s="46"/>
      <c r="AA483" s="46"/>
      <c r="AB483" s="46"/>
      <c r="AC483" s="41"/>
      <c r="AD483" s="327"/>
      <c r="AE483" s="44"/>
      <c r="AF483" s="337" t="str">
        <f t="shared" si="30"/>
        <v/>
      </c>
      <c r="AG483" s="395"/>
      <c r="AH483" s="75"/>
      <c r="AI483" s="75"/>
      <c r="AJ483" s="76" t="b">
        <f t="shared" si="28"/>
        <v>1</v>
      </c>
    </row>
    <row r="484" spans="1:36" ht="36" customHeight="1">
      <c r="A484" s="66"/>
      <c r="B484" s="66"/>
      <c r="C484" s="66"/>
      <c r="D484" s="46"/>
      <c r="E484" s="237"/>
      <c r="F484" s="217" t="str">
        <f t="shared" si="29"/>
        <v/>
      </c>
      <c r="G484" s="41"/>
      <c r="H484" s="41"/>
      <c r="I484" s="194"/>
      <c r="J484" s="41"/>
      <c r="K484" s="84"/>
      <c r="L484" s="119"/>
      <c r="M484" s="202"/>
      <c r="N484" s="218"/>
      <c r="O484" s="219"/>
      <c r="P484" s="237"/>
      <c r="Q484" s="200"/>
      <c r="R484" s="202"/>
      <c r="S484" s="202"/>
      <c r="T484" s="220"/>
      <c r="U484" s="171" t="str">
        <f t="shared" si="27"/>
        <v/>
      </c>
      <c r="V484" s="44"/>
      <c r="W484" s="201"/>
      <c r="X484" s="201"/>
      <c r="Y484" s="41"/>
      <c r="Z484" s="46"/>
      <c r="AA484" s="46"/>
      <c r="AB484" s="46"/>
      <c r="AC484" s="41"/>
      <c r="AD484" s="327"/>
      <c r="AE484" s="44"/>
      <c r="AF484" s="337" t="str">
        <f t="shared" si="30"/>
        <v/>
      </c>
      <c r="AG484" s="395"/>
      <c r="AH484" s="75"/>
      <c r="AI484" s="75"/>
      <c r="AJ484" s="76" t="b">
        <f t="shared" si="28"/>
        <v>1</v>
      </c>
    </row>
    <row r="485" spans="1:36" ht="36" customHeight="1">
      <c r="A485" s="66"/>
      <c r="B485" s="66"/>
      <c r="C485" s="66"/>
      <c r="D485" s="46"/>
      <c r="E485" s="237"/>
      <c r="F485" s="217" t="str">
        <f t="shared" si="29"/>
        <v/>
      </c>
      <c r="G485" s="41"/>
      <c r="H485" s="41"/>
      <c r="I485" s="194"/>
      <c r="J485" s="41"/>
      <c r="K485" s="84"/>
      <c r="L485" s="119"/>
      <c r="M485" s="202"/>
      <c r="N485" s="218"/>
      <c r="O485" s="219"/>
      <c r="P485" s="237"/>
      <c r="Q485" s="200"/>
      <c r="R485" s="202"/>
      <c r="S485" s="202"/>
      <c r="T485" s="220"/>
      <c r="U485" s="171" t="str">
        <f t="shared" si="27"/>
        <v/>
      </c>
      <c r="V485" s="44"/>
      <c r="W485" s="201"/>
      <c r="X485" s="201"/>
      <c r="Y485" s="41"/>
      <c r="Z485" s="46"/>
      <c r="AA485" s="46"/>
      <c r="AB485" s="46"/>
      <c r="AC485" s="41"/>
      <c r="AD485" s="327"/>
      <c r="AE485" s="44"/>
      <c r="AF485" s="337" t="str">
        <f t="shared" si="30"/>
        <v/>
      </c>
      <c r="AG485" s="395"/>
      <c r="AH485" s="75"/>
      <c r="AI485" s="75"/>
      <c r="AJ485" s="76" t="b">
        <f t="shared" si="28"/>
        <v>1</v>
      </c>
    </row>
    <row r="486" spans="1:36" ht="36" customHeight="1">
      <c r="A486" s="66"/>
      <c r="B486" s="66"/>
      <c r="C486" s="66"/>
      <c r="D486" s="46"/>
      <c r="E486" s="237"/>
      <c r="F486" s="217" t="str">
        <f t="shared" si="29"/>
        <v/>
      </c>
      <c r="G486" s="41"/>
      <c r="H486" s="41"/>
      <c r="I486" s="194"/>
      <c r="J486" s="41"/>
      <c r="K486" s="84"/>
      <c r="L486" s="119"/>
      <c r="M486" s="202"/>
      <c r="N486" s="218"/>
      <c r="O486" s="219"/>
      <c r="P486" s="237"/>
      <c r="Q486" s="200"/>
      <c r="R486" s="202"/>
      <c r="S486" s="202"/>
      <c r="T486" s="220"/>
      <c r="U486" s="171" t="str">
        <f t="shared" si="27"/>
        <v/>
      </c>
      <c r="V486" s="44"/>
      <c r="W486" s="201"/>
      <c r="X486" s="201"/>
      <c r="Y486" s="41"/>
      <c r="Z486" s="46"/>
      <c r="AA486" s="46"/>
      <c r="AB486" s="46"/>
      <c r="AC486" s="41"/>
      <c r="AD486" s="327"/>
      <c r="AE486" s="44"/>
      <c r="AF486" s="337" t="str">
        <f t="shared" si="30"/>
        <v/>
      </c>
      <c r="AG486" s="395"/>
      <c r="AH486" s="75"/>
      <c r="AI486" s="75"/>
      <c r="AJ486" s="76" t="b">
        <f t="shared" si="28"/>
        <v>1</v>
      </c>
    </row>
    <row r="487" spans="1:36" ht="36" customHeight="1">
      <c r="A487" s="66"/>
      <c r="B487" s="66"/>
      <c r="C487" s="66"/>
      <c r="D487" s="46"/>
      <c r="E487" s="237"/>
      <c r="F487" s="217" t="str">
        <f t="shared" si="29"/>
        <v/>
      </c>
      <c r="G487" s="41"/>
      <c r="H487" s="41"/>
      <c r="I487" s="194"/>
      <c r="J487" s="41"/>
      <c r="K487" s="84"/>
      <c r="L487" s="119"/>
      <c r="M487" s="202"/>
      <c r="N487" s="218"/>
      <c r="O487" s="219"/>
      <c r="P487" s="237"/>
      <c r="Q487" s="200"/>
      <c r="R487" s="202"/>
      <c r="S487" s="202"/>
      <c r="T487" s="220"/>
      <c r="U487" s="171" t="str">
        <f t="shared" si="27"/>
        <v/>
      </c>
      <c r="V487" s="44"/>
      <c r="W487" s="201"/>
      <c r="X487" s="201"/>
      <c r="Y487" s="41"/>
      <c r="Z487" s="46"/>
      <c r="AA487" s="46"/>
      <c r="AB487" s="46"/>
      <c r="AC487" s="41"/>
      <c r="AD487" s="327"/>
      <c r="AE487" s="44"/>
      <c r="AF487" s="337" t="str">
        <f t="shared" si="30"/>
        <v/>
      </c>
      <c r="AG487" s="395"/>
      <c r="AH487" s="75"/>
      <c r="AI487" s="75"/>
      <c r="AJ487" s="76" t="b">
        <f t="shared" si="28"/>
        <v>1</v>
      </c>
    </row>
    <row r="488" spans="1:36" ht="36" customHeight="1">
      <c r="A488" s="66"/>
      <c r="B488" s="66"/>
      <c r="C488" s="66"/>
      <c r="D488" s="46"/>
      <c r="E488" s="237"/>
      <c r="F488" s="217" t="str">
        <f t="shared" si="29"/>
        <v/>
      </c>
      <c r="G488" s="41"/>
      <c r="H488" s="41"/>
      <c r="I488" s="194"/>
      <c r="J488" s="41"/>
      <c r="K488" s="84"/>
      <c r="L488" s="119"/>
      <c r="M488" s="202"/>
      <c r="N488" s="218"/>
      <c r="O488" s="219"/>
      <c r="P488" s="237"/>
      <c r="Q488" s="200"/>
      <c r="R488" s="202"/>
      <c r="S488" s="202"/>
      <c r="T488" s="220"/>
      <c r="U488" s="171" t="str">
        <f t="shared" si="27"/>
        <v/>
      </c>
      <c r="V488" s="44"/>
      <c r="W488" s="201"/>
      <c r="X488" s="201"/>
      <c r="Y488" s="41"/>
      <c r="Z488" s="46"/>
      <c r="AA488" s="46"/>
      <c r="AB488" s="46"/>
      <c r="AC488" s="41"/>
      <c r="AD488" s="327"/>
      <c r="AE488" s="44"/>
      <c r="AF488" s="337" t="str">
        <f t="shared" si="30"/>
        <v/>
      </c>
      <c r="AG488" s="395"/>
      <c r="AH488" s="75"/>
      <c r="AI488" s="75"/>
      <c r="AJ488" s="76" t="b">
        <f t="shared" si="28"/>
        <v>1</v>
      </c>
    </row>
    <row r="489" spans="1:36" ht="36" customHeight="1">
      <c r="A489" s="66"/>
      <c r="B489" s="66"/>
      <c r="C489" s="66"/>
      <c r="D489" s="46"/>
      <c r="E489" s="237"/>
      <c r="F489" s="217" t="str">
        <f t="shared" si="29"/>
        <v/>
      </c>
      <c r="G489" s="41"/>
      <c r="H489" s="41"/>
      <c r="I489" s="194"/>
      <c r="J489" s="41"/>
      <c r="K489" s="84"/>
      <c r="L489" s="119"/>
      <c r="M489" s="202"/>
      <c r="N489" s="218"/>
      <c r="O489" s="219"/>
      <c r="P489" s="237"/>
      <c r="Q489" s="200"/>
      <c r="R489" s="202"/>
      <c r="S489" s="202"/>
      <c r="T489" s="220"/>
      <c r="U489" s="171" t="str">
        <f t="shared" si="27"/>
        <v/>
      </c>
      <c r="V489" s="44"/>
      <c r="W489" s="201"/>
      <c r="X489" s="201"/>
      <c r="Y489" s="41"/>
      <c r="Z489" s="46"/>
      <c r="AA489" s="46"/>
      <c r="AB489" s="46"/>
      <c r="AC489" s="41"/>
      <c r="AD489" s="327"/>
      <c r="AE489" s="44"/>
      <c r="AF489" s="337" t="str">
        <f t="shared" si="30"/>
        <v/>
      </c>
      <c r="AG489" s="395"/>
      <c r="AH489" s="75"/>
      <c r="AI489" s="75"/>
      <c r="AJ489" s="76" t="b">
        <f t="shared" si="28"/>
        <v>1</v>
      </c>
    </row>
    <row r="490" spans="1:36" ht="36" customHeight="1">
      <c r="A490" s="66"/>
      <c r="B490" s="66"/>
      <c r="C490" s="66"/>
      <c r="D490" s="46"/>
      <c r="E490" s="237"/>
      <c r="F490" s="217" t="str">
        <f t="shared" si="29"/>
        <v/>
      </c>
      <c r="G490" s="41"/>
      <c r="H490" s="41"/>
      <c r="I490" s="194"/>
      <c r="J490" s="41"/>
      <c r="K490" s="84"/>
      <c r="L490" s="119"/>
      <c r="M490" s="202"/>
      <c r="N490" s="218"/>
      <c r="O490" s="219"/>
      <c r="P490" s="237"/>
      <c r="Q490" s="200"/>
      <c r="R490" s="202"/>
      <c r="S490" s="202"/>
      <c r="T490" s="220"/>
      <c r="U490" s="171" t="str">
        <f t="shared" si="27"/>
        <v/>
      </c>
      <c r="V490" s="44"/>
      <c r="W490" s="201"/>
      <c r="X490" s="201"/>
      <c r="Y490" s="41"/>
      <c r="Z490" s="46"/>
      <c r="AA490" s="46"/>
      <c r="AB490" s="46"/>
      <c r="AC490" s="41"/>
      <c r="AD490" s="327"/>
      <c r="AE490" s="44"/>
      <c r="AF490" s="337" t="str">
        <f t="shared" si="30"/>
        <v/>
      </c>
      <c r="AG490" s="395"/>
      <c r="AH490" s="75"/>
      <c r="AI490" s="75"/>
      <c r="AJ490" s="76" t="b">
        <f t="shared" si="28"/>
        <v>1</v>
      </c>
    </row>
    <row r="491" spans="1:36" ht="36" customHeight="1">
      <c r="A491" s="66"/>
      <c r="B491" s="66"/>
      <c r="C491" s="66"/>
      <c r="D491" s="46"/>
      <c r="E491" s="237"/>
      <c r="F491" s="217" t="str">
        <f t="shared" si="29"/>
        <v/>
      </c>
      <c r="G491" s="41"/>
      <c r="H491" s="41"/>
      <c r="I491" s="194"/>
      <c r="J491" s="41"/>
      <c r="K491" s="84"/>
      <c r="L491" s="119"/>
      <c r="M491" s="202"/>
      <c r="N491" s="218"/>
      <c r="O491" s="219"/>
      <c r="P491" s="237"/>
      <c r="Q491" s="200"/>
      <c r="R491" s="202"/>
      <c r="S491" s="202"/>
      <c r="T491" s="220"/>
      <c r="U491" s="171" t="str">
        <f t="shared" si="27"/>
        <v/>
      </c>
      <c r="V491" s="44"/>
      <c r="W491" s="201"/>
      <c r="X491" s="201"/>
      <c r="Y491" s="41"/>
      <c r="Z491" s="46"/>
      <c r="AA491" s="46"/>
      <c r="AB491" s="46"/>
      <c r="AC491" s="41"/>
      <c r="AD491" s="327"/>
      <c r="AE491" s="44"/>
      <c r="AF491" s="337" t="str">
        <f t="shared" si="30"/>
        <v/>
      </c>
      <c r="AG491" s="395"/>
      <c r="AH491" s="75"/>
      <c r="AI491" s="75"/>
      <c r="AJ491" s="76" t="b">
        <f t="shared" si="28"/>
        <v>1</v>
      </c>
    </row>
    <row r="492" spans="1:36" ht="36" customHeight="1">
      <c r="A492" s="66"/>
      <c r="B492" s="66"/>
      <c r="C492" s="66"/>
      <c r="D492" s="46"/>
      <c r="E492" s="237"/>
      <c r="F492" s="217" t="str">
        <f t="shared" si="29"/>
        <v/>
      </c>
      <c r="G492" s="41"/>
      <c r="H492" s="41"/>
      <c r="I492" s="194"/>
      <c r="J492" s="41"/>
      <c r="K492" s="84"/>
      <c r="L492" s="119"/>
      <c r="M492" s="202"/>
      <c r="N492" s="218"/>
      <c r="O492" s="219"/>
      <c r="P492" s="237"/>
      <c r="Q492" s="200"/>
      <c r="R492" s="202"/>
      <c r="S492" s="202"/>
      <c r="T492" s="220"/>
      <c r="U492" s="171" t="str">
        <f t="shared" si="27"/>
        <v/>
      </c>
      <c r="V492" s="44"/>
      <c r="W492" s="201"/>
      <c r="X492" s="201"/>
      <c r="Y492" s="41"/>
      <c r="Z492" s="46"/>
      <c r="AA492" s="46"/>
      <c r="AB492" s="46"/>
      <c r="AC492" s="41"/>
      <c r="AD492" s="327"/>
      <c r="AE492" s="44"/>
      <c r="AF492" s="337" t="str">
        <f t="shared" si="30"/>
        <v/>
      </c>
      <c r="AG492" s="395"/>
      <c r="AH492" s="75"/>
      <c r="AI492" s="75"/>
      <c r="AJ492" s="76" t="b">
        <f t="shared" si="28"/>
        <v>1</v>
      </c>
    </row>
    <row r="493" spans="1:36" ht="36" customHeight="1">
      <c r="A493" s="66"/>
      <c r="B493" s="66"/>
      <c r="C493" s="66"/>
      <c r="D493" s="46"/>
      <c r="E493" s="237"/>
      <c r="F493" s="217" t="str">
        <f t="shared" si="29"/>
        <v/>
      </c>
      <c r="G493" s="41"/>
      <c r="H493" s="41"/>
      <c r="I493" s="194"/>
      <c r="J493" s="41"/>
      <c r="K493" s="84"/>
      <c r="L493" s="119"/>
      <c r="M493" s="202"/>
      <c r="N493" s="218"/>
      <c r="O493" s="219"/>
      <c r="P493" s="237"/>
      <c r="Q493" s="200"/>
      <c r="R493" s="202"/>
      <c r="S493" s="202"/>
      <c r="T493" s="220"/>
      <c r="U493" s="171" t="str">
        <f t="shared" si="27"/>
        <v/>
      </c>
      <c r="V493" s="44"/>
      <c r="W493" s="201"/>
      <c r="X493" s="201"/>
      <c r="Y493" s="41"/>
      <c r="Z493" s="46"/>
      <c r="AA493" s="46"/>
      <c r="AB493" s="46"/>
      <c r="AC493" s="41"/>
      <c r="AD493" s="327"/>
      <c r="AE493" s="44"/>
      <c r="AF493" s="337" t="str">
        <f t="shared" si="30"/>
        <v/>
      </c>
      <c r="AG493" s="395"/>
      <c r="AH493" s="75"/>
      <c r="AI493" s="75"/>
      <c r="AJ493" s="76" t="b">
        <f t="shared" si="28"/>
        <v>1</v>
      </c>
    </row>
    <row r="494" spans="1:36" ht="36" customHeight="1">
      <c r="A494" s="66"/>
      <c r="B494" s="66"/>
      <c r="C494" s="66"/>
      <c r="D494" s="46"/>
      <c r="E494" s="237"/>
      <c r="F494" s="217" t="str">
        <f t="shared" si="29"/>
        <v/>
      </c>
      <c r="G494" s="41"/>
      <c r="H494" s="41"/>
      <c r="I494" s="194"/>
      <c r="J494" s="41"/>
      <c r="K494" s="84"/>
      <c r="L494" s="119"/>
      <c r="M494" s="202"/>
      <c r="N494" s="218"/>
      <c r="O494" s="219"/>
      <c r="P494" s="237"/>
      <c r="Q494" s="200"/>
      <c r="R494" s="202"/>
      <c r="S494" s="202"/>
      <c r="T494" s="220"/>
      <c r="U494" s="171" t="str">
        <f t="shared" si="27"/>
        <v/>
      </c>
      <c r="V494" s="44"/>
      <c r="W494" s="201"/>
      <c r="X494" s="201"/>
      <c r="Y494" s="41"/>
      <c r="Z494" s="46"/>
      <c r="AA494" s="46"/>
      <c r="AB494" s="46"/>
      <c r="AC494" s="41"/>
      <c r="AD494" s="327"/>
      <c r="AE494" s="44"/>
      <c r="AF494" s="337" t="str">
        <f t="shared" si="30"/>
        <v/>
      </c>
      <c r="AG494" s="395"/>
      <c r="AH494" s="75"/>
      <c r="AI494" s="75"/>
      <c r="AJ494" s="76" t="b">
        <f t="shared" si="28"/>
        <v>1</v>
      </c>
    </row>
    <row r="495" spans="1:36" ht="36" customHeight="1">
      <c r="A495" s="66"/>
      <c r="B495" s="66"/>
      <c r="C495" s="66"/>
      <c r="D495" s="46"/>
      <c r="E495" s="237"/>
      <c r="F495" s="217" t="str">
        <f t="shared" si="29"/>
        <v/>
      </c>
      <c r="G495" s="41"/>
      <c r="H495" s="41"/>
      <c r="I495" s="194"/>
      <c r="J495" s="41"/>
      <c r="K495" s="84"/>
      <c r="L495" s="119"/>
      <c r="M495" s="202"/>
      <c r="N495" s="218"/>
      <c r="O495" s="219"/>
      <c r="P495" s="237"/>
      <c r="Q495" s="200"/>
      <c r="R495" s="202"/>
      <c r="S495" s="202"/>
      <c r="T495" s="220"/>
      <c r="U495" s="171" t="str">
        <f t="shared" si="27"/>
        <v/>
      </c>
      <c r="V495" s="44"/>
      <c r="W495" s="201"/>
      <c r="X495" s="201"/>
      <c r="Y495" s="41"/>
      <c r="Z495" s="46"/>
      <c r="AA495" s="46"/>
      <c r="AB495" s="46"/>
      <c r="AC495" s="41"/>
      <c r="AD495" s="327"/>
      <c r="AE495" s="44"/>
      <c r="AF495" s="337" t="str">
        <f t="shared" si="30"/>
        <v/>
      </c>
      <c r="AG495" s="395"/>
      <c r="AH495" s="75"/>
      <c r="AI495" s="75"/>
      <c r="AJ495" s="76" t="b">
        <f t="shared" si="28"/>
        <v>1</v>
      </c>
    </row>
    <row r="496" spans="1:36" ht="36" customHeight="1">
      <c r="A496" s="66"/>
      <c r="B496" s="66"/>
      <c r="C496" s="66"/>
      <c r="D496" s="46"/>
      <c r="E496" s="237"/>
      <c r="F496" s="217" t="str">
        <f t="shared" si="29"/>
        <v/>
      </c>
      <c r="G496" s="41"/>
      <c r="H496" s="41"/>
      <c r="I496" s="194"/>
      <c r="J496" s="41"/>
      <c r="K496" s="84"/>
      <c r="L496" s="119"/>
      <c r="M496" s="202"/>
      <c r="N496" s="218"/>
      <c r="O496" s="219"/>
      <c r="P496" s="237"/>
      <c r="Q496" s="200"/>
      <c r="R496" s="202"/>
      <c r="S496" s="202"/>
      <c r="T496" s="220"/>
      <c r="U496" s="171" t="str">
        <f t="shared" si="27"/>
        <v/>
      </c>
      <c r="V496" s="44"/>
      <c r="W496" s="201"/>
      <c r="X496" s="201"/>
      <c r="Y496" s="41"/>
      <c r="Z496" s="46"/>
      <c r="AA496" s="46"/>
      <c r="AB496" s="46"/>
      <c r="AC496" s="41"/>
      <c r="AD496" s="327"/>
      <c r="AE496" s="44"/>
      <c r="AF496" s="337" t="str">
        <f t="shared" si="30"/>
        <v/>
      </c>
      <c r="AG496" s="395"/>
      <c r="AH496" s="75"/>
      <c r="AI496" s="75"/>
      <c r="AJ496" s="76" t="b">
        <f t="shared" si="28"/>
        <v>1</v>
      </c>
    </row>
    <row r="497" spans="1:36" ht="36" customHeight="1">
      <c r="A497" s="66"/>
      <c r="B497" s="66"/>
      <c r="C497" s="66"/>
      <c r="D497" s="46"/>
      <c r="E497" s="237"/>
      <c r="F497" s="217" t="str">
        <f t="shared" si="29"/>
        <v/>
      </c>
      <c r="G497" s="41"/>
      <c r="H497" s="41"/>
      <c r="I497" s="194"/>
      <c r="J497" s="41"/>
      <c r="K497" s="84"/>
      <c r="L497" s="119"/>
      <c r="M497" s="202"/>
      <c r="N497" s="218"/>
      <c r="O497" s="219"/>
      <c r="P497" s="237"/>
      <c r="Q497" s="200"/>
      <c r="R497" s="202"/>
      <c r="S497" s="202"/>
      <c r="T497" s="220"/>
      <c r="U497" s="171" t="str">
        <f t="shared" si="27"/>
        <v/>
      </c>
      <c r="V497" s="44"/>
      <c r="W497" s="201"/>
      <c r="X497" s="201"/>
      <c r="Y497" s="41"/>
      <c r="Z497" s="46"/>
      <c r="AA497" s="46"/>
      <c r="AB497" s="46"/>
      <c r="AC497" s="41"/>
      <c r="AD497" s="327"/>
      <c r="AE497" s="44"/>
      <c r="AF497" s="337" t="str">
        <f t="shared" si="30"/>
        <v/>
      </c>
      <c r="AG497" s="395"/>
      <c r="AH497" s="75"/>
      <c r="AI497" s="75"/>
      <c r="AJ497" s="76" t="b">
        <f t="shared" si="28"/>
        <v>1</v>
      </c>
    </row>
    <row r="498" spans="1:36" ht="36" customHeight="1">
      <c r="A498" s="66"/>
      <c r="B498" s="66"/>
      <c r="C498" s="66"/>
      <c r="D498" s="46"/>
      <c r="E498" s="237"/>
      <c r="F498" s="217" t="str">
        <f t="shared" si="29"/>
        <v/>
      </c>
      <c r="G498" s="41"/>
      <c r="H498" s="41"/>
      <c r="I498" s="194"/>
      <c r="J498" s="41"/>
      <c r="K498" s="84"/>
      <c r="L498" s="119"/>
      <c r="M498" s="202"/>
      <c r="N498" s="218"/>
      <c r="O498" s="219"/>
      <c r="P498" s="237"/>
      <c r="Q498" s="200"/>
      <c r="R498" s="202"/>
      <c r="S498" s="202"/>
      <c r="T498" s="220"/>
      <c r="U498" s="171" t="str">
        <f t="shared" si="27"/>
        <v/>
      </c>
      <c r="V498" s="44"/>
      <c r="W498" s="201"/>
      <c r="X498" s="201"/>
      <c r="Y498" s="41"/>
      <c r="Z498" s="46"/>
      <c r="AA498" s="46"/>
      <c r="AB498" s="46"/>
      <c r="AC498" s="41"/>
      <c r="AD498" s="327"/>
      <c r="AE498" s="44"/>
      <c r="AF498" s="337" t="str">
        <f t="shared" si="30"/>
        <v/>
      </c>
      <c r="AG498" s="395"/>
      <c r="AH498" s="75"/>
      <c r="AI498" s="75"/>
      <c r="AJ498" s="76" t="b">
        <f t="shared" si="28"/>
        <v>1</v>
      </c>
    </row>
    <row r="499" spans="1:36" ht="36" customHeight="1">
      <c r="A499" s="66"/>
      <c r="B499" s="66"/>
      <c r="C499" s="66"/>
      <c r="D499" s="46"/>
      <c r="E499" s="237"/>
      <c r="F499" s="217" t="str">
        <f t="shared" si="29"/>
        <v/>
      </c>
      <c r="G499" s="41"/>
      <c r="H499" s="41"/>
      <c r="I499" s="194"/>
      <c r="J499" s="41"/>
      <c r="K499" s="84"/>
      <c r="L499" s="119"/>
      <c r="M499" s="202"/>
      <c r="N499" s="218"/>
      <c r="O499" s="219"/>
      <c r="P499" s="237"/>
      <c r="Q499" s="200"/>
      <c r="R499" s="202"/>
      <c r="S499" s="202"/>
      <c r="T499" s="220"/>
      <c r="U499" s="171" t="str">
        <f t="shared" si="27"/>
        <v/>
      </c>
      <c r="V499" s="44"/>
      <c r="W499" s="201"/>
      <c r="X499" s="201"/>
      <c r="Y499" s="41"/>
      <c r="Z499" s="46"/>
      <c r="AA499" s="46"/>
      <c r="AB499" s="46"/>
      <c r="AC499" s="41"/>
      <c r="AD499" s="327"/>
      <c r="AE499" s="44"/>
      <c r="AF499" s="337" t="str">
        <f t="shared" si="30"/>
        <v/>
      </c>
      <c r="AG499" s="395"/>
      <c r="AH499" s="75"/>
      <c r="AI499" s="75"/>
      <c r="AJ499" s="76" t="b">
        <f t="shared" si="28"/>
        <v>1</v>
      </c>
    </row>
    <row r="500" spans="1:36" ht="36" customHeight="1">
      <c r="A500" s="66"/>
      <c r="B500" s="66"/>
      <c r="C500" s="66"/>
      <c r="D500" s="46"/>
      <c r="E500" s="237"/>
      <c r="F500" s="217" t="str">
        <f t="shared" si="29"/>
        <v/>
      </c>
      <c r="G500" s="41"/>
      <c r="H500" s="41"/>
      <c r="I500" s="194"/>
      <c r="J500" s="41"/>
      <c r="K500" s="84"/>
      <c r="L500" s="119"/>
      <c r="M500" s="202"/>
      <c r="N500" s="218"/>
      <c r="O500" s="219"/>
      <c r="P500" s="237"/>
      <c r="Q500" s="200"/>
      <c r="R500" s="202"/>
      <c r="S500" s="202"/>
      <c r="T500" s="220"/>
      <c r="U500" s="171" t="str">
        <f t="shared" si="27"/>
        <v/>
      </c>
      <c r="V500" s="44"/>
      <c r="W500" s="201"/>
      <c r="X500" s="201"/>
      <c r="Y500" s="41"/>
      <c r="Z500" s="46"/>
      <c r="AA500" s="46"/>
      <c r="AB500" s="46"/>
      <c r="AC500" s="41"/>
      <c r="AD500" s="327"/>
      <c r="AE500" s="44"/>
      <c r="AF500" s="337" t="str">
        <f t="shared" si="30"/>
        <v/>
      </c>
      <c r="AG500" s="395"/>
      <c r="AH500" s="75"/>
      <c r="AI500" s="75"/>
      <c r="AJ500" s="76" t="b">
        <f t="shared" si="28"/>
        <v>1</v>
      </c>
    </row>
    <row r="501" spans="1:36" ht="36" customHeight="1">
      <c r="A501" s="66"/>
      <c r="B501" s="66"/>
      <c r="C501" s="66"/>
      <c r="D501" s="46"/>
      <c r="E501" s="237"/>
      <c r="F501" s="217" t="str">
        <f t="shared" si="29"/>
        <v/>
      </c>
      <c r="G501" s="41"/>
      <c r="H501" s="41"/>
      <c r="I501" s="194"/>
      <c r="J501" s="41"/>
      <c r="K501" s="84"/>
      <c r="L501" s="119"/>
      <c r="M501" s="202"/>
      <c r="N501" s="218"/>
      <c r="O501" s="219"/>
      <c r="P501" s="237"/>
      <c r="Q501" s="200"/>
      <c r="R501" s="202"/>
      <c r="S501" s="202"/>
      <c r="T501" s="220"/>
      <c r="U501" s="171" t="str">
        <f t="shared" si="27"/>
        <v/>
      </c>
      <c r="V501" s="44"/>
      <c r="W501" s="201"/>
      <c r="X501" s="201"/>
      <c r="Y501" s="41"/>
      <c r="Z501" s="46"/>
      <c r="AA501" s="46"/>
      <c r="AB501" s="46"/>
      <c r="AC501" s="41"/>
      <c r="AD501" s="327"/>
      <c r="AE501" s="44"/>
      <c r="AF501" s="337" t="str">
        <f t="shared" si="30"/>
        <v/>
      </c>
      <c r="AG501" s="395"/>
      <c r="AH501" s="75"/>
      <c r="AI501" s="75"/>
      <c r="AJ501" s="76" t="b">
        <f t="shared" si="28"/>
        <v>1</v>
      </c>
    </row>
    <row r="502" spans="1:36" ht="36" customHeight="1">
      <c r="A502" s="66"/>
      <c r="B502" s="66"/>
      <c r="C502" s="66"/>
      <c r="D502" s="46"/>
      <c r="E502" s="237"/>
      <c r="F502" s="217" t="str">
        <f t="shared" si="29"/>
        <v/>
      </c>
      <c r="G502" s="41"/>
      <c r="H502" s="41"/>
      <c r="I502" s="194"/>
      <c r="J502" s="41"/>
      <c r="K502" s="84"/>
      <c r="L502" s="119"/>
      <c r="M502" s="202"/>
      <c r="N502" s="218"/>
      <c r="O502" s="219"/>
      <c r="P502" s="237"/>
      <c r="Q502" s="200"/>
      <c r="R502" s="202"/>
      <c r="S502" s="202"/>
      <c r="T502" s="220"/>
      <c r="U502" s="171" t="str">
        <f t="shared" si="27"/>
        <v/>
      </c>
      <c r="V502" s="44"/>
      <c r="W502" s="201"/>
      <c r="X502" s="201"/>
      <c r="Y502" s="41"/>
      <c r="Z502" s="46"/>
      <c r="AA502" s="46"/>
      <c r="AB502" s="46"/>
      <c r="AC502" s="41"/>
      <c r="AD502" s="327"/>
      <c r="AE502" s="44"/>
      <c r="AF502" s="337" t="str">
        <f t="shared" si="30"/>
        <v/>
      </c>
      <c r="AG502" s="395"/>
      <c r="AH502" s="75"/>
      <c r="AI502" s="75"/>
      <c r="AJ502" s="76" t="b">
        <f t="shared" si="28"/>
        <v>1</v>
      </c>
    </row>
    <row r="503" spans="1:36" ht="36" customHeight="1">
      <c r="A503" s="66"/>
      <c r="B503" s="66"/>
      <c r="C503" s="66"/>
      <c r="D503" s="46"/>
      <c r="E503" s="237"/>
      <c r="F503" s="217" t="str">
        <f t="shared" si="29"/>
        <v/>
      </c>
      <c r="G503" s="41"/>
      <c r="H503" s="41"/>
      <c r="I503" s="194"/>
      <c r="J503" s="41"/>
      <c r="K503" s="84"/>
      <c r="L503" s="119"/>
      <c r="M503" s="202"/>
      <c r="N503" s="218"/>
      <c r="O503" s="219"/>
      <c r="P503" s="237"/>
      <c r="Q503" s="200"/>
      <c r="R503" s="202"/>
      <c r="S503" s="202"/>
      <c r="T503" s="220"/>
      <c r="U503" s="171" t="str">
        <f t="shared" si="27"/>
        <v/>
      </c>
      <c r="V503" s="44"/>
      <c r="W503" s="201"/>
      <c r="X503" s="201"/>
      <c r="Y503" s="41"/>
      <c r="Z503" s="46"/>
      <c r="AA503" s="46"/>
      <c r="AB503" s="46"/>
      <c r="AC503" s="41"/>
      <c r="AD503" s="327"/>
      <c r="AE503" s="44"/>
      <c r="AF503" s="337" t="str">
        <f t="shared" si="30"/>
        <v/>
      </c>
      <c r="AG503" s="395"/>
      <c r="AH503" s="75"/>
      <c r="AI503" s="75"/>
      <c r="AJ503" s="76" t="b">
        <f t="shared" si="28"/>
        <v>1</v>
      </c>
    </row>
    <row r="504" spans="1:36" ht="36" customHeight="1">
      <c r="A504" s="66"/>
      <c r="B504" s="66"/>
      <c r="C504" s="66"/>
      <c r="D504" s="46"/>
      <c r="E504" s="237"/>
      <c r="F504" s="217" t="str">
        <f t="shared" si="29"/>
        <v/>
      </c>
      <c r="G504" s="41"/>
      <c r="H504" s="41"/>
      <c r="I504" s="194"/>
      <c r="J504" s="41"/>
      <c r="K504" s="84"/>
      <c r="L504" s="119"/>
      <c r="M504" s="202"/>
      <c r="N504" s="218"/>
      <c r="O504" s="219"/>
      <c r="P504" s="237"/>
      <c r="Q504" s="200"/>
      <c r="R504" s="202"/>
      <c r="S504" s="202"/>
      <c r="T504" s="220"/>
      <c r="U504" s="171" t="str">
        <f t="shared" si="27"/>
        <v/>
      </c>
      <c r="V504" s="44"/>
      <c r="W504" s="201"/>
      <c r="X504" s="201"/>
      <c r="Y504" s="41"/>
      <c r="Z504" s="46"/>
      <c r="AA504" s="46"/>
      <c r="AB504" s="46"/>
      <c r="AC504" s="41"/>
      <c r="AD504" s="327"/>
      <c r="AE504" s="44"/>
      <c r="AF504" s="337" t="str">
        <f t="shared" si="30"/>
        <v/>
      </c>
      <c r="AG504" s="395"/>
      <c r="AH504" s="75"/>
      <c r="AI504" s="75"/>
      <c r="AJ504" s="76" t="b">
        <f t="shared" si="28"/>
        <v>1</v>
      </c>
    </row>
    <row r="505" spans="1:36" ht="36" customHeight="1">
      <c r="A505" s="66"/>
      <c r="B505" s="66"/>
      <c r="C505" s="66"/>
      <c r="D505" s="46"/>
      <c r="E505" s="237"/>
      <c r="F505" s="217" t="str">
        <f t="shared" si="29"/>
        <v/>
      </c>
      <c r="G505" s="41"/>
      <c r="H505" s="41"/>
      <c r="I505" s="194"/>
      <c r="J505" s="41"/>
      <c r="K505" s="84"/>
      <c r="L505" s="119"/>
      <c r="M505" s="202"/>
      <c r="N505" s="218"/>
      <c r="O505" s="219"/>
      <c r="P505" s="237"/>
      <c r="Q505" s="200"/>
      <c r="R505" s="202"/>
      <c r="S505" s="202"/>
      <c r="T505" s="220"/>
      <c r="U505" s="171" t="str">
        <f t="shared" si="27"/>
        <v/>
      </c>
      <c r="V505" s="44"/>
      <c r="W505" s="201"/>
      <c r="X505" s="201"/>
      <c r="Y505" s="41"/>
      <c r="Z505" s="46"/>
      <c r="AA505" s="46"/>
      <c r="AB505" s="46"/>
      <c r="AC505" s="41"/>
      <c r="AD505" s="327"/>
      <c r="AE505" s="44"/>
      <c r="AF505" s="337" t="str">
        <f t="shared" si="30"/>
        <v/>
      </c>
      <c r="AG505" s="395"/>
      <c r="AH505" s="75"/>
      <c r="AI505" s="75"/>
      <c r="AJ505" s="76" t="b">
        <f t="shared" si="28"/>
        <v>1</v>
      </c>
    </row>
    <row r="506" spans="1:36" ht="36" customHeight="1">
      <c r="A506" s="66"/>
      <c r="B506" s="66"/>
      <c r="C506" s="66"/>
      <c r="D506" s="46"/>
      <c r="E506" s="237"/>
      <c r="F506" s="217" t="str">
        <f t="shared" si="29"/>
        <v/>
      </c>
      <c r="G506" s="41"/>
      <c r="H506" s="41"/>
      <c r="I506" s="194"/>
      <c r="J506" s="41"/>
      <c r="K506" s="84"/>
      <c r="L506" s="119"/>
      <c r="M506" s="202"/>
      <c r="N506" s="218"/>
      <c r="O506" s="219"/>
      <c r="P506" s="237"/>
      <c r="Q506" s="200"/>
      <c r="R506" s="202"/>
      <c r="S506" s="202"/>
      <c r="T506" s="220"/>
      <c r="U506" s="171" t="str">
        <f t="shared" si="27"/>
        <v/>
      </c>
      <c r="V506" s="44"/>
      <c r="W506" s="201"/>
      <c r="X506" s="201"/>
      <c r="Y506" s="41"/>
      <c r="Z506" s="46"/>
      <c r="AA506" s="46"/>
      <c r="AB506" s="46"/>
      <c r="AC506" s="41"/>
      <c r="AD506" s="327"/>
      <c r="AE506" s="44"/>
      <c r="AF506" s="337" t="str">
        <f t="shared" si="30"/>
        <v/>
      </c>
      <c r="AG506" s="395"/>
      <c r="AH506" s="75"/>
      <c r="AI506" s="75"/>
      <c r="AJ506" s="76" t="b">
        <f t="shared" si="28"/>
        <v>1</v>
      </c>
    </row>
    <row r="507" spans="1:36" ht="36" customHeight="1">
      <c r="A507" s="66"/>
      <c r="B507" s="66"/>
      <c r="C507" s="66"/>
      <c r="D507" s="46"/>
      <c r="E507" s="237"/>
      <c r="F507" s="217" t="str">
        <f t="shared" si="29"/>
        <v/>
      </c>
      <c r="G507" s="41"/>
      <c r="H507" s="41"/>
      <c r="I507" s="194"/>
      <c r="J507" s="41"/>
      <c r="K507" s="84"/>
      <c r="L507" s="119"/>
      <c r="M507" s="202"/>
      <c r="N507" s="218"/>
      <c r="O507" s="219"/>
      <c r="P507" s="237"/>
      <c r="Q507" s="200"/>
      <c r="R507" s="202"/>
      <c r="S507" s="202"/>
      <c r="T507" s="220"/>
      <c r="U507" s="171" t="str">
        <f t="shared" si="27"/>
        <v/>
      </c>
      <c r="V507" s="44"/>
      <c r="W507" s="201"/>
      <c r="X507" s="201"/>
      <c r="Y507" s="41"/>
      <c r="Z507" s="46"/>
      <c r="AA507" s="46"/>
      <c r="AB507" s="46"/>
      <c r="AC507" s="41"/>
      <c r="AD507" s="327"/>
      <c r="AE507" s="44"/>
      <c r="AF507" s="337" t="str">
        <f t="shared" si="30"/>
        <v/>
      </c>
      <c r="AG507" s="395"/>
      <c r="AH507" s="75"/>
      <c r="AI507" s="75"/>
      <c r="AJ507" s="76" t="b">
        <f t="shared" si="28"/>
        <v>1</v>
      </c>
    </row>
    <row r="508" spans="1:36" ht="36" customHeight="1">
      <c r="A508" s="66"/>
      <c r="B508" s="66"/>
      <c r="C508" s="66"/>
      <c r="D508" s="46"/>
      <c r="E508" s="237"/>
      <c r="F508" s="217" t="str">
        <f t="shared" si="29"/>
        <v/>
      </c>
      <c r="G508" s="41"/>
      <c r="H508" s="41"/>
      <c r="I508" s="194"/>
      <c r="J508" s="41"/>
      <c r="K508" s="84"/>
      <c r="L508" s="119"/>
      <c r="M508" s="202"/>
      <c r="N508" s="218"/>
      <c r="O508" s="219"/>
      <c r="P508" s="237"/>
      <c r="Q508" s="200"/>
      <c r="R508" s="202"/>
      <c r="S508" s="202"/>
      <c r="T508" s="220"/>
      <c r="U508" s="171" t="str">
        <f t="shared" si="27"/>
        <v/>
      </c>
      <c r="V508" s="44"/>
      <c r="W508" s="201"/>
      <c r="X508" s="201"/>
      <c r="Y508" s="41"/>
      <c r="Z508" s="46"/>
      <c r="AA508" s="46"/>
      <c r="AB508" s="46"/>
      <c r="AC508" s="41"/>
      <c r="AD508" s="327"/>
      <c r="AE508" s="44"/>
      <c r="AF508" s="337" t="str">
        <f t="shared" si="30"/>
        <v/>
      </c>
      <c r="AG508" s="395"/>
      <c r="AH508" s="75"/>
      <c r="AI508" s="75"/>
      <c r="AJ508" s="76" t="b">
        <f t="shared" si="28"/>
        <v>1</v>
      </c>
    </row>
    <row r="509" spans="1:36" ht="36" customHeight="1">
      <c r="A509" s="66"/>
      <c r="B509" s="66"/>
      <c r="C509" s="66"/>
      <c r="D509" s="46"/>
      <c r="E509" s="237"/>
      <c r="F509" s="217" t="str">
        <f t="shared" si="29"/>
        <v/>
      </c>
      <c r="G509" s="41"/>
      <c r="H509" s="41"/>
      <c r="I509" s="194"/>
      <c r="J509" s="41"/>
      <c r="K509" s="84"/>
      <c r="L509" s="119"/>
      <c r="M509" s="202"/>
      <c r="N509" s="218"/>
      <c r="O509" s="219"/>
      <c r="P509" s="237"/>
      <c r="Q509" s="200"/>
      <c r="R509" s="202"/>
      <c r="S509" s="202"/>
      <c r="T509" s="220"/>
      <c r="U509" s="171" t="str">
        <f t="shared" si="27"/>
        <v/>
      </c>
      <c r="V509" s="44"/>
      <c r="W509" s="201"/>
      <c r="X509" s="201"/>
      <c r="Y509" s="41"/>
      <c r="Z509" s="46"/>
      <c r="AA509" s="46"/>
      <c r="AB509" s="46"/>
      <c r="AC509" s="41"/>
      <c r="AD509" s="327"/>
      <c r="AE509" s="44"/>
      <c r="AF509" s="337" t="str">
        <f t="shared" si="30"/>
        <v/>
      </c>
      <c r="AG509" s="395"/>
      <c r="AH509" s="75"/>
      <c r="AI509" s="75"/>
      <c r="AJ509" s="76" t="b">
        <f t="shared" si="28"/>
        <v>1</v>
      </c>
    </row>
    <row r="510" spans="1:36" ht="36" customHeight="1">
      <c r="A510" s="66"/>
      <c r="B510" s="66"/>
      <c r="C510" s="66"/>
      <c r="D510" s="46"/>
      <c r="E510" s="237"/>
      <c r="F510" s="217" t="str">
        <f t="shared" si="29"/>
        <v/>
      </c>
      <c r="G510" s="41"/>
      <c r="H510" s="41"/>
      <c r="I510" s="194"/>
      <c r="J510" s="41"/>
      <c r="K510" s="84"/>
      <c r="L510" s="119"/>
      <c r="M510" s="202"/>
      <c r="N510" s="218"/>
      <c r="O510" s="219"/>
      <c r="P510" s="237"/>
      <c r="Q510" s="200"/>
      <c r="R510" s="202"/>
      <c r="S510" s="202"/>
      <c r="T510" s="220"/>
      <c r="U510" s="171" t="str">
        <f t="shared" si="27"/>
        <v/>
      </c>
      <c r="V510" s="44"/>
      <c r="W510" s="201"/>
      <c r="X510" s="201"/>
      <c r="Y510" s="41"/>
      <c r="Z510" s="46"/>
      <c r="AA510" s="46"/>
      <c r="AB510" s="46"/>
      <c r="AC510" s="41"/>
      <c r="AD510" s="327"/>
      <c r="AE510" s="44"/>
      <c r="AF510" s="337" t="str">
        <f t="shared" si="30"/>
        <v/>
      </c>
      <c r="AG510" s="395"/>
      <c r="AH510" s="75"/>
      <c r="AI510" s="75"/>
      <c r="AJ510" s="76" t="b">
        <f t="shared" si="28"/>
        <v>1</v>
      </c>
    </row>
    <row r="511" spans="1:36" ht="36" customHeight="1">
      <c r="A511" s="66"/>
      <c r="B511" s="66"/>
      <c r="C511" s="66"/>
      <c r="D511" s="46"/>
      <c r="E511" s="237"/>
      <c r="F511" s="217" t="str">
        <f t="shared" si="29"/>
        <v/>
      </c>
      <c r="G511" s="41"/>
      <c r="H511" s="41"/>
      <c r="I511" s="194"/>
      <c r="J511" s="41"/>
      <c r="K511" s="84"/>
      <c r="L511" s="119"/>
      <c r="M511" s="202"/>
      <c r="N511" s="218"/>
      <c r="O511" s="219"/>
      <c r="P511" s="237"/>
      <c r="Q511" s="200"/>
      <c r="R511" s="202"/>
      <c r="S511" s="202"/>
      <c r="T511" s="220"/>
      <c r="U511" s="171" t="str">
        <f t="shared" si="27"/>
        <v/>
      </c>
      <c r="V511" s="44"/>
      <c r="W511" s="201"/>
      <c r="X511" s="201"/>
      <c r="Y511" s="41"/>
      <c r="Z511" s="46"/>
      <c r="AA511" s="46"/>
      <c r="AB511" s="46"/>
      <c r="AC511" s="41"/>
      <c r="AD511" s="327"/>
      <c r="AE511" s="44"/>
      <c r="AF511" s="337" t="str">
        <f t="shared" si="30"/>
        <v/>
      </c>
      <c r="AG511" s="395"/>
      <c r="AH511" s="75"/>
      <c r="AI511" s="75"/>
      <c r="AJ511" s="76" t="b">
        <f t="shared" si="28"/>
        <v>1</v>
      </c>
    </row>
    <row r="512" spans="1:36" ht="36" customHeight="1">
      <c r="A512" s="66"/>
      <c r="B512" s="66"/>
      <c r="C512" s="66"/>
      <c r="D512" s="46"/>
      <c r="E512" s="237"/>
      <c r="F512" s="217" t="str">
        <f t="shared" si="29"/>
        <v/>
      </c>
      <c r="G512" s="41"/>
      <c r="H512" s="41"/>
      <c r="I512" s="194"/>
      <c r="J512" s="41"/>
      <c r="K512" s="84"/>
      <c r="L512" s="119"/>
      <c r="M512" s="202"/>
      <c r="N512" s="218"/>
      <c r="O512" s="219"/>
      <c r="P512" s="237"/>
      <c r="Q512" s="200"/>
      <c r="R512" s="202"/>
      <c r="S512" s="202"/>
      <c r="T512" s="220"/>
      <c r="U512" s="171" t="str">
        <f t="shared" si="27"/>
        <v/>
      </c>
      <c r="V512" s="44"/>
      <c r="W512" s="201"/>
      <c r="X512" s="201"/>
      <c r="Y512" s="41"/>
      <c r="Z512" s="46"/>
      <c r="AA512" s="46"/>
      <c r="AB512" s="46"/>
      <c r="AC512" s="41"/>
      <c r="AD512" s="327"/>
      <c r="AE512" s="44"/>
      <c r="AF512" s="337" t="str">
        <f t="shared" si="30"/>
        <v/>
      </c>
      <c r="AG512" s="395"/>
      <c r="AH512" s="75"/>
      <c r="AI512" s="75"/>
      <c r="AJ512" s="76" t="b">
        <f t="shared" si="28"/>
        <v>1</v>
      </c>
    </row>
    <row r="513" spans="1:36" ht="36" customHeight="1">
      <c r="A513" s="66"/>
      <c r="B513" s="66"/>
      <c r="C513" s="66"/>
      <c r="D513" s="46"/>
      <c r="E513" s="237"/>
      <c r="F513" s="217" t="str">
        <f t="shared" si="29"/>
        <v/>
      </c>
      <c r="G513" s="41"/>
      <c r="H513" s="41"/>
      <c r="I513" s="194"/>
      <c r="J513" s="41"/>
      <c r="K513" s="84"/>
      <c r="L513" s="119"/>
      <c r="M513" s="202"/>
      <c r="N513" s="218"/>
      <c r="O513" s="219"/>
      <c r="P513" s="237"/>
      <c r="Q513" s="200"/>
      <c r="R513" s="202"/>
      <c r="S513" s="202"/>
      <c r="T513" s="220"/>
      <c r="U513" s="171" t="str">
        <f t="shared" si="27"/>
        <v/>
      </c>
      <c r="V513" s="44"/>
      <c r="W513" s="201"/>
      <c r="X513" s="201"/>
      <c r="Y513" s="41"/>
      <c r="Z513" s="46"/>
      <c r="AA513" s="46"/>
      <c r="AB513" s="46"/>
      <c r="AC513" s="41"/>
      <c r="AD513" s="327"/>
      <c r="AE513" s="44"/>
      <c r="AF513" s="337" t="str">
        <f t="shared" si="30"/>
        <v/>
      </c>
      <c r="AG513" s="395"/>
      <c r="AH513" s="75"/>
      <c r="AI513" s="75"/>
      <c r="AJ513" s="76" t="b">
        <f t="shared" si="28"/>
        <v>1</v>
      </c>
    </row>
    <row r="514" spans="1:36" ht="36" customHeight="1">
      <c r="A514" s="66"/>
      <c r="B514" s="66"/>
      <c r="C514" s="66"/>
      <c r="D514" s="46"/>
      <c r="E514" s="237"/>
      <c r="F514" s="217" t="str">
        <f t="shared" si="29"/>
        <v/>
      </c>
      <c r="G514" s="41"/>
      <c r="H514" s="41"/>
      <c r="I514" s="194"/>
      <c r="J514" s="41"/>
      <c r="K514" s="84"/>
      <c r="L514" s="119"/>
      <c r="M514" s="202"/>
      <c r="N514" s="218"/>
      <c r="O514" s="219"/>
      <c r="P514" s="237"/>
      <c r="Q514" s="200"/>
      <c r="R514" s="202"/>
      <c r="S514" s="202"/>
      <c r="T514" s="220"/>
      <c r="U514" s="171" t="str">
        <f t="shared" si="27"/>
        <v/>
      </c>
      <c r="V514" s="44"/>
      <c r="W514" s="201"/>
      <c r="X514" s="201"/>
      <c r="Y514" s="41"/>
      <c r="Z514" s="46"/>
      <c r="AA514" s="46"/>
      <c r="AB514" s="46"/>
      <c r="AC514" s="41"/>
      <c r="AD514" s="327"/>
      <c r="AE514" s="44"/>
      <c r="AF514" s="337" t="str">
        <f t="shared" si="30"/>
        <v/>
      </c>
      <c r="AG514" s="395"/>
      <c r="AH514" s="75"/>
      <c r="AI514" s="75"/>
      <c r="AJ514" s="76" t="b">
        <f t="shared" si="28"/>
        <v>1</v>
      </c>
    </row>
    <row r="515" spans="1:36" ht="36" customHeight="1">
      <c r="A515" s="66"/>
      <c r="B515" s="66"/>
      <c r="C515" s="66"/>
      <c r="D515" s="46"/>
      <c r="E515" s="237"/>
      <c r="F515" s="217" t="str">
        <f t="shared" si="29"/>
        <v/>
      </c>
      <c r="G515" s="41"/>
      <c r="H515" s="41"/>
      <c r="I515" s="194"/>
      <c r="J515" s="41"/>
      <c r="K515" s="84"/>
      <c r="L515" s="119"/>
      <c r="M515" s="202"/>
      <c r="N515" s="218"/>
      <c r="O515" s="219"/>
      <c r="P515" s="237"/>
      <c r="Q515" s="200"/>
      <c r="R515" s="202"/>
      <c r="S515" s="202"/>
      <c r="T515" s="220"/>
      <c r="U515" s="171" t="str">
        <f t="shared" si="27"/>
        <v/>
      </c>
      <c r="V515" s="44"/>
      <c r="W515" s="201"/>
      <c r="X515" s="201"/>
      <c r="Y515" s="41"/>
      <c r="Z515" s="46"/>
      <c r="AA515" s="46"/>
      <c r="AB515" s="46"/>
      <c r="AC515" s="41"/>
      <c r="AD515" s="327"/>
      <c r="AE515" s="44"/>
      <c r="AF515" s="337" t="str">
        <f t="shared" si="30"/>
        <v/>
      </c>
      <c r="AG515" s="395"/>
      <c r="AH515" s="75"/>
      <c r="AI515" s="75"/>
      <c r="AJ515" s="76" t="b">
        <f t="shared" si="28"/>
        <v>1</v>
      </c>
    </row>
    <row r="516" spans="1:36" ht="36" customHeight="1">
      <c r="A516" s="66"/>
      <c r="B516" s="66"/>
      <c r="C516" s="66"/>
      <c r="D516" s="46"/>
      <c r="E516" s="237"/>
      <c r="F516" s="217" t="str">
        <f t="shared" si="29"/>
        <v/>
      </c>
      <c r="G516" s="41"/>
      <c r="H516" s="41"/>
      <c r="I516" s="194"/>
      <c r="J516" s="41"/>
      <c r="K516" s="84"/>
      <c r="L516" s="119"/>
      <c r="M516" s="202"/>
      <c r="N516" s="218"/>
      <c r="O516" s="219"/>
      <c r="P516" s="237"/>
      <c r="Q516" s="200"/>
      <c r="R516" s="202"/>
      <c r="S516" s="202"/>
      <c r="T516" s="220"/>
      <c r="U516" s="171" t="str">
        <f t="shared" si="27"/>
        <v/>
      </c>
      <c r="V516" s="44"/>
      <c r="W516" s="201"/>
      <c r="X516" s="201"/>
      <c r="Y516" s="41"/>
      <c r="Z516" s="46"/>
      <c r="AA516" s="46"/>
      <c r="AB516" s="46"/>
      <c r="AC516" s="41"/>
      <c r="AD516" s="327"/>
      <c r="AE516" s="44"/>
      <c r="AF516" s="337" t="str">
        <f t="shared" si="30"/>
        <v/>
      </c>
      <c r="AG516" s="395"/>
      <c r="AH516" s="75"/>
      <c r="AI516" s="75"/>
      <c r="AJ516" s="76" t="b">
        <f t="shared" si="28"/>
        <v>1</v>
      </c>
    </row>
    <row r="517" spans="1:36" ht="36" customHeight="1">
      <c r="A517" s="66"/>
      <c r="B517" s="66"/>
      <c r="C517" s="66"/>
      <c r="D517" s="46"/>
      <c r="E517" s="237"/>
      <c r="F517" s="217" t="str">
        <f t="shared" si="29"/>
        <v/>
      </c>
      <c r="G517" s="41"/>
      <c r="H517" s="41"/>
      <c r="I517" s="194"/>
      <c r="J517" s="41"/>
      <c r="K517" s="84"/>
      <c r="L517" s="119"/>
      <c r="M517" s="202"/>
      <c r="N517" s="218"/>
      <c r="O517" s="219"/>
      <c r="P517" s="237"/>
      <c r="Q517" s="200"/>
      <c r="R517" s="202"/>
      <c r="S517" s="202"/>
      <c r="T517" s="220"/>
      <c r="U517" s="171" t="str">
        <f t="shared" si="27"/>
        <v/>
      </c>
      <c r="V517" s="44"/>
      <c r="W517" s="201"/>
      <c r="X517" s="201"/>
      <c r="Y517" s="41"/>
      <c r="Z517" s="46"/>
      <c r="AA517" s="46"/>
      <c r="AB517" s="46"/>
      <c r="AC517" s="41"/>
      <c r="AD517" s="327"/>
      <c r="AE517" s="44"/>
      <c r="AF517" s="337" t="str">
        <f t="shared" si="30"/>
        <v/>
      </c>
      <c r="AG517" s="395"/>
      <c r="AH517" s="75"/>
      <c r="AI517" s="75"/>
      <c r="AJ517" s="76" t="b">
        <f t="shared" si="28"/>
        <v>1</v>
      </c>
    </row>
    <row r="518" spans="1:36" ht="36" customHeight="1">
      <c r="A518" s="66"/>
      <c r="B518" s="66"/>
      <c r="C518" s="66"/>
      <c r="D518" s="46"/>
      <c r="E518" s="237"/>
      <c r="F518" s="217" t="str">
        <f t="shared" si="29"/>
        <v/>
      </c>
      <c r="G518" s="41"/>
      <c r="H518" s="41"/>
      <c r="I518" s="194"/>
      <c r="J518" s="41"/>
      <c r="K518" s="84"/>
      <c r="L518" s="119"/>
      <c r="M518" s="202"/>
      <c r="N518" s="218"/>
      <c r="O518" s="219"/>
      <c r="P518" s="237"/>
      <c r="Q518" s="200"/>
      <c r="R518" s="202"/>
      <c r="S518" s="202"/>
      <c r="T518" s="220"/>
      <c r="U518" s="171" t="str">
        <f t="shared" si="27"/>
        <v/>
      </c>
      <c r="V518" s="44"/>
      <c r="W518" s="201"/>
      <c r="X518" s="201"/>
      <c r="Y518" s="41"/>
      <c r="Z518" s="46"/>
      <c r="AA518" s="46"/>
      <c r="AB518" s="46"/>
      <c r="AC518" s="41"/>
      <c r="AD518" s="327"/>
      <c r="AE518" s="44"/>
      <c r="AF518" s="337" t="str">
        <f t="shared" si="30"/>
        <v/>
      </c>
      <c r="AG518" s="395"/>
      <c r="AH518" s="75"/>
      <c r="AI518" s="75"/>
      <c r="AJ518" s="76" t="b">
        <f t="shared" si="28"/>
        <v>1</v>
      </c>
    </row>
    <row r="519" spans="1:36" ht="36" customHeight="1">
      <c r="A519" s="66"/>
      <c r="B519" s="66"/>
      <c r="C519" s="66"/>
      <c r="D519" s="46"/>
      <c r="E519" s="237"/>
      <c r="F519" s="217" t="str">
        <f t="shared" si="29"/>
        <v/>
      </c>
      <c r="G519" s="41"/>
      <c r="H519" s="41"/>
      <c r="I519" s="194"/>
      <c r="J519" s="41"/>
      <c r="K519" s="84"/>
      <c r="L519" s="119"/>
      <c r="M519" s="202"/>
      <c r="N519" s="218"/>
      <c r="O519" s="219"/>
      <c r="P519" s="237"/>
      <c r="Q519" s="200"/>
      <c r="R519" s="202"/>
      <c r="S519" s="202"/>
      <c r="T519" s="220"/>
      <c r="U519" s="171" t="str">
        <f t="shared" si="27"/>
        <v/>
      </c>
      <c r="V519" s="44"/>
      <c r="W519" s="201"/>
      <c r="X519" s="201"/>
      <c r="Y519" s="41"/>
      <c r="Z519" s="46"/>
      <c r="AA519" s="46"/>
      <c r="AB519" s="46"/>
      <c r="AC519" s="41"/>
      <c r="AD519" s="327"/>
      <c r="AE519" s="44"/>
      <c r="AF519" s="337" t="str">
        <f t="shared" si="30"/>
        <v/>
      </c>
      <c r="AG519" s="395"/>
      <c r="AH519" s="75"/>
      <c r="AI519" s="75"/>
      <c r="AJ519" s="76" t="b">
        <f t="shared" si="28"/>
        <v>1</v>
      </c>
    </row>
    <row r="520" spans="1:36" ht="36" customHeight="1">
      <c r="A520" s="66"/>
      <c r="B520" s="66"/>
      <c r="C520" s="66"/>
      <c r="D520" s="46"/>
      <c r="E520" s="237"/>
      <c r="F520" s="217" t="str">
        <f t="shared" si="29"/>
        <v/>
      </c>
      <c r="G520" s="41"/>
      <c r="H520" s="41"/>
      <c r="I520" s="194"/>
      <c r="J520" s="41"/>
      <c r="K520" s="84"/>
      <c r="L520" s="119"/>
      <c r="M520" s="202"/>
      <c r="N520" s="218"/>
      <c r="O520" s="219"/>
      <c r="P520" s="237"/>
      <c r="Q520" s="200"/>
      <c r="R520" s="202"/>
      <c r="S520" s="202"/>
      <c r="T520" s="220"/>
      <c r="U520" s="171" t="str">
        <f t="shared" si="27"/>
        <v/>
      </c>
      <c r="V520" s="44"/>
      <c r="W520" s="201"/>
      <c r="X520" s="201"/>
      <c r="Y520" s="41"/>
      <c r="Z520" s="46"/>
      <c r="AA520" s="46"/>
      <c r="AB520" s="46"/>
      <c r="AC520" s="41"/>
      <c r="AD520" s="327"/>
      <c r="AE520" s="44"/>
      <c r="AF520" s="337" t="str">
        <f t="shared" si="30"/>
        <v/>
      </c>
      <c r="AG520" s="395"/>
      <c r="AH520" s="75"/>
      <c r="AI520" s="75"/>
      <c r="AJ520" s="76" t="b">
        <f t="shared" si="28"/>
        <v>1</v>
      </c>
    </row>
    <row r="521" spans="1:36" ht="36" customHeight="1">
      <c r="A521" s="66"/>
      <c r="B521" s="66"/>
      <c r="C521" s="66"/>
      <c r="D521" s="46"/>
      <c r="E521" s="237"/>
      <c r="F521" s="217" t="str">
        <f t="shared" si="29"/>
        <v/>
      </c>
      <c r="G521" s="41"/>
      <c r="H521" s="41"/>
      <c r="I521" s="194"/>
      <c r="J521" s="41"/>
      <c r="K521" s="84"/>
      <c r="L521" s="119"/>
      <c r="M521" s="202"/>
      <c r="N521" s="218"/>
      <c r="O521" s="219"/>
      <c r="P521" s="237"/>
      <c r="Q521" s="200"/>
      <c r="R521" s="202"/>
      <c r="S521" s="202"/>
      <c r="T521" s="220"/>
      <c r="U521" s="171" t="str">
        <f t="shared" si="27"/>
        <v/>
      </c>
      <c r="V521" s="44"/>
      <c r="W521" s="201"/>
      <c r="X521" s="201"/>
      <c r="Y521" s="41"/>
      <c r="Z521" s="46"/>
      <c r="AA521" s="46"/>
      <c r="AB521" s="46"/>
      <c r="AC521" s="41"/>
      <c r="AD521" s="327"/>
      <c r="AE521" s="44"/>
      <c r="AF521" s="337" t="str">
        <f t="shared" si="30"/>
        <v/>
      </c>
      <c r="AG521" s="395"/>
      <c r="AH521" s="75"/>
      <c r="AI521" s="75"/>
      <c r="AJ521" s="76" t="b">
        <f t="shared" si="28"/>
        <v>1</v>
      </c>
    </row>
    <row r="522" spans="1:36" ht="36" customHeight="1">
      <c r="A522" s="66"/>
      <c r="B522" s="66"/>
      <c r="C522" s="66"/>
      <c r="D522" s="46"/>
      <c r="E522" s="237"/>
      <c r="F522" s="217" t="str">
        <f t="shared" si="29"/>
        <v/>
      </c>
      <c r="G522" s="41"/>
      <c r="H522" s="41"/>
      <c r="I522" s="194"/>
      <c r="J522" s="41"/>
      <c r="K522" s="84"/>
      <c r="L522" s="119"/>
      <c r="M522" s="202"/>
      <c r="N522" s="218"/>
      <c r="O522" s="219"/>
      <c r="P522" s="237"/>
      <c r="Q522" s="200"/>
      <c r="R522" s="202"/>
      <c r="S522" s="202"/>
      <c r="T522" s="220"/>
      <c r="U522" s="171" t="str">
        <f t="shared" si="27"/>
        <v/>
      </c>
      <c r="V522" s="44"/>
      <c r="W522" s="201"/>
      <c r="X522" s="201"/>
      <c r="Y522" s="41"/>
      <c r="Z522" s="46"/>
      <c r="AA522" s="46"/>
      <c r="AB522" s="46"/>
      <c r="AC522" s="41"/>
      <c r="AD522" s="327"/>
      <c r="AE522" s="44"/>
      <c r="AF522" s="337" t="str">
        <f t="shared" si="30"/>
        <v/>
      </c>
      <c r="AG522" s="395"/>
      <c r="AH522" s="75"/>
      <c r="AI522" s="75"/>
      <c r="AJ522" s="76" t="b">
        <f t="shared" si="28"/>
        <v>1</v>
      </c>
    </row>
    <row r="523" spans="1:36" ht="36" customHeight="1">
      <c r="A523" s="66"/>
      <c r="B523" s="66"/>
      <c r="C523" s="66"/>
      <c r="D523" s="46"/>
      <c r="E523" s="237"/>
      <c r="F523" s="217" t="str">
        <f t="shared" si="29"/>
        <v/>
      </c>
      <c r="G523" s="41"/>
      <c r="H523" s="41"/>
      <c r="I523" s="194"/>
      <c r="J523" s="41"/>
      <c r="K523" s="84"/>
      <c r="L523" s="119"/>
      <c r="M523" s="202"/>
      <c r="N523" s="218"/>
      <c r="O523" s="219"/>
      <c r="P523" s="237"/>
      <c r="Q523" s="200"/>
      <c r="R523" s="202"/>
      <c r="S523" s="202"/>
      <c r="T523" s="220"/>
      <c r="U523" s="171" t="str">
        <f t="shared" ref="U523:U586" si="31">IF(ISBLANK(Q523),"",DATEDIF(K523,Q523,"d")/365)</f>
        <v/>
      </c>
      <c r="V523" s="44"/>
      <c r="W523" s="201"/>
      <c r="X523" s="201"/>
      <c r="Y523" s="41"/>
      <c r="Z523" s="46"/>
      <c r="AA523" s="46"/>
      <c r="AB523" s="46"/>
      <c r="AC523" s="41"/>
      <c r="AD523" s="327"/>
      <c r="AE523" s="44"/>
      <c r="AF523" s="337" t="str">
        <f t="shared" si="30"/>
        <v/>
      </c>
      <c r="AG523" s="395"/>
      <c r="AH523" s="75"/>
      <c r="AI523" s="75"/>
      <c r="AJ523" s="76" t="b">
        <f t="shared" ref="AJ523:AJ586" si="32">ROUND(M523,)=ROUND(S523,)+ROUND(AB523,)+ROUND(W523,)</f>
        <v>1</v>
      </c>
    </row>
    <row r="524" spans="1:36" ht="36" customHeight="1">
      <c r="A524" s="66"/>
      <c r="B524" s="66"/>
      <c r="C524" s="66"/>
      <c r="D524" s="46"/>
      <c r="E524" s="237"/>
      <c r="F524" s="217" t="str">
        <f t="shared" si="29"/>
        <v/>
      </c>
      <c r="G524" s="41"/>
      <c r="H524" s="41"/>
      <c r="I524" s="194"/>
      <c r="J524" s="41"/>
      <c r="K524" s="84"/>
      <c r="L524" s="119"/>
      <c r="M524" s="202"/>
      <c r="N524" s="218"/>
      <c r="O524" s="219"/>
      <c r="P524" s="237"/>
      <c r="Q524" s="200"/>
      <c r="R524" s="202"/>
      <c r="S524" s="202"/>
      <c r="T524" s="220"/>
      <c r="U524" s="171" t="str">
        <f t="shared" si="31"/>
        <v/>
      </c>
      <c r="V524" s="44"/>
      <c r="W524" s="201"/>
      <c r="X524" s="201"/>
      <c r="Y524" s="41"/>
      <c r="Z524" s="46"/>
      <c r="AA524" s="46"/>
      <c r="AB524" s="46"/>
      <c r="AC524" s="41"/>
      <c r="AD524" s="327"/>
      <c r="AE524" s="44"/>
      <c r="AF524" s="337" t="str">
        <f t="shared" si="30"/>
        <v/>
      </c>
      <c r="AG524" s="395"/>
      <c r="AH524" s="75"/>
      <c r="AI524" s="75"/>
      <c r="AJ524" s="76" t="b">
        <f t="shared" si="32"/>
        <v>1</v>
      </c>
    </row>
    <row r="525" spans="1:36" ht="36" customHeight="1">
      <c r="A525" s="66"/>
      <c r="B525" s="66"/>
      <c r="C525" s="66"/>
      <c r="D525" s="46"/>
      <c r="E525" s="237"/>
      <c r="F525" s="217" t="str">
        <f t="shared" si="29"/>
        <v/>
      </c>
      <c r="G525" s="41"/>
      <c r="H525" s="41"/>
      <c r="I525" s="194"/>
      <c r="J525" s="41"/>
      <c r="K525" s="84"/>
      <c r="L525" s="119"/>
      <c r="M525" s="202"/>
      <c r="N525" s="218"/>
      <c r="O525" s="219"/>
      <c r="P525" s="237"/>
      <c r="Q525" s="200"/>
      <c r="R525" s="202"/>
      <c r="S525" s="202"/>
      <c r="T525" s="220"/>
      <c r="U525" s="171" t="str">
        <f t="shared" si="31"/>
        <v/>
      </c>
      <c r="V525" s="44"/>
      <c r="W525" s="201"/>
      <c r="X525" s="201"/>
      <c r="Y525" s="41"/>
      <c r="Z525" s="46"/>
      <c r="AA525" s="46"/>
      <c r="AB525" s="46"/>
      <c r="AC525" s="41"/>
      <c r="AD525" s="327"/>
      <c r="AE525" s="44"/>
      <c r="AF525" s="337" t="str">
        <f t="shared" si="30"/>
        <v/>
      </c>
      <c r="AG525" s="395"/>
      <c r="AH525" s="75"/>
      <c r="AI525" s="75"/>
      <c r="AJ525" s="76" t="b">
        <f t="shared" si="32"/>
        <v>1</v>
      </c>
    </row>
    <row r="526" spans="1:36" ht="36" customHeight="1">
      <c r="A526" s="66"/>
      <c r="B526" s="66"/>
      <c r="C526" s="66"/>
      <c r="D526" s="46"/>
      <c r="E526" s="237"/>
      <c r="F526" s="217" t="str">
        <f t="shared" si="29"/>
        <v/>
      </c>
      <c r="G526" s="41"/>
      <c r="H526" s="41"/>
      <c r="I526" s="194"/>
      <c r="J526" s="41"/>
      <c r="K526" s="84"/>
      <c r="L526" s="119"/>
      <c r="M526" s="202"/>
      <c r="N526" s="218"/>
      <c r="O526" s="219"/>
      <c r="P526" s="237"/>
      <c r="Q526" s="200"/>
      <c r="R526" s="202"/>
      <c r="S526" s="202"/>
      <c r="T526" s="220"/>
      <c r="U526" s="171" t="str">
        <f t="shared" si="31"/>
        <v/>
      </c>
      <c r="V526" s="44"/>
      <c r="W526" s="201"/>
      <c r="X526" s="201"/>
      <c r="Y526" s="41"/>
      <c r="Z526" s="46"/>
      <c r="AA526" s="46"/>
      <c r="AB526" s="46"/>
      <c r="AC526" s="41"/>
      <c r="AD526" s="327"/>
      <c r="AE526" s="44"/>
      <c r="AF526" s="337" t="str">
        <f t="shared" si="30"/>
        <v/>
      </c>
      <c r="AG526" s="395"/>
      <c r="AH526" s="75"/>
      <c r="AI526" s="75"/>
      <c r="AJ526" s="76" t="b">
        <f t="shared" si="32"/>
        <v>1</v>
      </c>
    </row>
    <row r="527" spans="1:36" ht="36" customHeight="1">
      <c r="A527" s="66"/>
      <c r="B527" s="66"/>
      <c r="C527" s="66"/>
      <c r="D527" s="46"/>
      <c r="E527" s="237"/>
      <c r="F527" s="217" t="str">
        <f t="shared" ref="F527:F590" si="33">IF(ISBLANK($E527),"",VLOOKUP($E527,제안사_펀드현황,2,FALSE))</f>
        <v/>
      </c>
      <c r="G527" s="41"/>
      <c r="H527" s="41"/>
      <c r="I527" s="194"/>
      <c r="J527" s="41"/>
      <c r="K527" s="84"/>
      <c r="L527" s="119"/>
      <c r="M527" s="202"/>
      <c r="N527" s="218"/>
      <c r="O527" s="219"/>
      <c r="P527" s="237"/>
      <c r="Q527" s="200"/>
      <c r="R527" s="202"/>
      <c r="S527" s="202"/>
      <c r="T527" s="220"/>
      <c r="U527" s="171" t="str">
        <f t="shared" si="31"/>
        <v/>
      </c>
      <c r="V527" s="44"/>
      <c r="W527" s="201"/>
      <c r="X527" s="201"/>
      <c r="Y527" s="41"/>
      <c r="Z527" s="46"/>
      <c r="AA527" s="46"/>
      <c r="AB527" s="46"/>
      <c r="AC527" s="41"/>
      <c r="AD527" s="327"/>
      <c r="AE527" s="44"/>
      <c r="AF527" s="337" t="str">
        <f t="shared" si="30"/>
        <v/>
      </c>
      <c r="AG527" s="395"/>
      <c r="AH527" s="75"/>
      <c r="AI527" s="75"/>
      <c r="AJ527" s="76" t="b">
        <f t="shared" si="32"/>
        <v>1</v>
      </c>
    </row>
    <row r="528" spans="1:36" ht="36" customHeight="1">
      <c r="A528" s="66"/>
      <c r="B528" s="66"/>
      <c r="C528" s="66"/>
      <c r="D528" s="46"/>
      <c r="E528" s="237"/>
      <c r="F528" s="217" t="str">
        <f t="shared" si="33"/>
        <v/>
      </c>
      <c r="G528" s="41"/>
      <c r="H528" s="41"/>
      <c r="I528" s="194"/>
      <c r="J528" s="41"/>
      <c r="K528" s="84"/>
      <c r="L528" s="119"/>
      <c r="M528" s="202"/>
      <c r="N528" s="218"/>
      <c r="O528" s="219"/>
      <c r="P528" s="237"/>
      <c r="Q528" s="200"/>
      <c r="R528" s="202"/>
      <c r="S528" s="202"/>
      <c r="T528" s="220"/>
      <c r="U528" s="171" t="str">
        <f t="shared" si="31"/>
        <v/>
      </c>
      <c r="V528" s="44"/>
      <c r="W528" s="201"/>
      <c r="X528" s="201"/>
      <c r="Y528" s="41"/>
      <c r="Z528" s="46"/>
      <c r="AA528" s="46"/>
      <c r="AB528" s="46"/>
      <c r="AC528" s="41"/>
      <c r="AD528" s="327"/>
      <c r="AE528" s="44"/>
      <c r="AF528" s="337" t="str">
        <f t="shared" si="30"/>
        <v/>
      </c>
      <c r="AG528" s="395"/>
      <c r="AH528" s="75"/>
      <c r="AI528" s="75"/>
      <c r="AJ528" s="76" t="b">
        <f t="shared" si="32"/>
        <v>1</v>
      </c>
    </row>
    <row r="529" spans="1:55" ht="36" customHeight="1">
      <c r="A529" s="66"/>
      <c r="B529" s="66"/>
      <c r="C529" s="66"/>
      <c r="D529" s="46"/>
      <c r="E529" s="237"/>
      <c r="F529" s="217" t="str">
        <f t="shared" si="33"/>
        <v/>
      </c>
      <c r="G529" s="41"/>
      <c r="H529" s="41"/>
      <c r="I529" s="194"/>
      <c r="J529" s="41"/>
      <c r="K529" s="84"/>
      <c r="L529" s="119"/>
      <c r="M529" s="202"/>
      <c r="N529" s="218"/>
      <c r="O529" s="219"/>
      <c r="P529" s="237"/>
      <c r="Q529" s="200"/>
      <c r="R529" s="202"/>
      <c r="S529" s="202"/>
      <c r="T529" s="220"/>
      <c r="U529" s="171" t="str">
        <f t="shared" si="31"/>
        <v/>
      </c>
      <c r="V529" s="44"/>
      <c r="W529" s="201"/>
      <c r="X529" s="201"/>
      <c r="Y529" s="41"/>
      <c r="Z529" s="46"/>
      <c r="AA529" s="46"/>
      <c r="AB529" s="46"/>
      <c r="AC529" s="41"/>
      <c r="AD529" s="327"/>
      <c r="AE529" s="44"/>
      <c r="AF529" s="337" t="str">
        <f t="shared" si="30"/>
        <v/>
      </c>
      <c r="AG529" s="395"/>
      <c r="AH529" s="75"/>
      <c r="AI529" s="75"/>
      <c r="AJ529" s="76" t="b">
        <f t="shared" si="32"/>
        <v>1</v>
      </c>
    </row>
    <row r="530" spans="1:55" ht="36" customHeight="1">
      <c r="A530" s="66"/>
      <c r="B530" s="66"/>
      <c r="C530" s="66"/>
      <c r="D530" s="46"/>
      <c r="E530" s="237"/>
      <c r="F530" s="217" t="str">
        <f t="shared" si="33"/>
        <v/>
      </c>
      <c r="G530" s="41"/>
      <c r="H530" s="41"/>
      <c r="I530" s="194"/>
      <c r="J530" s="41"/>
      <c r="K530" s="84"/>
      <c r="L530" s="119"/>
      <c r="M530" s="202"/>
      <c r="N530" s="218"/>
      <c r="O530" s="219"/>
      <c r="P530" s="237"/>
      <c r="Q530" s="200"/>
      <c r="R530" s="202"/>
      <c r="S530" s="202"/>
      <c r="T530" s="220"/>
      <c r="U530" s="171" t="str">
        <f t="shared" si="31"/>
        <v/>
      </c>
      <c r="V530" s="44"/>
      <c r="W530" s="201"/>
      <c r="X530" s="201"/>
      <c r="Y530" s="41"/>
      <c r="Z530" s="46"/>
      <c r="AA530" s="46"/>
      <c r="AB530" s="46"/>
      <c r="AC530" s="41"/>
      <c r="AD530" s="327"/>
      <c r="AE530" s="44"/>
      <c r="AF530" s="337" t="str">
        <f t="shared" si="30"/>
        <v/>
      </c>
      <c r="AG530" s="395"/>
      <c r="AH530" s="75"/>
      <c r="AI530" s="75"/>
      <c r="AJ530" s="76" t="b">
        <f t="shared" si="32"/>
        <v>1</v>
      </c>
    </row>
    <row r="531" spans="1:55" ht="36" customHeight="1">
      <c r="A531" s="68"/>
      <c r="B531" s="68"/>
      <c r="C531" s="66"/>
      <c r="D531" s="46"/>
      <c r="E531" s="237"/>
      <c r="F531" s="217" t="str">
        <f t="shared" si="33"/>
        <v/>
      </c>
      <c r="G531" s="41"/>
      <c r="H531" s="41"/>
      <c r="I531" s="194"/>
      <c r="J531" s="41"/>
      <c r="K531" s="84"/>
      <c r="L531" s="119"/>
      <c r="M531" s="202"/>
      <c r="N531" s="218"/>
      <c r="O531" s="219"/>
      <c r="P531" s="237"/>
      <c r="Q531" s="200"/>
      <c r="R531" s="202"/>
      <c r="S531" s="202"/>
      <c r="T531" s="220"/>
      <c r="U531" s="171" t="str">
        <f t="shared" si="31"/>
        <v/>
      </c>
      <c r="V531" s="44"/>
      <c r="W531" s="201"/>
      <c r="X531" s="201"/>
      <c r="Y531" s="41"/>
      <c r="Z531" s="46"/>
      <c r="AA531" s="46"/>
      <c r="AB531" s="46"/>
      <c r="AC531" s="41"/>
      <c r="AD531" s="327"/>
      <c r="AE531" s="44"/>
      <c r="AF531" s="337" t="str">
        <f t="shared" si="30"/>
        <v/>
      </c>
      <c r="AG531" s="395"/>
      <c r="AH531" s="75"/>
      <c r="AI531" s="75"/>
      <c r="AJ531" s="76" t="b">
        <f t="shared" si="32"/>
        <v>1</v>
      </c>
    </row>
    <row r="532" spans="1:55" ht="36" customHeight="1">
      <c r="A532" s="68"/>
      <c r="B532" s="68"/>
      <c r="C532" s="66"/>
      <c r="D532" s="46"/>
      <c r="E532" s="237"/>
      <c r="F532" s="217" t="str">
        <f t="shared" si="33"/>
        <v/>
      </c>
      <c r="G532" s="41"/>
      <c r="H532" s="41"/>
      <c r="I532" s="194"/>
      <c r="J532" s="41"/>
      <c r="K532" s="84"/>
      <c r="L532" s="119"/>
      <c r="M532" s="202"/>
      <c r="N532" s="218"/>
      <c r="O532" s="219"/>
      <c r="P532" s="237"/>
      <c r="Q532" s="200"/>
      <c r="R532" s="202"/>
      <c r="S532" s="202"/>
      <c r="T532" s="220"/>
      <c r="U532" s="171" t="str">
        <f t="shared" si="31"/>
        <v/>
      </c>
      <c r="V532" s="44"/>
      <c r="W532" s="201"/>
      <c r="X532" s="201"/>
      <c r="Y532" s="41"/>
      <c r="Z532" s="46"/>
      <c r="AA532" s="46"/>
      <c r="AB532" s="46"/>
      <c r="AC532" s="41"/>
      <c r="AD532" s="327"/>
      <c r="AE532" s="44"/>
      <c r="AF532" s="337" t="str">
        <f t="shared" si="30"/>
        <v/>
      </c>
      <c r="AG532" s="395"/>
      <c r="AH532" s="75"/>
      <c r="AI532" s="75"/>
      <c r="AJ532" s="76" t="b">
        <f t="shared" si="32"/>
        <v>1</v>
      </c>
    </row>
    <row r="533" spans="1:55" ht="36" customHeight="1">
      <c r="A533" s="68"/>
      <c r="B533" s="68"/>
      <c r="C533" s="66"/>
      <c r="D533" s="46"/>
      <c r="E533" s="237"/>
      <c r="F533" s="217" t="str">
        <f t="shared" si="33"/>
        <v/>
      </c>
      <c r="G533" s="41"/>
      <c r="H533" s="41"/>
      <c r="I533" s="194"/>
      <c r="J533" s="41"/>
      <c r="K533" s="84"/>
      <c r="L533" s="119"/>
      <c r="M533" s="202"/>
      <c r="N533" s="218"/>
      <c r="O533" s="219"/>
      <c r="P533" s="237"/>
      <c r="Q533" s="200"/>
      <c r="R533" s="202"/>
      <c r="S533" s="202"/>
      <c r="T533" s="220"/>
      <c r="U533" s="171" t="str">
        <f t="shared" si="31"/>
        <v/>
      </c>
      <c r="V533" s="44"/>
      <c r="W533" s="201"/>
      <c r="X533" s="201"/>
      <c r="Y533" s="41"/>
      <c r="Z533" s="46"/>
      <c r="AA533" s="46"/>
      <c r="AB533" s="46"/>
      <c r="AC533" s="41"/>
      <c r="AD533" s="327"/>
      <c r="AE533" s="44"/>
      <c r="AF533" s="337" t="str">
        <f t="shared" ref="AF533:AF596" si="34">IF(AE533="YES",(K533-AD533)/365,"")</f>
        <v/>
      </c>
      <c r="AG533" s="395"/>
      <c r="AH533" s="75"/>
      <c r="AI533" s="75"/>
      <c r="AJ533" s="76" t="b">
        <f t="shared" si="32"/>
        <v>1</v>
      </c>
    </row>
    <row r="534" spans="1:55" ht="36" customHeight="1">
      <c r="A534" s="68"/>
      <c r="B534" s="68"/>
      <c r="C534" s="66"/>
      <c r="D534" s="46"/>
      <c r="E534" s="237"/>
      <c r="F534" s="217" t="str">
        <f t="shared" si="33"/>
        <v/>
      </c>
      <c r="G534" s="41"/>
      <c r="H534" s="41"/>
      <c r="I534" s="194"/>
      <c r="J534" s="41"/>
      <c r="K534" s="84"/>
      <c r="L534" s="119"/>
      <c r="M534" s="202"/>
      <c r="N534" s="218"/>
      <c r="O534" s="219"/>
      <c r="P534" s="237"/>
      <c r="Q534" s="200"/>
      <c r="R534" s="202"/>
      <c r="S534" s="202"/>
      <c r="T534" s="220"/>
      <c r="U534" s="171" t="str">
        <f t="shared" si="31"/>
        <v/>
      </c>
      <c r="V534" s="44"/>
      <c r="W534" s="201"/>
      <c r="X534" s="201"/>
      <c r="Y534" s="41"/>
      <c r="Z534" s="46"/>
      <c r="AA534" s="46"/>
      <c r="AB534" s="46"/>
      <c r="AC534" s="41"/>
      <c r="AD534" s="327"/>
      <c r="AE534" s="44"/>
      <c r="AF534" s="337" t="str">
        <f t="shared" si="34"/>
        <v/>
      </c>
      <c r="AG534" s="395"/>
      <c r="AH534" s="75"/>
      <c r="AI534" s="75"/>
      <c r="AJ534" s="76" t="b">
        <f t="shared" si="32"/>
        <v>1</v>
      </c>
    </row>
    <row r="535" spans="1:55" ht="36" customHeight="1">
      <c r="A535" s="68"/>
      <c r="B535" s="68"/>
      <c r="C535" s="66"/>
      <c r="D535" s="46"/>
      <c r="E535" s="237"/>
      <c r="F535" s="217" t="str">
        <f t="shared" si="33"/>
        <v/>
      </c>
      <c r="G535" s="41"/>
      <c r="H535" s="41"/>
      <c r="I535" s="194"/>
      <c r="J535" s="41"/>
      <c r="K535" s="84"/>
      <c r="L535" s="119"/>
      <c r="M535" s="202"/>
      <c r="N535" s="218"/>
      <c r="O535" s="219"/>
      <c r="P535" s="237"/>
      <c r="Q535" s="200"/>
      <c r="R535" s="202"/>
      <c r="S535" s="202"/>
      <c r="T535" s="220"/>
      <c r="U535" s="171" t="str">
        <f t="shared" si="31"/>
        <v/>
      </c>
      <c r="V535" s="44"/>
      <c r="W535" s="201"/>
      <c r="X535" s="201"/>
      <c r="Y535" s="41"/>
      <c r="Z535" s="46"/>
      <c r="AA535" s="46"/>
      <c r="AB535" s="46"/>
      <c r="AC535" s="41"/>
      <c r="AD535" s="327"/>
      <c r="AE535" s="44"/>
      <c r="AF535" s="337" t="str">
        <f t="shared" si="34"/>
        <v/>
      </c>
      <c r="AG535" s="395"/>
      <c r="AH535" s="75"/>
      <c r="AI535" s="75"/>
      <c r="AJ535" s="76" t="b">
        <f t="shared" si="32"/>
        <v>1</v>
      </c>
    </row>
    <row r="536" spans="1:55" ht="36" customHeight="1">
      <c r="A536" s="68"/>
      <c r="B536" s="68"/>
      <c r="C536" s="66"/>
      <c r="D536" s="46"/>
      <c r="E536" s="237"/>
      <c r="F536" s="217" t="str">
        <f t="shared" si="33"/>
        <v/>
      </c>
      <c r="G536" s="41"/>
      <c r="H536" s="41"/>
      <c r="I536" s="194"/>
      <c r="J536" s="41"/>
      <c r="K536" s="84"/>
      <c r="L536" s="119"/>
      <c r="M536" s="202"/>
      <c r="N536" s="218"/>
      <c r="O536" s="219"/>
      <c r="P536" s="237"/>
      <c r="Q536" s="200"/>
      <c r="R536" s="202"/>
      <c r="S536" s="202"/>
      <c r="T536" s="220"/>
      <c r="U536" s="171" t="str">
        <f t="shared" si="31"/>
        <v/>
      </c>
      <c r="V536" s="44"/>
      <c r="W536" s="201"/>
      <c r="X536" s="201"/>
      <c r="Y536" s="41"/>
      <c r="Z536" s="46"/>
      <c r="AA536" s="46"/>
      <c r="AB536" s="46"/>
      <c r="AC536" s="41"/>
      <c r="AD536" s="327"/>
      <c r="AE536" s="44"/>
      <c r="AF536" s="337" t="str">
        <f t="shared" si="34"/>
        <v/>
      </c>
      <c r="AG536" s="395"/>
      <c r="AH536" s="75"/>
      <c r="AI536" s="75"/>
      <c r="AJ536" s="76" t="b">
        <f t="shared" si="32"/>
        <v>1</v>
      </c>
    </row>
    <row r="537" spans="1:55" ht="36" customHeight="1">
      <c r="A537" s="68"/>
      <c r="B537" s="68"/>
      <c r="C537" s="66"/>
      <c r="D537" s="46"/>
      <c r="E537" s="237"/>
      <c r="F537" s="217" t="str">
        <f t="shared" si="33"/>
        <v/>
      </c>
      <c r="G537" s="41"/>
      <c r="H537" s="41"/>
      <c r="I537" s="194"/>
      <c r="J537" s="41"/>
      <c r="K537" s="84"/>
      <c r="L537" s="119"/>
      <c r="M537" s="202"/>
      <c r="N537" s="218"/>
      <c r="O537" s="219"/>
      <c r="P537" s="237"/>
      <c r="Q537" s="200"/>
      <c r="R537" s="202"/>
      <c r="S537" s="202"/>
      <c r="T537" s="220"/>
      <c r="U537" s="171" t="str">
        <f t="shared" si="31"/>
        <v/>
      </c>
      <c r="V537" s="44"/>
      <c r="W537" s="201"/>
      <c r="X537" s="201"/>
      <c r="Y537" s="41"/>
      <c r="Z537" s="46"/>
      <c r="AA537" s="46"/>
      <c r="AB537" s="46"/>
      <c r="AC537" s="41"/>
      <c r="AD537" s="327"/>
      <c r="AE537" s="44"/>
      <c r="AF537" s="337" t="str">
        <f t="shared" si="34"/>
        <v/>
      </c>
      <c r="AG537" s="395"/>
      <c r="AH537" s="75"/>
      <c r="AI537" s="75"/>
      <c r="AJ537" s="76" t="b">
        <f t="shared" si="32"/>
        <v>1</v>
      </c>
    </row>
    <row r="538" spans="1:55" ht="36" customHeight="1">
      <c r="A538" s="68"/>
      <c r="B538" s="68"/>
      <c r="C538" s="66"/>
      <c r="D538" s="119"/>
      <c r="E538" s="238"/>
      <c r="F538" s="217" t="str">
        <f t="shared" si="33"/>
        <v/>
      </c>
      <c r="G538" s="194"/>
      <c r="H538" s="41"/>
      <c r="I538" s="194"/>
      <c r="J538" s="41"/>
      <c r="K538" s="208"/>
      <c r="L538" s="119"/>
      <c r="M538" s="202"/>
      <c r="N538" s="218"/>
      <c r="O538" s="219"/>
      <c r="P538" s="238"/>
      <c r="Q538" s="200"/>
      <c r="R538" s="202"/>
      <c r="S538" s="202"/>
      <c r="T538" s="220"/>
      <c r="U538" s="171" t="str">
        <f t="shared" si="31"/>
        <v/>
      </c>
      <c r="V538" s="210"/>
      <c r="W538" s="202"/>
      <c r="X538" s="202"/>
      <c r="Y538" s="194"/>
      <c r="Z538" s="119"/>
      <c r="AA538" s="119"/>
      <c r="AB538" s="119"/>
      <c r="AC538" s="194"/>
      <c r="AD538" s="327"/>
      <c r="AE538" s="44"/>
      <c r="AF538" s="337" t="str">
        <f t="shared" si="34"/>
        <v/>
      </c>
      <c r="AG538" s="395"/>
      <c r="AH538" s="75"/>
      <c r="AI538" s="75"/>
      <c r="AJ538" s="76" t="b">
        <f t="shared" si="32"/>
        <v>1</v>
      </c>
      <c r="AK538" s="193"/>
      <c r="AL538" s="193"/>
      <c r="AM538" s="193"/>
      <c r="AN538" s="193"/>
      <c r="AO538" s="193"/>
      <c r="AP538" s="193"/>
      <c r="AQ538" s="193"/>
      <c r="AR538" s="193"/>
      <c r="AS538" s="193"/>
      <c r="AT538" s="193"/>
      <c r="AU538" s="193"/>
      <c r="AV538" s="193"/>
      <c r="AW538" s="193"/>
      <c r="AX538" s="193"/>
      <c r="AY538" s="193"/>
      <c r="AZ538" s="193"/>
      <c r="BA538" s="193"/>
      <c r="BB538" s="193"/>
      <c r="BC538" s="193"/>
    </row>
    <row r="539" spans="1:55" ht="36" customHeight="1">
      <c r="A539" s="68"/>
      <c r="B539" s="68"/>
      <c r="C539" s="66"/>
      <c r="D539" s="46"/>
      <c r="E539" s="237"/>
      <c r="F539" s="217" t="str">
        <f t="shared" si="33"/>
        <v/>
      </c>
      <c r="G539" s="41"/>
      <c r="H539" s="41"/>
      <c r="I539" s="194"/>
      <c r="J539" s="41"/>
      <c r="K539" s="84"/>
      <c r="L539" s="119"/>
      <c r="M539" s="202"/>
      <c r="N539" s="218"/>
      <c r="O539" s="219"/>
      <c r="P539" s="237"/>
      <c r="Q539" s="200"/>
      <c r="R539" s="202"/>
      <c r="S539" s="202"/>
      <c r="T539" s="220"/>
      <c r="U539" s="171" t="str">
        <f t="shared" si="31"/>
        <v/>
      </c>
      <c r="V539" s="44"/>
      <c r="W539" s="201"/>
      <c r="X539" s="201"/>
      <c r="Y539" s="41"/>
      <c r="Z539" s="46"/>
      <c r="AA539" s="46"/>
      <c r="AB539" s="46"/>
      <c r="AC539" s="41"/>
      <c r="AD539" s="327"/>
      <c r="AE539" s="44"/>
      <c r="AF539" s="337" t="str">
        <f t="shared" si="34"/>
        <v/>
      </c>
      <c r="AG539" s="395"/>
      <c r="AH539" s="75"/>
      <c r="AI539" s="75"/>
      <c r="AJ539" s="76" t="b">
        <f t="shared" si="32"/>
        <v>1</v>
      </c>
    </row>
    <row r="540" spans="1:55" ht="36" customHeight="1">
      <c r="A540" s="68"/>
      <c r="B540" s="68"/>
      <c r="C540" s="66"/>
      <c r="D540" s="46"/>
      <c r="E540" s="237"/>
      <c r="F540" s="217" t="str">
        <f t="shared" si="33"/>
        <v/>
      </c>
      <c r="G540" s="41"/>
      <c r="H540" s="41"/>
      <c r="I540" s="194"/>
      <c r="J540" s="41"/>
      <c r="K540" s="84"/>
      <c r="L540" s="119"/>
      <c r="M540" s="202"/>
      <c r="N540" s="218"/>
      <c r="O540" s="219"/>
      <c r="P540" s="237"/>
      <c r="Q540" s="200"/>
      <c r="R540" s="202"/>
      <c r="S540" s="202"/>
      <c r="T540" s="220"/>
      <c r="U540" s="171" t="str">
        <f t="shared" si="31"/>
        <v/>
      </c>
      <c r="V540" s="44"/>
      <c r="W540" s="201"/>
      <c r="X540" s="201"/>
      <c r="Y540" s="41"/>
      <c r="Z540" s="46"/>
      <c r="AA540" s="46"/>
      <c r="AB540" s="46"/>
      <c r="AC540" s="41"/>
      <c r="AD540" s="327"/>
      <c r="AE540" s="44"/>
      <c r="AF540" s="337" t="str">
        <f t="shared" si="34"/>
        <v/>
      </c>
      <c r="AG540" s="395"/>
      <c r="AH540" s="75"/>
      <c r="AI540" s="75"/>
      <c r="AJ540" s="76" t="b">
        <f t="shared" si="32"/>
        <v>1</v>
      </c>
    </row>
    <row r="541" spans="1:55" ht="36" customHeight="1">
      <c r="A541" s="68"/>
      <c r="B541" s="68"/>
      <c r="C541" s="66"/>
      <c r="D541" s="46"/>
      <c r="E541" s="237"/>
      <c r="F541" s="217" t="str">
        <f t="shared" si="33"/>
        <v/>
      </c>
      <c r="G541" s="41"/>
      <c r="H541" s="41"/>
      <c r="I541" s="194"/>
      <c r="J541" s="41"/>
      <c r="K541" s="84"/>
      <c r="L541" s="119"/>
      <c r="M541" s="202"/>
      <c r="N541" s="218"/>
      <c r="O541" s="219"/>
      <c r="P541" s="237"/>
      <c r="Q541" s="200"/>
      <c r="R541" s="202"/>
      <c r="S541" s="202"/>
      <c r="T541" s="220"/>
      <c r="U541" s="171" t="str">
        <f t="shared" si="31"/>
        <v/>
      </c>
      <c r="V541" s="44"/>
      <c r="W541" s="201"/>
      <c r="X541" s="201"/>
      <c r="Y541" s="41"/>
      <c r="Z541" s="46"/>
      <c r="AA541" s="46"/>
      <c r="AB541" s="46"/>
      <c r="AC541" s="41"/>
      <c r="AD541" s="327"/>
      <c r="AE541" s="44"/>
      <c r="AF541" s="337" t="str">
        <f t="shared" si="34"/>
        <v/>
      </c>
      <c r="AG541" s="395"/>
      <c r="AH541" s="75"/>
      <c r="AI541" s="75"/>
      <c r="AJ541" s="76" t="b">
        <f t="shared" si="32"/>
        <v>1</v>
      </c>
    </row>
    <row r="542" spans="1:55" ht="36" customHeight="1">
      <c r="A542" s="68"/>
      <c r="B542" s="68"/>
      <c r="C542" s="66"/>
      <c r="D542" s="46"/>
      <c r="E542" s="237"/>
      <c r="F542" s="217" t="str">
        <f t="shared" si="33"/>
        <v/>
      </c>
      <c r="G542" s="41"/>
      <c r="H542" s="41"/>
      <c r="I542" s="194"/>
      <c r="J542" s="41"/>
      <c r="K542" s="84"/>
      <c r="L542" s="119"/>
      <c r="M542" s="202"/>
      <c r="N542" s="218"/>
      <c r="O542" s="219"/>
      <c r="P542" s="237"/>
      <c r="Q542" s="200"/>
      <c r="R542" s="202"/>
      <c r="S542" s="202"/>
      <c r="T542" s="220"/>
      <c r="U542" s="171" t="str">
        <f t="shared" si="31"/>
        <v/>
      </c>
      <c r="V542" s="44"/>
      <c r="W542" s="201"/>
      <c r="X542" s="201"/>
      <c r="Y542" s="41"/>
      <c r="Z542" s="46"/>
      <c r="AA542" s="46"/>
      <c r="AB542" s="46"/>
      <c r="AC542" s="41"/>
      <c r="AD542" s="327"/>
      <c r="AE542" s="44"/>
      <c r="AF542" s="337" t="str">
        <f t="shared" si="34"/>
        <v/>
      </c>
      <c r="AG542" s="395"/>
      <c r="AH542" s="75"/>
      <c r="AI542" s="75"/>
      <c r="AJ542" s="76" t="b">
        <f t="shared" si="32"/>
        <v>1</v>
      </c>
    </row>
    <row r="543" spans="1:55" ht="36" customHeight="1">
      <c r="A543" s="68"/>
      <c r="B543" s="68"/>
      <c r="C543" s="66"/>
      <c r="D543" s="46"/>
      <c r="E543" s="237"/>
      <c r="F543" s="217" t="str">
        <f t="shared" si="33"/>
        <v/>
      </c>
      <c r="G543" s="41"/>
      <c r="H543" s="41"/>
      <c r="I543" s="194"/>
      <c r="J543" s="41"/>
      <c r="K543" s="84"/>
      <c r="L543" s="119"/>
      <c r="M543" s="202"/>
      <c r="N543" s="218"/>
      <c r="O543" s="219"/>
      <c r="P543" s="237"/>
      <c r="Q543" s="200"/>
      <c r="R543" s="202"/>
      <c r="S543" s="202"/>
      <c r="T543" s="220"/>
      <c r="U543" s="171" t="str">
        <f t="shared" si="31"/>
        <v/>
      </c>
      <c r="V543" s="44"/>
      <c r="W543" s="201"/>
      <c r="X543" s="201"/>
      <c r="Y543" s="41"/>
      <c r="Z543" s="46"/>
      <c r="AA543" s="46"/>
      <c r="AB543" s="46"/>
      <c r="AC543" s="41"/>
      <c r="AD543" s="327"/>
      <c r="AE543" s="44"/>
      <c r="AF543" s="337" t="str">
        <f t="shared" si="34"/>
        <v/>
      </c>
      <c r="AG543" s="395"/>
      <c r="AH543" s="75"/>
      <c r="AI543" s="75"/>
      <c r="AJ543" s="76" t="b">
        <f t="shared" si="32"/>
        <v>1</v>
      </c>
    </row>
    <row r="544" spans="1:55" ht="36" customHeight="1">
      <c r="A544" s="68"/>
      <c r="B544" s="68"/>
      <c r="C544" s="66"/>
      <c r="D544" s="46"/>
      <c r="E544" s="237"/>
      <c r="F544" s="217" t="str">
        <f t="shared" si="33"/>
        <v/>
      </c>
      <c r="G544" s="41"/>
      <c r="H544" s="41"/>
      <c r="I544" s="194"/>
      <c r="J544" s="41"/>
      <c r="K544" s="84"/>
      <c r="L544" s="119"/>
      <c r="M544" s="202"/>
      <c r="N544" s="218"/>
      <c r="O544" s="219"/>
      <c r="P544" s="237"/>
      <c r="Q544" s="200"/>
      <c r="R544" s="202"/>
      <c r="S544" s="202"/>
      <c r="T544" s="220"/>
      <c r="U544" s="171" t="str">
        <f t="shared" si="31"/>
        <v/>
      </c>
      <c r="V544" s="44"/>
      <c r="W544" s="201"/>
      <c r="X544" s="201"/>
      <c r="Y544" s="41"/>
      <c r="Z544" s="46"/>
      <c r="AA544" s="46"/>
      <c r="AB544" s="46"/>
      <c r="AC544" s="41"/>
      <c r="AD544" s="327"/>
      <c r="AE544" s="44"/>
      <c r="AF544" s="337" t="str">
        <f t="shared" si="34"/>
        <v/>
      </c>
      <c r="AG544" s="395"/>
      <c r="AH544" s="75"/>
      <c r="AI544" s="75"/>
      <c r="AJ544" s="76" t="b">
        <f t="shared" si="32"/>
        <v>1</v>
      </c>
    </row>
    <row r="545" spans="1:36" ht="36" customHeight="1">
      <c r="A545" s="68"/>
      <c r="B545" s="68"/>
      <c r="C545" s="66"/>
      <c r="D545" s="46"/>
      <c r="E545" s="237"/>
      <c r="F545" s="217" t="str">
        <f t="shared" si="33"/>
        <v/>
      </c>
      <c r="G545" s="41"/>
      <c r="H545" s="41"/>
      <c r="I545" s="194"/>
      <c r="J545" s="41"/>
      <c r="K545" s="84"/>
      <c r="L545" s="119"/>
      <c r="M545" s="202"/>
      <c r="N545" s="218"/>
      <c r="O545" s="219"/>
      <c r="P545" s="237"/>
      <c r="Q545" s="200"/>
      <c r="R545" s="202"/>
      <c r="S545" s="202"/>
      <c r="T545" s="220"/>
      <c r="U545" s="171" t="str">
        <f t="shared" si="31"/>
        <v/>
      </c>
      <c r="V545" s="44"/>
      <c r="W545" s="201"/>
      <c r="X545" s="201"/>
      <c r="Y545" s="41"/>
      <c r="Z545" s="46"/>
      <c r="AA545" s="46"/>
      <c r="AB545" s="46"/>
      <c r="AC545" s="41"/>
      <c r="AD545" s="327"/>
      <c r="AE545" s="44"/>
      <c r="AF545" s="337" t="str">
        <f t="shared" si="34"/>
        <v/>
      </c>
      <c r="AG545" s="395"/>
      <c r="AH545" s="75"/>
      <c r="AI545" s="75"/>
      <c r="AJ545" s="76" t="b">
        <f t="shared" si="32"/>
        <v>1</v>
      </c>
    </row>
    <row r="546" spans="1:36" ht="36" customHeight="1">
      <c r="A546" s="68"/>
      <c r="B546" s="68"/>
      <c r="C546" s="66"/>
      <c r="D546" s="46"/>
      <c r="E546" s="237"/>
      <c r="F546" s="217" t="str">
        <f t="shared" si="33"/>
        <v/>
      </c>
      <c r="G546" s="41"/>
      <c r="H546" s="41"/>
      <c r="I546" s="194"/>
      <c r="J546" s="41"/>
      <c r="K546" s="84"/>
      <c r="L546" s="119"/>
      <c r="M546" s="202"/>
      <c r="N546" s="218"/>
      <c r="O546" s="219"/>
      <c r="P546" s="237"/>
      <c r="Q546" s="200"/>
      <c r="R546" s="202"/>
      <c r="S546" s="202"/>
      <c r="T546" s="220"/>
      <c r="U546" s="171" t="str">
        <f t="shared" si="31"/>
        <v/>
      </c>
      <c r="V546" s="44"/>
      <c r="W546" s="201"/>
      <c r="X546" s="201"/>
      <c r="Y546" s="41"/>
      <c r="Z546" s="46"/>
      <c r="AA546" s="46"/>
      <c r="AB546" s="46"/>
      <c r="AC546" s="41"/>
      <c r="AD546" s="327"/>
      <c r="AE546" s="44"/>
      <c r="AF546" s="337" t="str">
        <f t="shared" si="34"/>
        <v/>
      </c>
      <c r="AG546" s="395"/>
      <c r="AH546" s="75"/>
      <c r="AI546" s="75"/>
      <c r="AJ546" s="76" t="b">
        <f t="shared" si="32"/>
        <v>1</v>
      </c>
    </row>
    <row r="547" spans="1:36" ht="36" customHeight="1">
      <c r="A547" s="68"/>
      <c r="B547" s="68"/>
      <c r="C547" s="66"/>
      <c r="D547" s="46"/>
      <c r="E547" s="237"/>
      <c r="F547" s="217" t="str">
        <f t="shared" si="33"/>
        <v/>
      </c>
      <c r="G547" s="41"/>
      <c r="H547" s="41"/>
      <c r="I547" s="194"/>
      <c r="J547" s="41"/>
      <c r="K547" s="84"/>
      <c r="L547" s="119"/>
      <c r="M547" s="202"/>
      <c r="N547" s="218"/>
      <c r="O547" s="219"/>
      <c r="P547" s="237"/>
      <c r="Q547" s="200"/>
      <c r="R547" s="202"/>
      <c r="S547" s="202"/>
      <c r="T547" s="220"/>
      <c r="U547" s="171" t="str">
        <f t="shared" si="31"/>
        <v/>
      </c>
      <c r="V547" s="44"/>
      <c r="W547" s="201"/>
      <c r="X547" s="201"/>
      <c r="Y547" s="41"/>
      <c r="Z547" s="46"/>
      <c r="AA547" s="46"/>
      <c r="AB547" s="46"/>
      <c r="AC547" s="41"/>
      <c r="AD547" s="327"/>
      <c r="AE547" s="44"/>
      <c r="AF547" s="337" t="str">
        <f t="shared" si="34"/>
        <v/>
      </c>
      <c r="AG547" s="395"/>
      <c r="AH547" s="75"/>
      <c r="AI547" s="75"/>
      <c r="AJ547" s="76" t="b">
        <f t="shared" si="32"/>
        <v>1</v>
      </c>
    </row>
    <row r="548" spans="1:36" ht="36" customHeight="1">
      <c r="A548" s="68"/>
      <c r="B548" s="68"/>
      <c r="C548" s="66"/>
      <c r="D548" s="46"/>
      <c r="E548" s="237"/>
      <c r="F548" s="217" t="str">
        <f t="shared" si="33"/>
        <v/>
      </c>
      <c r="G548" s="41"/>
      <c r="H548" s="41"/>
      <c r="I548" s="194"/>
      <c r="J548" s="41"/>
      <c r="K548" s="84"/>
      <c r="L548" s="119"/>
      <c r="M548" s="202"/>
      <c r="N548" s="218"/>
      <c r="O548" s="219"/>
      <c r="P548" s="237"/>
      <c r="Q548" s="200"/>
      <c r="R548" s="202"/>
      <c r="S548" s="202"/>
      <c r="T548" s="220"/>
      <c r="U548" s="171" t="str">
        <f t="shared" si="31"/>
        <v/>
      </c>
      <c r="V548" s="44"/>
      <c r="W548" s="201"/>
      <c r="X548" s="201"/>
      <c r="Y548" s="41"/>
      <c r="Z548" s="46"/>
      <c r="AA548" s="46"/>
      <c r="AB548" s="46"/>
      <c r="AC548" s="41"/>
      <c r="AD548" s="327"/>
      <c r="AE548" s="44"/>
      <c r="AF548" s="337" t="str">
        <f t="shared" si="34"/>
        <v/>
      </c>
      <c r="AG548" s="395"/>
      <c r="AH548" s="75"/>
      <c r="AI548" s="75"/>
      <c r="AJ548" s="76" t="b">
        <f t="shared" si="32"/>
        <v>1</v>
      </c>
    </row>
    <row r="549" spans="1:36" ht="36" customHeight="1">
      <c r="A549" s="68"/>
      <c r="B549" s="68"/>
      <c r="C549" s="66"/>
      <c r="D549" s="46"/>
      <c r="E549" s="237"/>
      <c r="F549" s="217" t="str">
        <f t="shared" si="33"/>
        <v/>
      </c>
      <c r="G549" s="41"/>
      <c r="H549" s="41"/>
      <c r="I549" s="194"/>
      <c r="J549" s="41"/>
      <c r="K549" s="84"/>
      <c r="L549" s="119"/>
      <c r="M549" s="202"/>
      <c r="N549" s="218"/>
      <c r="O549" s="219"/>
      <c r="P549" s="237"/>
      <c r="Q549" s="200"/>
      <c r="R549" s="202"/>
      <c r="S549" s="202"/>
      <c r="T549" s="220"/>
      <c r="U549" s="171" t="str">
        <f t="shared" si="31"/>
        <v/>
      </c>
      <c r="V549" s="44"/>
      <c r="W549" s="201"/>
      <c r="X549" s="201"/>
      <c r="Y549" s="41"/>
      <c r="Z549" s="46"/>
      <c r="AA549" s="46"/>
      <c r="AB549" s="46"/>
      <c r="AC549" s="41"/>
      <c r="AD549" s="327"/>
      <c r="AE549" s="44"/>
      <c r="AF549" s="337" t="str">
        <f t="shared" si="34"/>
        <v/>
      </c>
      <c r="AG549" s="395"/>
      <c r="AH549" s="75"/>
      <c r="AI549" s="75"/>
      <c r="AJ549" s="76" t="b">
        <f t="shared" si="32"/>
        <v>1</v>
      </c>
    </row>
    <row r="550" spans="1:36" ht="36" customHeight="1">
      <c r="A550" s="68"/>
      <c r="B550" s="68"/>
      <c r="C550" s="66"/>
      <c r="D550" s="46"/>
      <c r="E550" s="237"/>
      <c r="F550" s="217" t="str">
        <f t="shared" si="33"/>
        <v/>
      </c>
      <c r="G550" s="41"/>
      <c r="H550" s="41"/>
      <c r="I550" s="194"/>
      <c r="J550" s="41"/>
      <c r="K550" s="84"/>
      <c r="L550" s="119"/>
      <c r="M550" s="202"/>
      <c r="N550" s="218"/>
      <c r="O550" s="219"/>
      <c r="P550" s="237"/>
      <c r="Q550" s="200"/>
      <c r="R550" s="202"/>
      <c r="S550" s="202"/>
      <c r="T550" s="220"/>
      <c r="U550" s="171" t="str">
        <f t="shared" si="31"/>
        <v/>
      </c>
      <c r="V550" s="44"/>
      <c r="W550" s="201"/>
      <c r="X550" s="201"/>
      <c r="Y550" s="41"/>
      <c r="Z550" s="46"/>
      <c r="AA550" s="46"/>
      <c r="AB550" s="46"/>
      <c r="AC550" s="41"/>
      <c r="AD550" s="327"/>
      <c r="AE550" s="44"/>
      <c r="AF550" s="337" t="str">
        <f t="shared" si="34"/>
        <v/>
      </c>
      <c r="AG550" s="395"/>
      <c r="AH550" s="75"/>
      <c r="AI550" s="75"/>
      <c r="AJ550" s="76" t="b">
        <f t="shared" si="32"/>
        <v>1</v>
      </c>
    </row>
    <row r="551" spans="1:36" ht="36" customHeight="1">
      <c r="A551" s="68"/>
      <c r="B551" s="68"/>
      <c r="C551" s="66"/>
      <c r="D551" s="46"/>
      <c r="E551" s="237"/>
      <c r="F551" s="217" t="str">
        <f t="shared" si="33"/>
        <v/>
      </c>
      <c r="G551" s="41"/>
      <c r="H551" s="41"/>
      <c r="I551" s="194"/>
      <c r="J551" s="41"/>
      <c r="K551" s="84"/>
      <c r="L551" s="119"/>
      <c r="M551" s="202"/>
      <c r="N551" s="218"/>
      <c r="O551" s="219"/>
      <c r="P551" s="237"/>
      <c r="Q551" s="200"/>
      <c r="R551" s="202"/>
      <c r="S551" s="202"/>
      <c r="T551" s="220"/>
      <c r="U551" s="171" t="str">
        <f t="shared" si="31"/>
        <v/>
      </c>
      <c r="V551" s="44"/>
      <c r="W551" s="201"/>
      <c r="X551" s="201"/>
      <c r="Y551" s="41"/>
      <c r="Z551" s="46"/>
      <c r="AA551" s="46"/>
      <c r="AB551" s="46"/>
      <c r="AC551" s="41"/>
      <c r="AD551" s="327"/>
      <c r="AE551" s="44"/>
      <c r="AF551" s="337" t="str">
        <f t="shared" si="34"/>
        <v/>
      </c>
      <c r="AG551" s="395"/>
      <c r="AH551" s="75"/>
      <c r="AI551" s="75"/>
      <c r="AJ551" s="76" t="b">
        <f t="shared" si="32"/>
        <v>1</v>
      </c>
    </row>
    <row r="552" spans="1:36" ht="36" customHeight="1">
      <c r="A552" s="68"/>
      <c r="B552" s="68"/>
      <c r="C552" s="66"/>
      <c r="D552" s="46"/>
      <c r="E552" s="237"/>
      <c r="F552" s="217" t="str">
        <f t="shared" si="33"/>
        <v/>
      </c>
      <c r="G552" s="41"/>
      <c r="H552" s="41"/>
      <c r="I552" s="194"/>
      <c r="J552" s="41"/>
      <c r="K552" s="84"/>
      <c r="L552" s="119"/>
      <c r="M552" s="202"/>
      <c r="N552" s="218"/>
      <c r="O552" s="219"/>
      <c r="P552" s="237"/>
      <c r="Q552" s="200"/>
      <c r="R552" s="202"/>
      <c r="S552" s="202"/>
      <c r="T552" s="220"/>
      <c r="U552" s="171" t="str">
        <f t="shared" si="31"/>
        <v/>
      </c>
      <c r="V552" s="44"/>
      <c r="W552" s="201"/>
      <c r="X552" s="201"/>
      <c r="Y552" s="41"/>
      <c r="Z552" s="46"/>
      <c r="AA552" s="46"/>
      <c r="AB552" s="46"/>
      <c r="AC552" s="41"/>
      <c r="AD552" s="327"/>
      <c r="AE552" s="44"/>
      <c r="AF552" s="337" t="str">
        <f t="shared" si="34"/>
        <v/>
      </c>
      <c r="AG552" s="395"/>
      <c r="AH552" s="75"/>
      <c r="AI552" s="75"/>
      <c r="AJ552" s="76" t="b">
        <f t="shared" si="32"/>
        <v>1</v>
      </c>
    </row>
    <row r="553" spans="1:36" ht="36" customHeight="1">
      <c r="A553" s="68"/>
      <c r="B553" s="68"/>
      <c r="C553" s="66"/>
      <c r="D553" s="46"/>
      <c r="E553" s="237"/>
      <c r="F553" s="217" t="str">
        <f t="shared" si="33"/>
        <v/>
      </c>
      <c r="G553" s="41"/>
      <c r="H553" s="41"/>
      <c r="I553" s="194"/>
      <c r="J553" s="41"/>
      <c r="K553" s="84"/>
      <c r="L553" s="119"/>
      <c r="M553" s="202"/>
      <c r="N553" s="218"/>
      <c r="O553" s="219"/>
      <c r="P553" s="237"/>
      <c r="Q553" s="200"/>
      <c r="R553" s="202"/>
      <c r="S553" s="202"/>
      <c r="T553" s="220"/>
      <c r="U553" s="171" t="str">
        <f t="shared" si="31"/>
        <v/>
      </c>
      <c r="V553" s="44"/>
      <c r="W553" s="201"/>
      <c r="X553" s="201"/>
      <c r="Y553" s="41"/>
      <c r="Z553" s="46"/>
      <c r="AA553" s="46"/>
      <c r="AB553" s="46"/>
      <c r="AC553" s="41"/>
      <c r="AD553" s="327"/>
      <c r="AE553" s="44"/>
      <c r="AF553" s="337" t="str">
        <f t="shared" si="34"/>
        <v/>
      </c>
      <c r="AG553" s="395"/>
      <c r="AH553" s="75"/>
      <c r="AI553" s="75"/>
      <c r="AJ553" s="76" t="b">
        <f t="shared" si="32"/>
        <v>1</v>
      </c>
    </row>
    <row r="554" spans="1:36" ht="36" customHeight="1">
      <c r="A554" s="68"/>
      <c r="B554" s="68"/>
      <c r="C554" s="66"/>
      <c r="D554" s="46"/>
      <c r="E554" s="237"/>
      <c r="F554" s="217" t="str">
        <f t="shared" si="33"/>
        <v/>
      </c>
      <c r="G554" s="41"/>
      <c r="H554" s="41"/>
      <c r="I554" s="194"/>
      <c r="J554" s="41"/>
      <c r="K554" s="84"/>
      <c r="L554" s="119"/>
      <c r="M554" s="202"/>
      <c r="N554" s="218"/>
      <c r="O554" s="219"/>
      <c r="P554" s="237"/>
      <c r="Q554" s="200"/>
      <c r="R554" s="202"/>
      <c r="S554" s="202"/>
      <c r="T554" s="220"/>
      <c r="U554" s="171" t="str">
        <f t="shared" si="31"/>
        <v/>
      </c>
      <c r="V554" s="44"/>
      <c r="W554" s="201"/>
      <c r="X554" s="201"/>
      <c r="Y554" s="41"/>
      <c r="Z554" s="46"/>
      <c r="AA554" s="46"/>
      <c r="AB554" s="46"/>
      <c r="AC554" s="41"/>
      <c r="AD554" s="327"/>
      <c r="AE554" s="44"/>
      <c r="AF554" s="337" t="str">
        <f t="shared" si="34"/>
        <v/>
      </c>
      <c r="AG554" s="395"/>
      <c r="AH554" s="75"/>
      <c r="AI554" s="75"/>
      <c r="AJ554" s="76" t="b">
        <f t="shared" si="32"/>
        <v>1</v>
      </c>
    </row>
    <row r="555" spans="1:36" ht="36" customHeight="1">
      <c r="A555" s="68"/>
      <c r="B555" s="68"/>
      <c r="C555" s="66"/>
      <c r="D555" s="46"/>
      <c r="E555" s="237"/>
      <c r="F555" s="217" t="str">
        <f t="shared" si="33"/>
        <v/>
      </c>
      <c r="G555" s="41"/>
      <c r="H555" s="41"/>
      <c r="I555" s="194"/>
      <c r="J555" s="41"/>
      <c r="K555" s="84"/>
      <c r="L555" s="119"/>
      <c r="M555" s="202"/>
      <c r="N555" s="218"/>
      <c r="O555" s="219"/>
      <c r="P555" s="237"/>
      <c r="Q555" s="200"/>
      <c r="R555" s="202"/>
      <c r="S555" s="202"/>
      <c r="T555" s="220"/>
      <c r="U555" s="171" t="str">
        <f t="shared" si="31"/>
        <v/>
      </c>
      <c r="V555" s="44"/>
      <c r="W555" s="201"/>
      <c r="X555" s="201"/>
      <c r="Y555" s="41"/>
      <c r="Z555" s="46"/>
      <c r="AA555" s="46"/>
      <c r="AB555" s="46"/>
      <c r="AC555" s="41"/>
      <c r="AD555" s="327"/>
      <c r="AE555" s="44"/>
      <c r="AF555" s="337" t="str">
        <f t="shared" si="34"/>
        <v/>
      </c>
      <c r="AG555" s="395"/>
      <c r="AH555" s="75"/>
      <c r="AI555" s="75"/>
      <c r="AJ555" s="76" t="b">
        <f t="shared" si="32"/>
        <v>1</v>
      </c>
    </row>
    <row r="556" spans="1:36" ht="36" customHeight="1">
      <c r="A556" s="68"/>
      <c r="B556" s="68"/>
      <c r="C556" s="66"/>
      <c r="D556" s="46"/>
      <c r="E556" s="237"/>
      <c r="F556" s="217" t="str">
        <f t="shared" si="33"/>
        <v/>
      </c>
      <c r="G556" s="41"/>
      <c r="H556" s="41"/>
      <c r="I556" s="194"/>
      <c r="J556" s="41"/>
      <c r="K556" s="84"/>
      <c r="L556" s="119"/>
      <c r="M556" s="202"/>
      <c r="N556" s="218"/>
      <c r="O556" s="219"/>
      <c r="P556" s="237"/>
      <c r="Q556" s="200"/>
      <c r="R556" s="202"/>
      <c r="S556" s="202"/>
      <c r="T556" s="220"/>
      <c r="U556" s="171" t="str">
        <f t="shared" si="31"/>
        <v/>
      </c>
      <c r="V556" s="44"/>
      <c r="W556" s="201"/>
      <c r="X556" s="201"/>
      <c r="Y556" s="41"/>
      <c r="Z556" s="46"/>
      <c r="AA556" s="46"/>
      <c r="AB556" s="46"/>
      <c r="AC556" s="41"/>
      <c r="AD556" s="327"/>
      <c r="AE556" s="44"/>
      <c r="AF556" s="337" t="str">
        <f t="shared" si="34"/>
        <v/>
      </c>
      <c r="AG556" s="395"/>
      <c r="AH556" s="75"/>
      <c r="AI556" s="75"/>
      <c r="AJ556" s="76" t="b">
        <f t="shared" si="32"/>
        <v>1</v>
      </c>
    </row>
    <row r="557" spans="1:36" ht="36" customHeight="1">
      <c r="A557" s="68"/>
      <c r="B557" s="68"/>
      <c r="C557" s="66"/>
      <c r="D557" s="46"/>
      <c r="E557" s="237"/>
      <c r="F557" s="217" t="str">
        <f t="shared" si="33"/>
        <v/>
      </c>
      <c r="G557" s="41"/>
      <c r="H557" s="41"/>
      <c r="I557" s="194"/>
      <c r="J557" s="41"/>
      <c r="K557" s="84"/>
      <c r="L557" s="119"/>
      <c r="M557" s="202"/>
      <c r="N557" s="218"/>
      <c r="O557" s="219"/>
      <c r="P557" s="237"/>
      <c r="Q557" s="200"/>
      <c r="R557" s="202"/>
      <c r="S557" s="202"/>
      <c r="T557" s="220"/>
      <c r="U557" s="171" t="str">
        <f t="shared" si="31"/>
        <v/>
      </c>
      <c r="V557" s="44"/>
      <c r="W557" s="201"/>
      <c r="X557" s="201"/>
      <c r="Y557" s="41"/>
      <c r="Z557" s="46"/>
      <c r="AA557" s="46"/>
      <c r="AB557" s="46"/>
      <c r="AC557" s="41"/>
      <c r="AD557" s="327"/>
      <c r="AE557" s="44"/>
      <c r="AF557" s="337" t="str">
        <f t="shared" si="34"/>
        <v/>
      </c>
      <c r="AG557" s="395"/>
      <c r="AH557" s="75"/>
      <c r="AI557" s="75"/>
      <c r="AJ557" s="76" t="b">
        <f t="shared" si="32"/>
        <v>1</v>
      </c>
    </row>
    <row r="558" spans="1:36" ht="36" customHeight="1">
      <c r="A558" s="68"/>
      <c r="B558" s="68"/>
      <c r="C558" s="66"/>
      <c r="D558" s="46"/>
      <c r="E558" s="237"/>
      <c r="F558" s="217" t="str">
        <f t="shared" si="33"/>
        <v/>
      </c>
      <c r="G558" s="41"/>
      <c r="H558" s="41"/>
      <c r="I558" s="194"/>
      <c r="J558" s="41"/>
      <c r="K558" s="84"/>
      <c r="L558" s="119"/>
      <c r="M558" s="202"/>
      <c r="N558" s="218"/>
      <c r="O558" s="219"/>
      <c r="P558" s="237"/>
      <c r="Q558" s="200"/>
      <c r="R558" s="202"/>
      <c r="S558" s="202"/>
      <c r="T558" s="220"/>
      <c r="U558" s="171" t="str">
        <f t="shared" si="31"/>
        <v/>
      </c>
      <c r="V558" s="44"/>
      <c r="W558" s="201"/>
      <c r="X558" s="201"/>
      <c r="Y558" s="41"/>
      <c r="Z558" s="46"/>
      <c r="AA558" s="46"/>
      <c r="AB558" s="46"/>
      <c r="AC558" s="41"/>
      <c r="AD558" s="327"/>
      <c r="AE558" s="44"/>
      <c r="AF558" s="337" t="str">
        <f t="shared" si="34"/>
        <v/>
      </c>
      <c r="AG558" s="395"/>
      <c r="AH558" s="75"/>
      <c r="AI558" s="75"/>
      <c r="AJ558" s="76" t="b">
        <f t="shared" si="32"/>
        <v>1</v>
      </c>
    </row>
    <row r="559" spans="1:36" ht="36" customHeight="1">
      <c r="A559" s="68"/>
      <c r="B559" s="68"/>
      <c r="C559" s="66"/>
      <c r="D559" s="46"/>
      <c r="E559" s="237"/>
      <c r="F559" s="217" t="str">
        <f t="shared" si="33"/>
        <v/>
      </c>
      <c r="G559" s="41"/>
      <c r="H559" s="41"/>
      <c r="I559" s="194"/>
      <c r="J559" s="41"/>
      <c r="K559" s="84"/>
      <c r="L559" s="119"/>
      <c r="M559" s="202"/>
      <c r="N559" s="218"/>
      <c r="O559" s="219"/>
      <c r="P559" s="237"/>
      <c r="Q559" s="200"/>
      <c r="R559" s="202"/>
      <c r="S559" s="202"/>
      <c r="T559" s="220"/>
      <c r="U559" s="171" t="str">
        <f t="shared" si="31"/>
        <v/>
      </c>
      <c r="V559" s="44"/>
      <c r="W559" s="201"/>
      <c r="X559" s="201"/>
      <c r="Y559" s="41"/>
      <c r="Z559" s="46"/>
      <c r="AA559" s="46"/>
      <c r="AB559" s="46"/>
      <c r="AC559" s="41"/>
      <c r="AD559" s="327"/>
      <c r="AE559" s="44"/>
      <c r="AF559" s="337" t="str">
        <f t="shared" si="34"/>
        <v/>
      </c>
      <c r="AG559" s="395"/>
      <c r="AH559" s="75"/>
      <c r="AI559" s="75"/>
      <c r="AJ559" s="76" t="b">
        <f t="shared" si="32"/>
        <v>1</v>
      </c>
    </row>
    <row r="560" spans="1:36" ht="36" customHeight="1">
      <c r="A560" s="68"/>
      <c r="B560" s="68"/>
      <c r="C560" s="66"/>
      <c r="D560" s="46"/>
      <c r="E560" s="237"/>
      <c r="F560" s="217" t="str">
        <f t="shared" si="33"/>
        <v/>
      </c>
      <c r="G560" s="41"/>
      <c r="H560" s="41"/>
      <c r="I560" s="194"/>
      <c r="J560" s="41"/>
      <c r="K560" s="84"/>
      <c r="L560" s="119"/>
      <c r="M560" s="202"/>
      <c r="N560" s="218"/>
      <c r="O560" s="219"/>
      <c r="P560" s="237"/>
      <c r="Q560" s="200"/>
      <c r="R560" s="202"/>
      <c r="S560" s="202"/>
      <c r="T560" s="220"/>
      <c r="U560" s="171" t="str">
        <f t="shared" si="31"/>
        <v/>
      </c>
      <c r="V560" s="44"/>
      <c r="W560" s="201"/>
      <c r="X560" s="201"/>
      <c r="Y560" s="41"/>
      <c r="Z560" s="46"/>
      <c r="AA560" s="46"/>
      <c r="AB560" s="46"/>
      <c r="AC560" s="41"/>
      <c r="AD560" s="327"/>
      <c r="AE560" s="44"/>
      <c r="AF560" s="337" t="str">
        <f t="shared" si="34"/>
        <v/>
      </c>
      <c r="AG560" s="395"/>
      <c r="AH560" s="75"/>
      <c r="AI560" s="75"/>
      <c r="AJ560" s="76" t="b">
        <f t="shared" si="32"/>
        <v>1</v>
      </c>
    </row>
    <row r="561" spans="1:36" ht="36" customHeight="1">
      <c r="A561" s="68"/>
      <c r="B561" s="68"/>
      <c r="C561" s="66"/>
      <c r="D561" s="46"/>
      <c r="E561" s="237"/>
      <c r="F561" s="217" t="str">
        <f t="shared" si="33"/>
        <v/>
      </c>
      <c r="G561" s="41"/>
      <c r="H561" s="41"/>
      <c r="I561" s="194"/>
      <c r="J561" s="41"/>
      <c r="K561" s="84"/>
      <c r="L561" s="119"/>
      <c r="M561" s="202"/>
      <c r="N561" s="218"/>
      <c r="O561" s="219"/>
      <c r="P561" s="237"/>
      <c r="Q561" s="200"/>
      <c r="R561" s="202"/>
      <c r="S561" s="202"/>
      <c r="T561" s="220"/>
      <c r="U561" s="171" t="str">
        <f t="shared" si="31"/>
        <v/>
      </c>
      <c r="V561" s="44"/>
      <c r="W561" s="201"/>
      <c r="X561" s="201"/>
      <c r="Y561" s="41"/>
      <c r="Z561" s="46"/>
      <c r="AA561" s="46"/>
      <c r="AB561" s="46"/>
      <c r="AC561" s="41"/>
      <c r="AD561" s="327"/>
      <c r="AE561" s="44"/>
      <c r="AF561" s="337" t="str">
        <f t="shared" si="34"/>
        <v/>
      </c>
      <c r="AG561" s="395"/>
      <c r="AH561" s="75"/>
      <c r="AI561" s="75"/>
      <c r="AJ561" s="76" t="b">
        <f t="shared" si="32"/>
        <v>1</v>
      </c>
    </row>
    <row r="562" spans="1:36" ht="36" customHeight="1">
      <c r="A562" s="68"/>
      <c r="B562" s="68"/>
      <c r="C562" s="66"/>
      <c r="D562" s="46"/>
      <c r="E562" s="237"/>
      <c r="F562" s="217" t="str">
        <f t="shared" si="33"/>
        <v/>
      </c>
      <c r="G562" s="41"/>
      <c r="H562" s="41"/>
      <c r="I562" s="194"/>
      <c r="J562" s="41"/>
      <c r="K562" s="84"/>
      <c r="L562" s="119"/>
      <c r="M562" s="202"/>
      <c r="N562" s="218"/>
      <c r="O562" s="219"/>
      <c r="P562" s="237"/>
      <c r="Q562" s="200"/>
      <c r="R562" s="202"/>
      <c r="S562" s="202"/>
      <c r="T562" s="220"/>
      <c r="U562" s="171" t="str">
        <f t="shared" si="31"/>
        <v/>
      </c>
      <c r="V562" s="44"/>
      <c r="W562" s="201"/>
      <c r="X562" s="201"/>
      <c r="Y562" s="41"/>
      <c r="Z562" s="46"/>
      <c r="AA562" s="46"/>
      <c r="AB562" s="46"/>
      <c r="AC562" s="41"/>
      <c r="AD562" s="327"/>
      <c r="AE562" s="44"/>
      <c r="AF562" s="337" t="str">
        <f t="shared" si="34"/>
        <v/>
      </c>
      <c r="AG562" s="395"/>
      <c r="AH562" s="75"/>
      <c r="AI562" s="75"/>
      <c r="AJ562" s="76" t="b">
        <f t="shared" si="32"/>
        <v>1</v>
      </c>
    </row>
    <row r="563" spans="1:36" ht="36" customHeight="1">
      <c r="A563" s="68"/>
      <c r="B563" s="68"/>
      <c r="C563" s="66"/>
      <c r="D563" s="46"/>
      <c r="E563" s="237"/>
      <c r="F563" s="217" t="str">
        <f t="shared" si="33"/>
        <v/>
      </c>
      <c r="G563" s="41"/>
      <c r="H563" s="41"/>
      <c r="I563" s="194"/>
      <c r="J563" s="41"/>
      <c r="K563" s="84"/>
      <c r="L563" s="119"/>
      <c r="M563" s="202"/>
      <c r="N563" s="218"/>
      <c r="O563" s="219"/>
      <c r="P563" s="237"/>
      <c r="Q563" s="200"/>
      <c r="R563" s="202"/>
      <c r="S563" s="202"/>
      <c r="T563" s="220"/>
      <c r="U563" s="171" t="str">
        <f t="shared" si="31"/>
        <v/>
      </c>
      <c r="V563" s="44"/>
      <c r="W563" s="201"/>
      <c r="X563" s="201"/>
      <c r="Y563" s="41"/>
      <c r="Z563" s="46"/>
      <c r="AA563" s="46"/>
      <c r="AB563" s="46"/>
      <c r="AC563" s="41"/>
      <c r="AD563" s="327"/>
      <c r="AE563" s="44"/>
      <c r="AF563" s="337" t="str">
        <f t="shared" si="34"/>
        <v/>
      </c>
      <c r="AG563" s="395"/>
      <c r="AH563" s="75"/>
      <c r="AI563" s="75"/>
      <c r="AJ563" s="76" t="b">
        <f t="shared" si="32"/>
        <v>1</v>
      </c>
    </row>
    <row r="564" spans="1:36" ht="36" customHeight="1">
      <c r="A564" s="68"/>
      <c r="B564" s="68"/>
      <c r="C564" s="66"/>
      <c r="D564" s="46"/>
      <c r="E564" s="237"/>
      <c r="F564" s="217" t="str">
        <f t="shared" si="33"/>
        <v/>
      </c>
      <c r="G564" s="41"/>
      <c r="H564" s="41"/>
      <c r="I564" s="194"/>
      <c r="J564" s="41"/>
      <c r="K564" s="84"/>
      <c r="L564" s="119"/>
      <c r="M564" s="202"/>
      <c r="N564" s="218"/>
      <c r="O564" s="219"/>
      <c r="P564" s="237"/>
      <c r="Q564" s="200"/>
      <c r="R564" s="202"/>
      <c r="S564" s="202"/>
      <c r="T564" s="220"/>
      <c r="U564" s="171" t="str">
        <f t="shared" si="31"/>
        <v/>
      </c>
      <c r="V564" s="44"/>
      <c r="W564" s="201"/>
      <c r="X564" s="201"/>
      <c r="Y564" s="41"/>
      <c r="Z564" s="46"/>
      <c r="AA564" s="46"/>
      <c r="AB564" s="46"/>
      <c r="AC564" s="41"/>
      <c r="AD564" s="327"/>
      <c r="AE564" s="44"/>
      <c r="AF564" s="337" t="str">
        <f t="shared" si="34"/>
        <v/>
      </c>
      <c r="AG564" s="395"/>
      <c r="AH564" s="75"/>
      <c r="AI564" s="75"/>
      <c r="AJ564" s="76" t="b">
        <f t="shared" si="32"/>
        <v>1</v>
      </c>
    </row>
    <row r="565" spans="1:36" ht="36" customHeight="1">
      <c r="A565" s="68"/>
      <c r="B565" s="68"/>
      <c r="C565" s="66"/>
      <c r="D565" s="46"/>
      <c r="E565" s="237"/>
      <c r="F565" s="217" t="str">
        <f t="shared" si="33"/>
        <v/>
      </c>
      <c r="G565" s="41"/>
      <c r="H565" s="41"/>
      <c r="I565" s="194"/>
      <c r="J565" s="41"/>
      <c r="K565" s="84"/>
      <c r="L565" s="119"/>
      <c r="M565" s="202"/>
      <c r="N565" s="218"/>
      <c r="O565" s="219"/>
      <c r="P565" s="237"/>
      <c r="Q565" s="200"/>
      <c r="R565" s="202"/>
      <c r="S565" s="202"/>
      <c r="T565" s="220"/>
      <c r="U565" s="171" t="str">
        <f t="shared" si="31"/>
        <v/>
      </c>
      <c r="V565" s="44"/>
      <c r="W565" s="201"/>
      <c r="X565" s="201"/>
      <c r="Y565" s="41"/>
      <c r="Z565" s="46"/>
      <c r="AA565" s="46"/>
      <c r="AB565" s="46"/>
      <c r="AC565" s="41"/>
      <c r="AD565" s="327"/>
      <c r="AE565" s="44"/>
      <c r="AF565" s="337" t="str">
        <f t="shared" si="34"/>
        <v/>
      </c>
      <c r="AG565" s="395"/>
      <c r="AH565" s="75"/>
      <c r="AI565" s="75"/>
      <c r="AJ565" s="76" t="b">
        <f t="shared" si="32"/>
        <v>1</v>
      </c>
    </row>
    <row r="566" spans="1:36" ht="36" customHeight="1">
      <c r="A566" s="68"/>
      <c r="B566" s="68"/>
      <c r="C566" s="66"/>
      <c r="D566" s="46"/>
      <c r="E566" s="237"/>
      <c r="F566" s="217" t="str">
        <f t="shared" si="33"/>
        <v/>
      </c>
      <c r="G566" s="41"/>
      <c r="H566" s="41"/>
      <c r="I566" s="194"/>
      <c r="J566" s="41"/>
      <c r="K566" s="84"/>
      <c r="L566" s="119"/>
      <c r="M566" s="202"/>
      <c r="N566" s="218"/>
      <c r="O566" s="219"/>
      <c r="P566" s="237"/>
      <c r="Q566" s="200"/>
      <c r="R566" s="202"/>
      <c r="S566" s="202"/>
      <c r="T566" s="220"/>
      <c r="U566" s="171" t="str">
        <f t="shared" si="31"/>
        <v/>
      </c>
      <c r="V566" s="44"/>
      <c r="W566" s="201"/>
      <c r="X566" s="202"/>
      <c r="Y566" s="41"/>
      <c r="Z566" s="46"/>
      <c r="AA566" s="46"/>
      <c r="AB566" s="46"/>
      <c r="AC566" s="41"/>
      <c r="AD566" s="327"/>
      <c r="AE566" s="44"/>
      <c r="AF566" s="337" t="str">
        <f t="shared" si="34"/>
        <v/>
      </c>
      <c r="AG566" s="395"/>
      <c r="AH566" s="75"/>
      <c r="AI566" s="75"/>
      <c r="AJ566" s="76" t="b">
        <f t="shared" si="32"/>
        <v>1</v>
      </c>
    </row>
    <row r="567" spans="1:36" ht="36" customHeight="1">
      <c r="A567" s="68"/>
      <c r="B567" s="68"/>
      <c r="C567" s="66"/>
      <c r="D567" s="46"/>
      <c r="E567" s="237"/>
      <c r="F567" s="217" t="str">
        <f t="shared" si="33"/>
        <v/>
      </c>
      <c r="G567" s="41"/>
      <c r="H567" s="41"/>
      <c r="I567" s="194"/>
      <c r="J567" s="41"/>
      <c r="K567" s="84"/>
      <c r="L567" s="119"/>
      <c r="M567" s="202"/>
      <c r="N567" s="218"/>
      <c r="O567" s="219"/>
      <c r="P567" s="237"/>
      <c r="Q567" s="200"/>
      <c r="R567" s="202"/>
      <c r="S567" s="202"/>
      <c r="T567" s="220"/>
      <c r="U567" s="171" t="str">
        <f t="shared" si="31"/>
        <v/>
      </c>
      <c r="V567" s="44"/>
      <c r="W567" s="201"/>
      <c r="X567" s="201"/>
      <c r="Y567" s="41"/>
      <c r="Z567" s="46"/>
      <c r="AA567" s="46"/>
      <c r="AB567" s="46"/>
      <c r="AC567" s="41"/>
      <c r="AD567" s="327"/>
      <c r="AE567" s="44"/>
      <c r="AF567" s="337" t="str">
        <f t="shared" si="34"/>
        <v/>
      </c>
      <c r="AG567" s="395"/>
      <c r="AH567" s="75"/>
      <c r="AI567" s="75"/>
      <c r="AJ567" s="76" t="b">
        <f t="shared" si="32"/>
        <v>1</v>
      </c>
    </row>
    <row r="568" spans="1:36" ht="36" customHeight="1">
      <c r="A568" s="68"/>
      <c r="B568" s="68"/>
      <c r="C568" s="66"/>
      <c r="D568" s="46"/>
      <c r="E568" s="237"/>
      <c r="F568" s="217" t="str">
        <f t="shared" si="33"/>
        <v/>
      </c>
      <c r="G568" s="41"/>
      <c r="H568" s="41"/>
      <c r="I568" s="194"/>
      <c r="J568" s="41"/>
      <c r="K568" s="84"/>
      <c r="L568" s="119"/>
      <c r="M568" s="202"/>
      <c r="N568" s="218"/>
      <c r="O568" s="219"/>
      <c r="P568" s="237"/>
      <c r="Q568" s="200"/>
      <c r="R568" s="202"/>
      <c r="S568" s="202"/>
      <c r="T568" s="220"/>
      <c r="U568" s="171" t="str">
        <f t="shared" si="31"/>
        <v/>
      </c>
      <c r="V568" s="44"/>
      <c r="W568" s="201"/>
      <c r="X568" s="201"/>
      <c r="Y568" s="41"/>
      <c r="Z568" s="46"/>
      <c r="AA568" s="46"/>
      <c r="AB568" s="46"/>
      <c r="AC568" s="41"/>
      <c r="AD568" s="327"/>
      <c r="AE568" s="44"/>
      <c r="AF568" s="337" t="str">
        <f t="shared" si="34"/>
        <v/>
      </c>
      <c r="AG568" s="395"/>
      <c r="AH568" s="75"/>
      <c r="AI568" s="75"/>
      <c r="AJ568" s="76" t="b">
        <f t="shared" si="32"/>
        <v>1</v>
      </c>
    </row>
    <row r="569" spans="1:36" ht="36" customHeight="1">
      <c r="A569" s="68"/>
      <c r="B569" s="68"/>
      <c r="C569" s="66"/>
      <c r="D569" s="46"/>
      <c r="E569" s="237"/>
      <c r="F569" s="217" t="str">
        <f t="shared" si="33"/>
        <v/>
      </c>
      <c r="G569" s="41"/>
      <c r="H569" s="41"/>
      <c r="I569" s="194"/>
      <c r="J569" s="41"/>
      <c r="K569" s="84"/>
      <c r="L569" s="119"/>
      <c r="M569" s="202"/>
      <c r="N569" s="218"/>
      <c r="O569" s="219"/>
      <c r="P569" s="237"/>
      <c r="Q569" s="200"/>
      <c r="R569" s="202"/>
      <c r="S569" s="202"/>
      <c r="T569" s="220"/>
      <c r="U569" s="171" t="str">
        <f t="shared" si="31"/>
        <v/>
      </c>
      <c r="V569" s="44"/>
      <c r="W569" s="201"/>
      <c r="X569" s="201"/>
      <c r="Y569" s="41"/>
      <c r="Z569" s="46"/>
      <c r="AA569" s="46"/>
      <c r="AB569" s="46"/>
      <c r="AC569" s="41"/>
      <c r="AD569" s="327"/>
      <c r="AE569" s="44"/>
      <c r="AF569" s="337" t="str">
        <f t="shared" si="34"/>
        <v/>
      </c>
      <c r="AG569" s="395"/>
      <c r="AH569" s="75"/>
      <c r="AI569" s="75"/>
      <c r="AJ569" s="76" t="b">
        <f t="shared" si="32"/>
        <v>1</v>
      </c>
    </row>
    <row r="570" spans="1:36" ht="36" customHeight="1">
      <c r="A570" s="68"/>
      <c r="B570" s="68"/>
      <c r="C570" s="66"/>
      <c r="D570" s="46"/>
      <c r="E570" s="237"/>
      <c r="F570" s="217" t="str">
        <f t="shared" si="33"/>
        <v/>
      </c>
      <c r="G570" s="41"/>
      <c r="H570" s="41"/>
      <c r="I570" s="194"/>
      <c r="J570" s="41"/>
      <c r="K570" s="84"/>
      <c r="L570" s="119"/>
      <c r="M570" s="202"/>
      <c r="N570" s="218"/>
      <c r="O570" s="219"/>
      <c r="P570" s="237"/>
      <c r="Q570" s="200"/>
      <c r="R570" s="202"/>
      <c r="S570" s="202"/>
      <c r="T570" s="220"/>
      <c r="U570" s="171" t="str">
        <f t="shared" si="31"/>
        <v/>
      </c>
      <c r="V570" s="44"/>
      <c r="W570" s="201"/>
      <c r="X570" s="201"/>
      <c r="Y570" s="41"/>
      <c r="Z570" s="46"/>
      <c r="AA570" s="46"/>
      <c r="AB570" s="46"/>
      <c r="AC570" s="41"/>
      <c r="AD570" s="327"/>
      <c r="AE570" s="44"/>
      <c r="AF570" s="337" t="str">
        <f t="shared" si="34"/>
        <v/>
      </c>
      <c r="AG570" s="395"/>
      <c r="AH570" s="75"/>
      <c r="AI570" s="75"/>
      <c r="AJ570" s="76" t="b">
        <f t="shared" si="32"/>
        <v>1</v>
      </c>
    </row>
    <row r="571" spans="1:36" ht="36" customHeight="1">
      <c r="A571" s="68"/>
      <c r="B571" s="68"/>
      <c r="C571" s="66"/>
      <c r="D571" s="46"/>
      <c r="E571" s="237"/>
      <c r="F571" s="217" t="str">
        <f t="shared" si="33"/>
        <v/>
      </c>
      <c r="G571" s="41"/>
      <c r="H571" s="41"/>
      <c r="I571" s="194"/>
      <c r="J571" s="41"/>
      <c r="K571" s="84"/>
      <c r="L571" s="119"/>
      <c r="M571" s="202"/>
      <c r="N571" s="218"/>
      <c r="O571" s="219"/>
      <c r="P571" s="237"/>
      <c r="Q571" s="200"/>
      <c r="R571" s="202"/>
      <c r="S571" s="202"/>
      <c r="T571" s="220"/>
      <c r="U571" s="171" t="str">
        <f t="shared" si="31"/>
        <v/>
      </c>
      <c r="V571" s="44"/>
      <c r="W571" s="201"/>
      <c r="X571" s="201"/>
      <c r="Y571" s="41"/>
      <c r="Z571" s="46"/>
      <c r="AA571" s="46"/>
      <c r="AB571" s="46"/>
      <c r="AC571" s="41"/>
      <c r="AD571" s="327"/>
      <c r="AE571" s="44"/>
      <c r="AF571" s="337" t="str">
        <f t="shared" si="34"/>
        <v/>
      </c>
      <c r="AG571" s="395"/>
      <c r="AH571" s="75"/>
      <c r="AI571" s="75"/>
      <c r="AJ571" s="76" t="b">
        <f t="shared" si="32"/>
        <v>1</v>
      </c>
    </row>
    <row r="572" spans="1:36" ht="36" customHeight="1">
      <c r="A572" s="68"/>
      <c r="B572" s="68"/>
      <c r="C572" s="66"/>
      <c r="D572" s="46"/>
      <c r="E572" s="237"/>
      <c r="F572" s="217" t="str">
        <f t="shared" si="33"/>
        <v/>
      </c>
      <c r="G572" s="41"/>
      <c r="H572" s="41"/>
      <c r="I572" s="194"/>
      <c r="J572" s="41"/>
      <c r="K572" s="84"/>
      <c r="L572" s="119"/>
      <c r="M572" s="202"/>
      <c r="N572" s="218"/>
      <c r="O572" s="219"/>
      <c r="P572" s="237"/>
      <c r="Q572" s="200"/>
      <c r="R572" s="202"/>
      <c r="S572" s="202"/>
      <c r="T572" s="220"/>
      <c r="U572" s="171" t="str">
        <f t="shared" si="31"/>
        <v/>
      </c>
      <c r="V572" s="44"/>
      <c r="W572" s="201"/>
      <c r="X572" s="201"/>
      <c r="Y572" s="41"/>
      <c r="Z572" s="46"/>
      <c r="AA572" s="46"/>
      <c r="AB572" s="46"/>
      <c r="AC572" s="41"/>
      <c r="AD572" s="327"/>
      <c r="AE572" s="44"/>
      <c r="AF572" s="337" t="str">
        <f t="shared" si="34"/>
        <v/>
      </c>
      <c r="AG572" s="395"/>
      <c r="AH572" s="75"/>
      <c r="AI572" s="75"/>
      <c r="AJ572" s="76" t="b">
        <f t="shared" si="32"/>
        <v>1</v>
      </c>
    </row>
    <row r="573" spans="1:36" ht="36" customHeight="1">
      <c r="A573" s="68"/>
      <c r="B573" s="68"/>
      <c r="C573" s="66"/>
      <c r="D573" s="46"/>
      <c r="E573" s="237"/>
      <c r="F573" s="217" t="str">
        <f t="shared" si="33"/>
        <v/>
      </c>
      <c r="G573" s="41"/>
      <c r="H573" s="41"/>
      <c r="I573" s="194"/>
      <c r="J573" s="41"/>
      <c r="K573" s="84"/>
      <c r="L573" s="119"/>
      <c r="M573" s="202"/>
      <c r="N573" s="218"/>
      <c r="O573" s="219"/>
      <c r="P573" s="237"/>
      <c r="Q573" s="200"/>
      <c r="R573" s="202"/>
      <c r="S573" s="202"/>
      <c r="T573" s="220"/>
      <c r="U573" s="171" t="str">
        <f t="shared" si="31"/>
        <v/>
      </c>
      <c r="V573" s="44"/>
      <c r="W573" s="201"/>
      <c r="X573" s="201"/>
      <c r="Y573" s="41"/>
      <c r="Z573" s="46"/>
      <c r="AA573" s="46"/>
      <c r="AB573" s="46"/>
      <c r="AC573" s="41"/>
      <c r="AD573" s="327"/>
      <c r="AE573" s="44"/>
      <c r="AF573" s="337" t="str">
        <f t="shared" si="34"/>
        <v/>
      </c>
      <c r="AG573" s="395"/>
      <c r="AH573" s="75"/>
      <c r="AI573" s="75"/>
      <c r="AJ573" s="76" t="b">
        <f t="shared" si="32"/>
        <v>1</v>
      </c>
    </row>
    <row r="574" spans="1:36" ht="36" customHeight="1">
      <c r="A574" s="68"/>
      <c r="B574" s="68"/>
      <c r="C574" s="66"/>
      <c r="D574" s="46"/>
      <c r="E574" s="237"/>
      <c r="F574" s="217" t="str">
        <f t="shared" si="33"/>
        <v/>
      </c>
      <c r="G574" s="41"/>
      <c r="H574" s="41"/>
      <c r="I574" s="194"/>
      <c r="J574" s="41"/>
      <c r="K574" s="84"/>
      <c r="L574" s="119"/>
      <c r="M574" s="202"/>
      <c r="N574" s="218"/>
      <c r="O574" s="219"/>
      <c r="P574" s="237"/>
      <c r="Q574" s="200"/>
      <c r="R574" s="202"/>
      <c r="S574" s="202"/>
      <c r="T574" s="220"/>
      <c r="U574" s="171" t="str">
        <f t="shared" si="31"/>
        <v/>
      </c>
      <c r="V574" s="44"/>
      <c r="W574" s="201"/>
      <c r="X574" s="201"/>
      <c r="Y574" s="41"/>
      <c r="Z574" s="46"/>
      <c r="AA574" s="46"/>
      <c r="AB574" s="46"/>
      <c r="AC574" s="41"/>
      <c r="AD574" s="327"/>
      <c r="AE574" s="44"/>
      <c r="AF574" s="337" t="str">
        <f t="shared" si="34"/>
        <v/>
      </c>
      <c r="AG574" s="395"/>
      <c r="AH574" s="75"/>
      <c r="AI574" s="75"/>
      <c r="AJ574" s="76" t="b">
        <f t="shared" si="32"/>
        <v>1</v>
      </c>
    </row>
    <row r="575" spans="1:36" ht="36" customHeight="1">
      <c r="A575" s="68"/>
      <c r="B575" s="68"/>
      <c r="C575" s="66"/>
      <c r="D575" s="46"/>
      <c r="E575" s="237"/>
      <c r="F575" s="217" t="str">
        <f t="shared" si="33"/>
        <v/>
      </c>
      <c r="G575" s="41"/>
      <c r="H575" s="41"/>
      <c r="I575" s="194"/>
      <c r="J575" s="41"/>
      <c r="K575" s="84"/>
      <c r="L575" s="119"/>
      <c r="M575" s="202"/>
      <c r="N575" s="218"/>
      <c r="O575" s="219"/>
      <c r="P575" s="237"/>
      <c r="Q575" s="200"/>
      <c r="R575" s="202"/>
      <c r="S575" s="202"/>
      <c r="T575" s="220"/>
      <c r="U575" s="171" t="str">
        <f t="shared" si="31"/>
        <v/>
      </c>
      <c r="V575" s="44"/>
      <c r="W575" s="201"/>
      <c r="X575" s="201"/>
      <c r="Y575" s="41"/>
      <c r="Z575" s="46"/>
      <c r="AA575" s="46"/>
      <c r="AB575" s="46"/>
      <c r="AC575" s="41"/>
      <c r="AD575" s="327"/>
      <c r="AE575" s="44"/>
      <c r="AF575" s="337" t="str">
        <f t="shared" si="34"/>
        <v/>
      </c>
      <c r="AG575" s="395"/>
      <c r="AH575" s="75"/>
      <c r="AI575" s="75"/>
      <c r="AJ575" s="76" t="b">
        <f t="shared" si="32"/>
        <v>1</v>
      </c>
    </row>
    <row r="576" spans="1:36" ht="36" customHeight="1">
      <c r="A576" s="68"/>
      <c r="B576" s="68"/>
      <c r="C576" s="66"/>
      <c r="D576" s="46"/>
      <c r="E576" s="237"/>
      <c r="F576" s="217" t="str">
        <f t="shared" si="33"/>
        <v/>
      </c>
      <c r="G576" s="41"/>
      <c r="H576" s="41"/>
      <c r="I576" s="194"/>
      <c r="J576" s="41"/>
      <c r="K576" s="84"/>
      <c r="L576" s="119"/>
      <c r="M576" s="202"/>
      <c r="N576" s="218"/>
      <c r="O576" s="219"/>
      <c r="P576" s="237"/>
      <c r="Q576" s="200"/>
      <c r="R576" s="202"/>
      <c r="S576" s="202"/>
      <c r="T576" s="220"/>
      <c r="U576" s="171" t="str">
        <f t="shared" si="31"/>
        <v/>
      </c>
      <c r="V576" s="44"/>
      <c r="W576" s="201"/>
      <c r="X576" s="201"/>
      <c r="Y576" s="41"/>
      <c r="Z576" s="46"/>
      <c r="AA576" s="46"/>
      <c r="AB576" s="46"/>
      <c r="AC576" s="41"/>
      <c r="AD576" s="327"/>
      <c r="AE576" s="44"/>
      <c r="AF576" s="337" t="str">
        <f t="shared" si="34"/>
        <v/>
      </c>
      <c r="AG576" s="395"/>
      <c r="AH576" s="75"/>
      <c r="AI576" s="75"/>
      <c r="AJ576" s="76" t="b">
        <f t="shared" si="32"/>
        <v>1</v>
      </c>
    </row>
    <row r="577" spans="1:36" ht="36" customHeight="1">
      <c r="A577" s="68"/>
      <c r="B577" s="68"/>
      <c r="C577" s="66"/>
      <c r="D577" s="46"/>
      <c r="E577" s="237"/>
      <c r="F577" s="217" t="str">
        <f t="shared" si="33"/>
        <v/>
      </c>
      <c r="G577" s="41"/>
      <c r="H577" s="41"/>
      <c r="I577" s="194"/>
      <c r="J577" s="41"/>
      <c r="K577" s="84"/>
      <c r="L577" s="119"/>
      <c r="M577" s="202"/>
      <c r="N577" s="218"/>
      <c r="O577" s="219"/>
      <c r="P577" s="237"/>
      <c r="Q577" s="200"/>
      <c r="R577" s="202"/>
      <c r="S577" s="202"/>
      <c r="T577" s="220"/>
      <c r="U577" s="171" t="str">
        <f t="shared" si="31"/>
        <v/>
      </c>
      <c r="V577" s="44"/>
      <c r="W577" s="201"/>
      <c r="X577" s="201"/>
      <c r="Y577" s="41"/>
      <c r="Z577" s="46"/>
      <c r="AA577" s="46"/>
      <c r="AB577" s="46"/>
      <c r="AC577" s="41"/>
      <c r="AD577" s="327"/>
      <c r="AE577" s="44"/>
      <c r="AF577" s="337" t="str">
        <f t="shared" si="34"/>
        <v/>
      </c>
      <c r="AG577" s="395"/>
      <c r="AH577" s="75"/>
      <c r="AI577" s="75"/>
      <c r="AJ577" s="76" t="b">
        <f t="shared" si="32"/>
        <v>1</v>
      </c>
    </row>
    <row r="578" spans="1:36" ht="36" customHeight="1">
      <c r="A578" s="68"/>
      <c r="B578" s="68"/>
      <c r="C578" s="66"/>
      <c r="D578" s="46"/>
      <c r="E578" s="237"/>
      <c r="F578" s="217" t="str">
        <f t="shared" si="33"/>
        <v/>
      </c>
      <c r="G578" s="41"/>
      <c r="H578" s="41"/>
      <c r="I578" s="194"/>
      <c r="J578" s="41"/>
      <c r="K578" s="84"/>
      <c r="L578" s="119"/>
      <c r="M578" s="202"/>
      <c r="N578" s="218"/>
      <c r="O578" s="219"/>
      <c r="P578" s="237"/>
      <c r="Q578" s="200"/>
      <c r="R578" s="202"/>
      <c r="S578" s="202"/>
      <c r="T578" s="220"/>
      <c r="U578" s="171" t="str">
        <f t="shared" si="31"/>
        <v/>
      </c>
      <c r="V578" s="44"/>
      <c r="W578" s="201"/>
      <c r="X578" s="201"/>
      <c r="Y578" s="41"/>
      <c r="Z578" s="46"/>
      <c r="AA578" s="46"/>
      <c r="AB578" s="46"/>
      <c r="AC578" s="41"/>
      <c r="AD578" s="327"/>
      <c r="AE578" s="44"/>
      <c r="AF578" s="337" t="str">
        <f t="shared" si="34"/>
        <v/>
      </c>
      <c r="AG578" s="395"/>
      <c r="AH578" s="75"/>
      <c r="AI578" s="75"/>
      <c r="AJ578" s="76" t="b">
        <f t="shared" si="32"/>
        <v>1</v>
      </c>
    </row>
    <row r="579" spans="1:36" ht="36" customHeight="1">
      <c r="A579" s="68"/>
      <c r="B579" s="68"/>
      <c r="C579" s="66"/>
      <c r="D579" s="46"/>
      <c r="E579" s="237"/>
      <c r="F579" s="217" t="str">
        <f t="shared" si="33"/>
        <v/>
      </c>
      <c r="G579" s="41"/>
      <c r="H579" s="41"/>
      <c r="I579" s="194"/>
      <c r="J579" s="41"/>
      <c r="K579" s="84"/>
      <c r="L579" s="119"/>
      <c r="M579" s="202"/>
      <c r="N579" s="218"/>
      <c r="O579" s="219"/>
      <c r="P579" s="237"/>
      <c r="Q579" s="200"/>
      <c r="R579" s="202"/>
      <c r="S579" s="202"/>
      <c r="T579" s="220"/>
      <c r="U579" s="171" t="str">
        <f t="shared" si="31"/>
        <v/>
      </c>
      <c r="V579" s="44"/>
      <c r="W579" s="201"/>
      <c r="X579" s="201"/>
      <c r="Y579" s="41"/>
      <c r="Z579" s="46"/>
      <c r="AA579" s="46"/>
      <c r="AB579" s="46"/>
      <c r="AC579" s="41"/>
      <c r="AD579" s="327"/>
      <c r="AE579" s="44"/>
      <c r="AF579" s="337" t="str">
        <f t="shared" si="34"/>
        <v/>
      </c>
      <c r="AG579" s="395"/>
      <c r="AH579" s="75"/>
      <c r="AI579" s="75"/>
      <c r="AJ579" s="76" t="b">
        <f t="shared" si="32"/>
        <v>1</v>
      </c>
    </row>
    <row r="580" spans="1:36" ht="36" customHeight="1">
      <c r="A580" s="68"/>
      <c r="B580" s="68"/>
      <c r="C580" s="66"/>
      <c r="D580" s="46"/>
      <c r="E580" s="237"/>
      <c r="F580" s="217" t="str">
        <f t="shared" si="33"/>
        <v/>
      </c>
      <c r="G580" s="41"/>
      <c r="H580" s="41"/>
      <c r="I580" s="194"/>
      <c r="J580" s="41"/>
      <c r="K580" s="84"/>
      <c r="L580" s="119"/>
      <c r="M580" s="202"/>
      <c r="N580" s="218"/>
      <c r="O580" s="219"/>
      <c r="P580" s="237"/>
      <c r="Q580" s="200"/>
      <c r="R580" s="202"/>
      <c r="S580" s="202"/>
      <c r="T580" s="220"/>
      <c r="U580" s="171" t="str">
        <f t="shared" si="31"/>
        <v/>
      </c>
      <c r="V580" s="44"/>
      <c r="W580" s="201"/>
      <c r="X580" s="201"/>
      <c r="Y580" s="41"/>
      <c r="Z580" s="46"/>
      <c r="AA580" s="46"/>
      <c r="AB580" s="46"/>
      <c r="AC580" s="41"/>
      <c r="AD580" s="327"/>
      <c r="AE580" s="44"/>
      <c r="AF580" s="337" t="str">
        <f t="shared" si="34"/>
        <v/>
      </c>
      <c r="AG580" s="395"/>
      <c r="AH580" s="75"/>
      <c r="AI580" s="75"/>
      <c r="AJ580" s="76" t="b">
        <f t="shared" si="32"/>
        <v>1</v>
      </c>
    </row>
    <row r="581" spans="1:36" ht="36" customHeight="1">
      <c r="A581" s="68"/>
      <c r="B581" s="68"/>
      <c r="C581" s="66"/>
      <c r="D581" s="46"/>
      <c r="E581" s="237"/>
      <c r="F581" s="217" t="str">
        <f t="shared" si="33"/>
        <v/>
      </c>
      <c r="G581" s="41"/>
      <c r="H581" s="41"/>
      <c r="I581" s="194"/>
      <c r="J581" s="41"/>
      <c r="K581" s="84"/>
      <c r="L581" s="119"/>
      <c r="M581" s="202"/>
      <c r="N581" s="218"/>
      <c r="O581" s="219"/>
      <c r="P581" s="237"/>
      <c r="Q581" s="200"/>
      <c r="R581" s="202"/>
      <c r="S581" s="202"/>
      <c r="T581" s="220"/>
      <c r="U581" s="171" t="str">
        <f t="shared" si="31"/>
        <v/>
      </c>
      <c r="V581" s="44"/>
      <c r="W581" s="201"/>
      <c r="X581" s="201"/>
      <c r="Y581" s="41"/>
      <c r="Z581" s="46"/>
      <c r="AA581" s="46"/>
      <c r="AB581" s="46"/>
      <c r="AC581" s="41"/>
      <c r="AD581" s="327"/>
      <c r="AE581" s="44"/>
      <c r="AF581" s="337" t="str">
        <f t="shared" si="34"/>
        <v/>
      </c>
      <c r="AG581" s="395"/>
      <c r="AH581" s="75"/>
      <c r="AI581" s="75"/>
      <c r="AJ581" s="76" t="b">
        <f t="shared" si="32"/>
        <v>1</v>
      </c>
    </row>
    <row r="582" spans="1:36" ht="36" customHeight="1">
      <c r="A582" s="68"/>
      <c r="B582" s="68"/>
      <c r="C582" s="66"/>
      <c r="D582" s="46"/>
      <c r="E582" s="237"/>
      <c r="F582" s="217" t="str">
        <f t="shared" si="33"/>
        <v/>
      </c>
      <c r="G582" s="41"/>
      <c r="H582" s="41"/>
      <c r="I582" s="194"/>
      <c r="J582" s="41"/>
      <c r="K582" s="84"/>
      <c r="L582" s="119"/>
      <c r="M582" s="202"/>
      <c r="N582" s="218"/>
      <c r="O582" s="219"/>
      <c r="P582" s="237"/>
      <c r="Q582" s="200"/>
      <c r="R582" s="202"/>
      <c r="S582" s="202"/>
      <c r="T582" s="220"/>
      <c r="U582" s="171" t="str">
        <f t="shared" si="31"/>
        <v/>
      </c>
      <c r="V582" s="44"/>
      <c r="W582" s="201"/>
      <c r="X582" s="201"/>
      <c r="Y582" s="41"/>
      <c r="Z582" s="46"/>
      <c r="AA582" s="46"/>
      <c r="AB582" s="46"/>
      <c r="AC582" s="41"/>
      <c r="AD582" s="327"/>
      <c r="AE582" s="44"/>
      <c r="AF582" s="337" t="str">
        <f t="shared" si="34"/>
        <v/>
      </c>
      <c r="AG582" s="395"/>
      <c r="AH582" s="75"/>
      <c r="AI582" s="75"/>
      <c r="AJ582" s="76" t="b">
        <f t="shared" si="32"/>
        <v>1</v>
      </c>
    </row>
    <row r="583" spans="1:36" ht="36" customHeight="1">
      <c r="A583" s="68"/>
      <c r="B583" s="68"/>
      <c r="C583" s="66"/>
      <c r="D583" s="46"/>
      <c r="E583" s="237"/>
      <c r="F583" s="217" t="str">
        <f t="shared" si="33"/>
        <v/>
      </c>
      <c r="G583" s="41"/>
      <c r="H583" s="41"/>
      <c r="I583" s="194"/>
      <c r="J583" s="41"/>
      <c r="K583" s="84"/>
      <c r="L583" s="119"/>
      <c r="M583" s="202"/>
      <c r="N583" s="218"/>
      <c r="O583" s="219"/>
      <c r="P583" s="237"/>
      <c r="Q583" s="200"/>
      <c r="R583" s="202"/>
      <c r="S583" s="202"/>
      <c r="T583" s="220"/>
      <c r="U583" s="171" t="str">
        <f t="shared" si="31"/>
        <v/>
      </c>
      <c r="V583" s="44"/>
      <c r="W583" s="201"/>
      <c r="X583" s="201"/>
      <c r="Y583" s="41"/>
      <c r="Z583" s="46"/>
      <c r="AA583" s="46"/>
      <c r="AB583" s="46"/>
      <c r="AC583" s="41"/>
      <c r="AD583" s="327"/>
      <c r="AE583" s="44"/>
      <c r="AF583" s="337" t="str">
        <f t="shared" si="34"/>
        <v/>
      </c>
      <c r="AG583" s="395"/>
      <c r="AH583" s="75"/>
      <c r="AI583" s="75"/>
      <c r="AJ583" s="76" t="b">
        <f t="shared" si="32"/>
        <v>1</v>
      </c>
    </row>
    <row r="584" spans="1:36" ht="36" customHeight="1">
      <c r="A584" s="68"/>
      <c r="B584" s="68"/>
      <c r="C584" s="66"/>
      <c r="D584" s="46"/>
      <c r="E584" s="237"/>
      <c r="F584" s="217" t="str">
        <f t="shared" si="33"/>
        <v/>
      </c>
      <c r="G584" s="41"/>
      <c r="H584" s="41"/>
      <c r="I584" s="194"/>
      <c r="J584" s="41"/>
      <c r="K584" s="84"/>
      <c r="L584" s="119"/>
      <c r="M584" s="202"/>
      <c r="N584" s="218"/>
      <c r="O584" s="219"/>
      <c r="P584" s="237"/>
      <c r="Q584" s="200"/>
      <c r="R584" s="202"/>
      <c r="S584" s="202"/>
      <c r="T584" s="220"/>
      <c r="U584" s="171" t="str">
        <f t="shared" si="31"/>
        <v/>
      </c>
      <c r="V584" s="44"/>
      <c r="W584" s="201"/>
      <c r="X584" s="201"/>
      <c r="Y584" s="41"/>
      <c r="Z584" s="46"/>
      <c r="AA584" s="46"/>
      <c r="AB584" s="46"/>
      <c r="AC584" s="41"/>
      <c r="AD584" s="327"/>
      <c r="AE584" s="44"/>
      <c r="AF584" s="337" t="str">
        <f t="shared" si="34"/>
        <v/>
      </c>
      <c r="AG584" s="395"/>
      <c r="AH584" s="75"/>
      <c r="AI584" s="75"/>
      <c r="AJ584" s="76" t="b">
        <f t="shared" si="32"/>
        <v>1</v>
      </c>
    </row>
    <row r="585" spans="1:36" ht="36" customHeight="1">
      <c r="A585" s="68"/>
      <c r="B585" s="68"/>
      <c r="C585" s="66"/>
      <c r="D585" s="46"/>
      <c r="E585" s="237"/>
      <c r="F585" s="217" t="str">
        <f t="shared" si="33"/>
        <v/>
      </c>
      <c r="G585" s="41"/>
      <c r="H585" s="41"/>
      <c r="I585" s="194"/>
      <c r="J585" s="41"/>
      <c r="K585" s="84"/>
      <c r="L585" s="119"/>
      <c r="M585" s="202"/>
      <c r="N585" s="218"/>
      <c r="O585" s="219"/>
      <c r="P585" s="237"/>
      <c r="Q585" s="200"/>
      <c r="R585" s="202"/>
      <c r="S585" s="202"/>
      <c r="T585" s="220"/>
      <c r="U585" s="171" t="str">
        <f t="shared" si="31"/>
        <v/>
      </c>
      <c r="V585" s="44"/>
      <c r="W585" s="201"/>
      <c r="X585" s="201"/>
      <c r="Y585" s="41"/>
      <c r="Z585" s="46"/>
      <c r="AA585" s="46"/>
      <c r="AB585" s="46"/>
      <c r="AC585" s="41"/>
      <c r="AD585" s="327"/>
      <c r="AE585" s="44"/>
      <c r="AF585" s="337" t="str">
        <f t="shared" si="34"/>
        <v/>
      </c>
      <c r="AG585" s="395"/>
      <c r="AH585" s="75"/>
      <c r="AI585" s="75"/>
      <c r="AJ585" s="76" t="b">
        <f t="shared" si="32"/>
        <v>1</v>
      </c>
    </row>
    <row r="586" spans="1:36" ht="36" customHeight="1">
      <c r="A586" s="68"/>
      <c r="B586" s="68"/>
      <c r="C586" s="66"/>
      <c r="D586" s="46"/>
      <c r="E586" s="237"/>
      <c r="F586" s="217" t="str">
        <f t="shared" si="33"/>
        <v/>
      </c>
      <c r="G586" s="41"/>
      <c r="H586" s="41"/>
      <c r="I586" s="194"/>
      <c r="J586" s="41"/>
      <c r="K586" s="84"/>
      <c r="L586" s="119"/>
      <c r="M586" s="202"/>
      <c r="N586" s="218"/>
      <c r="O586" s="219"/>
      <c r="P586" s="237"/>
      <c r="Q586" s="200"/>
      <c r="R586" s="202"/>
      <c r="S586" s="202"/>
      <c r="T586" s="220"/>
      <c r="U586" s="171" t="str">
        <f t="shared" si="31"/>
        <v/>
      </c>
      <c r="V586" s="44"/>
      <c r="W586" s="201"/>
      <c r="X586" s="201"/>
      <c r="Y586" s="41"/>
      <c r="Z586" s="46"/>
      <c r="AA586" s="46"/>
      <c r="AB586" s="46"/>
      <c r="AC586" s="41"/>
      <c r="AD586" s="327"/>
      <c r="AE586" s="44"/>
      <c r="AF586" s="337" t="str">
        <f t="shared" si="34"/>
        <v/>
      </c>
      <c r="AG586" s="395"/>
      <c r="AH586" s="75"/>
      <c r="AI586" s="75"/>
      <c r="AJ586" s="76" t="b">
        <f t="shared" si="32"/>
        <v>1</v>
      </c>
    </row>
    <row r="587" spans="1:36" ht="36" customHeight="1">
      <c r="A587" s="68"/>
      <c r="B587" s="68"/>
      <c r="C587" s="66"/>
      <c r="D587" s="46"/>
      <c r="E587" s="237"/>
      <c r="F587" s="217" t="str">
        <f t="shared" si="33"/>
        <v/>
      </c>
      <c r="G587" s="41"/>
      <c r="H587" s="41"/>
      <c r="I587" s="194"/>
      <c r="J587" s="41"/>
      <c r="K587" s="84"/>
      <c r="L587" s="119"/>
      <c r="M587" s="202"/>
      <c r="N587" s="218"/>
      <c r="O587" s="219"/>
      <c r="P587" s="237"/>
      <c r="Q587" s="200"/>
      <c r="R587" s="202"/>
      <c r="S587" s="202"/>
      <c r="T587" s="220"/>
      <c r="U587" s="171" t="str">
        <f t="shared" ref="U587:U650" si="35">IF(ISBLANK(Q587),"",DATEDIF(K587,Q587,"d")/365)</f>
        <v/>
      </c>
      <c r="V587" s="44"/>
      <c r="W587" s="201"/>
      <c r="X587" s="201"/>
      <c r="Y587" s="41"/>
      <c r="Z587" s="46"/>
      <c r="AA587" s="46"/>
      <c r="AB587" s="46"/>
      <c r="AC587" s="41"/>
      <c r="AD587" s="327"/>
      <c r="AE587" s="44"/>
      <c r="AF587" s="337" t="str">
        <f t="shared" si="34"/>
        <v/>
      </c>
      <c r="AG587" s="395"/>
      <c r="AH587" s="75"/>
      <c r="AI587" s="75"/>
      <c r="AJ587" s="76" t="b">
        <f t="shared" ref="AJ587:AJ650" si="36">ROUND(M587,)=ROUND(S587,)+ROUND(AB587,)+ROUND(W587,)</f>
        <v>1</v>
      </c>
    </row>
    <row r="588" spans="1:36" ht="36" customHeight="1">
      <c r="A588" s="68"/>
      <c r="B588" s="68"/>
      <c r="C588" s="66"/>
      <c r="D588" s="46"/>
      <c r="E588" s="237"/>
      <c r="F588" s="217" t="str">
        <f t="shared" si="33"/>
        <v/>
      </c>
      <c r="G588" s="41"/>
      <c r="H588" s="41"/>
      <c r="I588" s="194"/>
      <c r="J588" s="41"/>
      <c r="K588" s="84"/>
      <c r="L588" s="119"/>
      <c r="M588" s="202"/>
      <c r="N588" s="218"/>
      <c r="O588" s="219"/>
      <c r="P588" s="237"/>
      <c r="Q588" s="200"/>
      <c r="R588" s="202"/>
      <c r="S588" s="202"/>
      <c r="T588" s="220"/>
      <c r="U588" s="171" t="str">
        <f t="shared" si="35"/>
        <v/>
      </c>
      <c r="V588" s="44"/>
      <c r="W588" s="201"/>
      <c r="X588" s="201"/>
      <c r="Y588" s="41"/>
      <c r="Z588" s="46"/>
      <c r="AA588" s="46"/>
      <c r="AB588" s="46"/>
      <c r="AC588" s="41"/>
      <c r="AD588" s="327"/>
      <c r="AE588" s="44"/>
      <c r="AF588" s="337" t="str">
        <f t="shared" si="34"/>
        <v/>
      </c>
      <c r="AG588" s="395"/>
      <c r="AH588" s="75"/>
      <c r="AI588" s="75"/>
      <c r="AJ588" s="76" t="b">
        <f t="shared" si="36"/>
        <v>1</v>
      </c>
    </row>
    <row r="589" spans="1:36" ht="36" customHeight="1">
      <c r="A589" s="68"/>
      <c r="B589" s="68"/>
      <c r="C589" s="66"/>
      <c r="D589" s="46"/>
      <c r="E589" s="237"/>
      <c r="F589" s="217" t="str">
        <f t="shared" si="33"/>
        <v/>
      </c>
      <c r="G589" s="41"/>
      <c r="H589" s="41"/>
      <c r="I589" s="194"/>
      <c r="J589" s="41"/>
      <c r="K589" s="84"/>
      <c r="L589" s="119"/>
      <c r="M589" s="202"/>
      <c r="N589" s="218"/>
      <c r="O589" s="219"/>
      <c r="P589" s="237"/>
      <c r="Q589" s="200"/>
      <c r="R589" s="202"/>
      <c r="S589" s="202"/>
      <c r="T589" s="220"/>
      <c r="U589" s="171" t="str">
        <f t="shared" si="35"/>
        <v/>
      </c>
      <c r="V589" s="44"/>
      <c r="W589" s="201"/>
      <c r="X589" s="201"/>
      <c r="Y589" s="41"/>
      <c r="Z589" s="46"/>
      <c r="AA589" s="46"/>
      <c r="AB589" s="46"/>
      <c r="AC589" s="41"/>
      <c r="AD589" s="327"/>
      <c r="AE589" s="44"/>
      <c r="AF589" s="337" t="str">
        <f t="shared" si="34"/>
        <v/>
      </c>
      <c r="AG589" s="395"/>
      <c r="AH589" s="75"/>
      <c r="AI589" s="75"/>
      <c r="AJ589" s="76" t="b">
        <f t="shared" si="36"/>
        <v>1</v>
      </c>
    </row>
    <row r="590" spans="1:36" ht="36" customHeight="1">
      <c r="A590" s="68"/>
      <c r="B590" s="68"/>
      <c r="C590" s="66"/>
      <c r="D590" s="46"/>
      <c r="E590" s="237"/>
      <c r="F590" s="217" t="str">
        <f t="shared" si="33"/>
        <v/>
      </c>
      <c r="G590" s="41"/>
      <c r="H590" s="41"/>
      <c r="I590" s="194"/>
      <c r="J590" s="41"/>
      <c r="K590" s="84"/>
      <c r="L590" s="119"/>
      <c r="M590" s="202"/>
      <c r="N590" s="218"/>
      <c r="O590" s="219"/>
      <c r="P590" s="237"/>
      <c r="Q590" s="200"/>
      <c r="R590" s="202"/>
      <c r="S590" s="202"/>
      <c r="T590" s="220"/>
      <c r="U590" s="171" t="str">
        <f t="shared" si="35"/>
        <v/>
      </c>
      <c r="V590" s="44"/>
      <c r="W590" s="201"/>
      <c r="X590" s="201"/>
      <c r="Y590" s="41"/>
      <c r="Z590" s="46"/>
      <c r="AA590" s="46"/>
      <c r="AB590" s="46"/>
      <c r="AC590" s="41"/>
      <c r="AD590" s="327"/>
      <c r="AE590" s="44"/>
      <c r="AF590" s="337" t="str">
        <f t="shared" si="34"/>
        <v/>
      </c>
      <c r="AG590" s="395"/>
      <c r="AH590" s="75"/>
      <c r="AI590" s="75"/>
      <c r="AJ590" s="76" t="b">
        <f t="shared" si="36"/>
        <v>1</v>
      </c>
    </row>
    <row r="591" spans="1:36" ht="36" customHeight="1">
      <c r="A591" s="68"/>
      <c r="B591" s="68"/>
      <c r="C591" s="66"/>
      <c r="D591" s="46"/>
      <c r="E591" s="237"/>
      <c r="F591" s="217" t="str">
        <f t="shared" ref="F591:F654" si="37">IF(ISBLANK($E591),"",VLOOKUP($E591,제안사_펀드현황,2,FALSE))</f>
        <v/>
      </c>
      <c r="G591" s="41"/>
      <c r="H591" s="41"/>
      <c r="I591" s="194"/>
      <c r="J591" s="41"/>
      <c r="K591" s="84"/>
      <c r="L591" s="119"/>
      <c r="M591" s="202"/>
      <c r="N591" s="218"/>
      <c r="O591" s="219"/>
      <c r="P591" s="237"/>
      <c r="Q591" s="200"/>
      <c r="R591" s="202"/>
      <c r="S591" s="202"/>
      <c r="T591" s="220"/>
      <c r="U591" s="171" t="str">
        <f t="shared" si="35"/>
        <v/>
      </c>
      <c r="V591" s="44"/>
      <c r="W591" s="201"/>
      <c r="X591" s="201"/>
      <c r="Y591" s="41"/>
      <c r="Z591" s="46"/>
      <c r="AA591" s="46"/>
      <c r="AB591" s="46"/>
      <c r="AC591" s="41"/>
      <c r="AD591" s="327"/>
      <c r="AE591" s="44"/>
      <c r="AF591" s="337" t="str">
        <f t="shared" si="34"/>
        <v/>
      </c>
      <c r="AG591" s="395"/>
      <c r="AH591" s="75"/>
      <c r="AI591" s="75"/>
      <c r="AJ591" s="76" t="b">
        <f t="shared" si="36"/>
        <v>1</v>
      </c>
    </row>
    <row r="592" spans="1:36" ht="36" customHeight="1">
      <c r="A592" s="68"/>
      <c r="B592" s="68"/>
      <c r="C592" s="66"/>
      <c r="D592" s="46"/>
      <c r="E592" s="237"/>
      <c r="F592" s="217" t="str">
        <f t="shared" si="37"/>
        <v/>
      </c>
      <c r="G592" s="41"/>
      <c r="H592" s="41"/>
      <c r="I592" s="194"/>
      <c r="J592" s="41"/>
      <c r="K592" s="84"/>
      <c r="L592" s="119"/>
      <c r="M592" s="202"/>
      <c r="N592" s="218"/>
      <c r="O592" s="219"/>
      <c r="P592" s="237"/>
      <c r="Q592" s="200"/>
      <c r="R592" s="202"/>
      <c r="S592" s="202"/>
      <c r="T592" s="220"/>
      <c r="U592" s="171" t="str">
        <f t="shared" si="35"/>
        <v/>
      </c>
      <c r="V592" s="44"/>
      <c r="W592" s="201"/>
      <c r="X592" s="201"/>
      <c r="Y592" s="41"/>
      <c r="Z592" s="46"/>
      <c r="AA592" s="46"/>
      <c r="AB592" s="46"/>
      <c r="AC592" s="41"/>
      <c r="AD592" s="327"/>
      <c r="AE592" s="44"/>
      <c r="AF592" s="337" t="str">
        <f t="shared" si="34"/>
        <v/>
      </c>
      <c r="AG592" s="395"/>
      <c r="AH592" s="75"/>
      <c r="AI592" s="75"/>
      <c r="AJ592" s="76" t="b">
        <f t="shared" si="36"/>
        <v>1</v>
      </c>
    </row>
    <row r="593" spans="1:36" ht="36" customHeight="1">
      <c r="A593" s="68"/>
      <c r="B593" s="68"/>
      <c r="C593" s="66"/>
      <c r="D593" s="46"/>
      <c r="E593" s="237"/>
      <c r="F593" s="217" t="str">
        <f t="shared" si="37"/>
        <v/>
      </c>
      <c r="G593" s="41"/>
      <c r="H593" s="41"/>
      <c r="I593" s="194"/>
      <c r="J593" s="41"/>
      <c r="K593" s="84"/>
      <c r="L593" s="119"/>
      <c r="M593" s="202"/>
      <c r="N593" s="218"/>
      <c r="O593" s="219"/>
      <c r="P593" s="237"/>
      <c r="Q593" s="200"/>
      <c r="R593" s="202"/>
      <c r="S593" s="202"/>
      <c r="T593" s="220"/>
      <c r="U593" s="171" t="str">
        <f t="shared" si="35"/>
        <v/>
      </c>
      <c r="V593" s="44"/>
      <c r="W593" s="201"/>
      <c r="X593" s="201"/>
      <c r="Y593" s="41"/>
      <c r="Z593" s="46"/>
      <c r="AA593" s="46"/>
      <c r="AB593" s="46"/>
      <c r="AC593" s="41"/>
      <c r="AD593" s="327"/>
      <c r="AE593" s="44"/>
      <c r="AF593" s="337" t="str">
        <f t="shared" si="34"/>
        <v/>
      </c>
      <c r="AG593" s="395"/>
      <c r="AH593" s="75"/>
      <c r="AI593" s="75"/>
      <c r="AJ593" s="76" t="b">
        <f t="shared" si="36"/>
        <v>1</v>
      </c>
    </row>
    <row r="594" spans="1:36" ht="36" customHeight="1">
      <c r="A594" s="68"/>
      <c r="B594" s="68"/>
      <c r="C594" s="66"/>
      <c r="D594" s="46"/>
      <c r="E594" s="237"/>
      <c r="F594" s="217" t="str">
        <f t="shared" si="37"/>
        <v/>
      </c>
      <c r="G594" s="41"/>
      <c r="H594" s="41"/>
      <c r="I594" s="194"/>
      <c r="J594" s="41"/>
      <c r="K594" s="84"/>
      <c r="L594" s="119"/>
      <c r="M594" s="202"/>
      <c r="N594" s="218"/>
      <c r="O594" s="219"/>
      <c r="P594" s="237"/>
      <c r="Q594" s="200"/>
      <c r="R594" s="202"/>
      <c r="S594" s="202"/>
      <c r="T594" s="220"/>
      <c r="U594" s="171" t="str">
        <f t="shared" si="35"/>
        <v/>
      </c>
      <c r="V594" s="44"/>
      <c r="W594" s="201"/>
      <c r="X594" s="201"/>
      <c r="Y594" s="41"/>
      <c r="Z594" s="46"/>
      <c r="AA594" s="46"/>
      <c r="AB594" s="46"/>
      <c r="AC594" s="41"/>
      <c r="AD594" s="327"/>
      <c r="AE594" s="44"/>
      <c r="AF594" s="337" t="str">
        <f t="shared" si="34"/>
        <v/>
      </c>
      <c r="AG594" s="395"/>
      <c r="AH594" s="75"/>
      <c r="AI594" s="75"/>
      <c r="AJ594" s="76" t="b">
        <f t="shared" si="36"/>
        <v>1</v>
      </c>
    </row>
    <row r="595" spans="1:36" ht="36" customHeight="1">
      <c r="A595" s="68"/>
      <c r="B595" s="68"/>
      <c r="C595" s="66"/>
      <c r="D595" s="46"/>
      <c r="E595" s="237"/>
      <c r="F595" s="217" t="str">
        <f t="shared" si="37"/>
        <v/>
      </c>
      <c r="G595" s="41"/>
      <c r="H595" s="41"/>
      <c r="I595" s="194"/>
      <c r="J595" s="41"/>
      <c r="K595" s="84"/>
      <c r="L595" s="119"/>
      <c r="M595" s="202"/>
      <c r="N595" s="218"/>
      <c r="O595" s="219"/>
      <c r="P595" s="237"/>
      <c r="Q595" s="200"/>
      <c r="R595" s="202"/>
      <c r="S595" s="202"/>
      <c r="T595" s="220"/>
      <c r="U595" s="171" t="str">
        <f t="shared" si="35"/>
        <v/>
      </c>
      <c r="V595" s="44"/>
      <c r="W595" s="201"/>
      <c r="X595" s="201"/>
      <c r="Y595" s="41"/>
      <c r="Z595" s="46"/>
      <c r="AA595" s="46"/>
      <c r="AB595" s="46"/>
      <c r="AC595" s="41"/>
      <c r="AD595" s="327"/>
      <c r="AE595" s="44"/>
      <c r="AF595" s="337" t="str">
        <f t="shared" si="34"/>
        <v/>
      </c>
      <c r="AG595" s="395"/>
      <c r="AH595" s="75"/>
      <c r="AI595" s="75"/>
      <c r="AJ595" s="76" t="b">
        <f t="shared" si="36"/>
        <v>1</v>
      </c>
    </row>
    <row r="596" spans="1:36" ht="36" customHeight="1">
      <c r="A596" s="68"/>
      <c r="B596" s="68"/>
      <c r="C596" s="66"/>
      <c r="D596" s="46"/>
      <c r="E596" s="237"/>
      <c r="F596" s="217" t="str">
        <f t="shared" si="37"/>
        <v/>
      </c>
      <c r="G596" s="41"/>
      <c r="H596" s="41"/>
      <c r="I596" s="194"/>
      <c r="J596" s="41"/>
      <c r="K596" s="84"/>
      <c r="L596" s="119"/>
      <c r="M596" s="202"/>
      <c r="N596" s="218"/>
      <c r="O596" s="219"/>
      <c r="P596" s="237"/>
      <c r="Q596" s="200"/>
      <c r="R596" s="202"/>
      <c r="S596" s="202"/>
      <c r="T596" s="220"/>
      <c r="U596" s="171" t="str">
        <f t="shared" si="35"/>
        <v/>
      </c>
      <c r="V596" s="44"/>
      <c r="W596" s="201"/>
      <c r="X596" s="201"/>
      <c r="Y596" s="41"/>
      <c r="Z596" s="46"/>
      <c r="AA596" s="46"/>
      <c r="AB596" s="46"/>
      <c r="AC596" s="41"/>
      <c r="AD596" s="327"/>
      <c r="AE596" s="44"/>
      <c r="AF596" s="337" t="str">
        <f t="shared" si="34"/>
        <v/>
      </c>
      <c r="AG596" s="395"/>
      <c r="AH596" s="75"/>
      <c r="AI596" s="75"/>
      <c r="AJ596" s="76" t="b">
        <f t="shared" si="36"/>
        <v>1</v>
      </c>
    </row>
    <row r="597" spans="1:36" ht="36" customHeight="1">
      <c r="A597" s="68"/>
      <c r="B597" s="68"/>
      <c r="C597" s="66"/>
      <c r="D597" s="46"/>
      <c r="E597" s="237"/>
      <c r="F597" s="217" t="str">
        <f t="shared" si="37"/>
        <v/>
      </c>
      <c r="G597" s="41"/>
      <c r="H597" s="41"/>
      <c r="I597" s="194"/>
      <c r="J597" s="41"/>
      <c r="K597" s="84"/>
      <c r="L597" s="119"/>
      <c r="M597" s="202"/>
      <c r="N597" s="218"/>
      <c r="O597" s="219"/>
      <c r="P597" s="237"/>
      <c r="Q597" s="200"/>
      <c r="R597" s="202"/>
      <c r="S597" s="202"/>
      <c r="T597" s="220"/>
      <c r="U597" s="171" t="str">
        <f t="shared" si="35"/>
        <v/>
      </c>
      <c r="V597" s="44"/>
      <c r="W597" s="201"/>
      <c r="X597" s="201"/>
      <c r="Y597" s="41"/>
      <c r="Z597" s="46"/>
      <c r="AA597" s="46"/>
      <c r="AB597" s="46"/>
      <c r="AC597" s="41"/>
      <c r="AD597" s="327"/>
      <c r="AE597" s="44"/>
      <c r="AF597" s="337" t="str">
        <f t="shared" ref="AF597:AF660" si="38">IF(AE597="YES",(K597-AD597)/365,"")</f>
        <v/>
      </c>
      <c r="AG597" s="395"/>
      <c r="AH597" s="75"/>
      <c r="AI597" s="75"/>
      <c r="AJ597" s="76" t="b">
        <f t="shared" si="36"/>
        <v>1</v>
      </c>
    </row>
    <row r="598" spans="1:36" ht="36" customHeight="1">
      <c r="A598" s="68"/>
      <c r="B598" s="68"/>
      <c r="C598" s="66"/>
      <c r="D598" s="46"/>
      <c r="E598" s="237"/>
      <c r="F598" s="217" t="str">
        <f t="shared" si="37"/>
        <v/>
      </c>
      <c r="G598" s="41"/>
      <c r="H598" s="41"/>
      <c r="I598" s="194"/>
      <c r="J598" s="41"/>
      <c r="K598" s="84"/>
      <c r="L598" s="119"/>
      <c r="M598" s="202"/>
      <c r="N598" s="218"/>
      <c r="O598" s="219"/>
      <c r="P598" s="237"/>
      <c r="Q598" s="200"/>
      <c r="R598" s="202"/>
      <c r="S598" s="202"/>
      <c r="T598" s="220"/>
      <c r="U598" s="171" t="str">
        <f t="shared" si="35"/>
        <v/>
      </c>
      <c r="V598" s="44"/>
      <c r="W598" s="201"/>
      <c r="X598" s="201"/>
      <c r="Y598" s="41"/>
      <c r="Z598" s="46"/>
      <c r="AA598" s="46"/>
      <c r="AB598" s="46"/>
      <c r="AC598" s="41"/>
      <c r="AD598" s="327"/>
      <c r="AE598" s="44"/>
      <c r="AF598" s="337" t="str">
        <f t="shared" si="38"/>
        <v/>
      </c>
      <c r="AG598" s="395"/>
      <c r="AH598" s="75"/>
      <c r="AI598" s="75"/>
      <c r="AJ598" s="76" t="b">
        <f t="shared" si="36"/>
        <v>1</v>
      </c>
    </row>
    <row r="599" spans="1:36" ht="36" customHeight="1">
      <c r="A599" s="68"/>
      <c r="B599" s="68"/>
      <c r="C599" s="66"/>
      <c r="D599" s="46"/>
      <c r="E599" s="237"/>
      <c r="F599" s="217" t="str">
        <f t="shared" si="37"/>
        <v/>
      </c>
      <c r="G599" s="41"/>
      <c r="H599" s="41"/>
      <c r="I599" s="194"/>
      <c r="J599" s="41"/>
      <c r="K599" s="84"/>
      <c r="L599" s="119"/>
      <c r="M599" s="202"/>
      <c r="N599" s="218"/>
      <c r="O599" s="219"/>
      <c r="P599" s="237"/>
      <c r="Q599" s="200"/>
      <c r="R599" s="202"/>
      <c r="S599" s="202"/>
      <c r="T599" s="220"/>
      <c r="U599" s="171" t="str">
        <f t="shared" si="35"/>
        <v/>
      </c>
      <c r="V599" s="44"/>
      <c r="W599" s="201"/>
      <c r="X599" s="201"/>
      <c r="Y599" s="41"/>
      <c r="Z599" s="46"/>
      <c r="AA599" s="46"/>
      <c r="AB599" s="46"/>
      <c r="AC599" s="41"/>
      <c r="AD599" s="327"/>
      <c r="AE599" s="44"/>
      <c r="AF599" s="337" t="str">
        <f t="shared" si="38"/>
        <v/>
      </c>
      <c r="AG599" s="395"/>
      <c r="AH599" s="75"/>
      <c r="AI599" s="75"/>
      <c r="AJ599" s="76" t="b">
        <f t="shared" si="36"/>
        <v>1</v>
      </c>
    </row>
    <row r="600" spans="1:36" ht="36" customHeight="1">
      <c r="A600" s="68"/>
      <c r="B600" s="68"/>
      <c r="C600" s="66"/>
      <c r="D600" s="46"/>
      <c r="E600" s="237"/>
      <c r="F600" s="217" t="str">
        <f t="shared" si="37"/>
        <v/>
      </c>
      <c r="G600" s="41"/>
      <c r="H600" s="41"/>
      <c r="I600" s="194"/>
      <c r="J600" s="41"/>
      <c r="K600" s="84"/>
      <c r="L600" s="119"/>
      <c r="M600" s="202"/>
      <c r="N600" s="218"/>
      <c r="O600" s="219"/>
      <c r="P600" s="237"/>
      <c r="Q600" s="200"/>
      <c r="R600" s="202"/>
      <c r="S600" s="202"/>
      <c r="T600" s="220"/>
      <c r="U600" s="171" t="str">
        <f t="shared" si="35"/>
        <v/>
      </c>
      <c r="V600" s="44"/>
      <c r="W600" s="201"/>
      <c r="X600" s="201"/>
      <c r="Y600" s="41"/>
      <c r="Z600" s="46"/>
      <c r="AA600" s="46"/>
      <c r="AB600" s="46"/>
      <c r="AC600" s="41"/>
      <c r="AD600" s="327"/>
      <c r="AE600" s="44"/>
      <c r="AF600" s="337" t="str">
        <f t="shared" si="38"/>
        <v/>
      </c>
      <c r="AG600" s="395"/>
      <c r="AH600" s="75"/>
      <c r="AI600" s="75"/>
      <c r="AJ600" s="76" t="b">
        <f t="shared" si="36"/>
        <v>1</v>
      </c>
    </row>
    <row r="601" spans="1:36" ht="36" customHeight="1">
      <c r="A601" s="68"/>
      <c r="B601" s="68"/>
      <c r="C601" s="66"/>
      <c r="D601" s="46"/>
      <c r="E601" s="237"/>
      <c r="F601" s="217" t="str">
        <f t="shared" si="37"/>
        <v/>
      </c>
      <c r="G601" s="41"/>
      <c r="H601" s="41"/>
      <c r="I601" s="194"/>
      <c r="J601" s="41"/>
      <c r="K601" s="84"/>
      <c r="L601" s="119"/>
      <c r="M601" s="202"/>
      <c r="N601" s="218"/>
      <c r="O601" s="219"/>
      <c r="P601" s="237"/>
      <c r="Q601" s="200"/>
      <c r="R601" s="202"/>
      <c r="S601" s="202"/>
      <c r="T601" s="220"/>
      <c r="U601" s="171" t="str">
        <f t="shared" si="35"/>
        <v/>
      </c>
      <c r="V601" s="44"/>
      <c r="W601" s="201"/>
      <c r="X601" s="201"/>
      <c r="Y601" s="41"/>
      <c r="Z601" s="46"/>
      <c r="AA601" s="46"/>
      <c r="AB601" s="46"/>
      <c r="AC601" s="41"/>
      <c r="AD601" s="327"/>
      <c r="AE601" s="44"/>
      <c r="AF601" s="337" t="str">
        <f t="shared" si="38"/>
        <v/>
      </c>
      <c r="AG601" s="395"/>
      <c r="AH601" s="75"/>
      <c r="AI601" s="75"/>
      <c r="AJ601" s="76" t="b">
        <f t="shared" si="36"/>
        <v>1</v>
      </c>
    </row>
    <row r="602" spans="1:36" ht="36" customHeight="1">
      <c r="A602" s="68"/>
      <c r="B602" s="68"/>
      <c r="C602" s="66"/>
      <c r="D602" s="46"/>
      <c r="E602" s="237"/>
      <c r="F602" s="217" t="str">
        <f t="shared" si="37"/>
        <v/>
      </c>
      <c r="G602" s="41"/>
      <c r="H602" s="41"/>
      <c r="I602" s="194"/>
      <c r="J602" s="41"/>
      <c r="K602" s="84"/>
      <c r="L602" s="119"/>
      <c r="M602" s="202"/>
      <c r="N602" s="218"/>
      <c r="O602" s="219"/>
      <c r="P602" s="237"/>
      <c r="Q602" s="200"/>
      <c r="R602" s="202"/>
      <c r="S602" s="202"/>
      <c r="T602" s="220"/>
      <c r="U602" s="171" t="str">
        <f t="shared" si="35"/>
        <v/>
      </c>
      <c r="V602" s="44"/>
      <c r="W602" s="201"/>
      <c r="X602" s="201"/>
      <c r="Y602" s="41"/>
      <c r="Z602" s="46"/>
      <c r="AA602" s="46"/>
      <c r="AB602" s="46"/>
      <c r="AC602" s="41"/>
      <c r="AD602" s="327"/>
      <c r="AE602" s="44"/>
      <c r="AF602" s="337" t="str">
        <f t="shared" si="38"/>
        <v/>
      </c>
      <c r="AG602" s="395"/>
      <c r="AH602" s="75"/>
      <c r="AI602" s="75"/>
      <c r="AJ602" s="76" t="b">
        <f t="shared" si="36"/>
        <v>1</v>
      </c>
    </row>
    <row r="603" spans="1:36" ht="36" customHeight="1">
      <c r="A603" s="68"/>
      <c r="B603" s="68"/>
      <c r="C603" s="66"/>
      <c r="D603" s="46"/>
      <c r="E603" s="237"/>
      <c r="F603" s="217" t="str">
        <f t="shared" si="37"/>
        <v/>
      </c>
      <c r="G603" s="41"/>
      <c r="H603" s="41"/>
      <c r="I603" s="194"/>
      <c r="J603" s="41"/>
      <c r="K603" s="84"/>
      <c r="L603" s="119"/>
      <c r="M603" s="202"/>
      <c r="N603" s="218"/>
      <c r="O603" s="219"/>
      <c r="P603" s="237"/>
      <c r="Q603" s="200"/>
      <c r="R603" s="202"/>
      <c r="S603" s="202"/>
      <c r="T603" s="220"/>
      <c r="U603" s="171" t="str">
        <f t="shared" si="35"/>
        <v/>
      </c>
      <c r="V603" s="44"/>
      <c r="W603" s="201"/>
      <c r="X603" s="201"/>
      <c r="Y603" s="41"/>
      <c r="Z603" s="46"/>
      <c r="AA603" s="46"/>
      <c r="AB603" s="46"/>
      <c r="AC603" s="41"/>
      <c r="AD603" s="327"/>
      <c r="AE603" s="44"/>
      <c r="AF603" s="337" t="str">
        <f t="shared" si="38"/>
        <v/>
      </c>
      <c r="AG603" s="395"/>
      <c r="AH603" s="75"/>
      <c r="AI603" s="75"/>
      <c r="AJ603" s="76" t="b">
        <f t="shared" si="36"/>
        <v>1</v>
      </c>
    </row>
    <row r="604" spans="1:36" ht="36" customHeight="1">
      <c r="A604" s="68"/>
      <c r="B604" s="68"/>
      <c r="C604" s="66"/>
      <c r="D604" s="46"/>
      <c r="E604" s="237"/>
      <c r="F604" s="217" t="str">
        <f t="shared" si="37"/>
        <v/>
      </c>
      <c r="G604" s="41"/>
      <c r="H604" s="41"/>
      <c r="I604" s="194"/>
      <c r="J604" s="41"/>
      <c r="K604" s="84"/>
      <c r="L604" s="119"/>
      <c r="M604" s="202"/>
      <c r="N604" s="218"/>
      <c r="O604" s="219"/>
      <c r="P604" s="237"/>
      <c r="Q604" s="200"/>
      <c r="R604" s="202"/>
      <c r="S604" s="202"/>
      <c r="T604" s="220"/>
      <c r="U604" s="171" t="str">
        <f t="shared" si="35"/>
        <v/>
      </c>
      <c r="V604" s="44"/>
      <c r="W604" s="201"/>
      <c r="X604" s="201"/>
      <c r="Y604" s="41"/>
      <c r="Z604" s="46"/>
      <c r="AA604" s="46"/>
      <c r="AB604" s="46"/>
      <c r="AC604" s="41"/>
      <c r="AD604" s="327"/>
      <c r="AE604" s="44"/>
      <c r="AF604" s="337" t="str">
        <f t="shared" si="38"/>
        <v/>
      </c>
      <c r="AG604" s="395"/>
      <c r="AH604" s="75"/>
      <c r="AI604" s="75"/>
      <c r="AJ604" s="76" t="b">
        <f t="shared" si="36"/>
        <v>1</v>
      </c>
    </row>
    <row r="605" spans="1:36" ht="36" customHeight="1">
      <c r="A605" s="68"/>
      <c r="B605" s="68"/>
      <c r="C605" s="66"/>
      <c r="D605" s="46"/>
      <c r="E605" s="237"/>
      <c r="F605" s="217" t="str">
        <f t="shared" si="37"/>
        <v/>
      </c>
      <c r="G605" s="41"/>
      <c r="H605" s="41"/>
      <c r="I605" s="194"/>
      <c r="J605" s="41"/>
      <c r="K605" s="84"/>
      <c r="L605" s="119"/>
      <c r="M605" s="202"/>
      <c r="N605" s="218"/>
      <c r="O605" s="219"/>
      <c r="P605" s="237"/>
      <c r="Q605" s="200"/>
      <c r="R605" s="202"/>
      <c r="S605" s="202"/>
      <c r="T605" s="220"/>
      <c r="U605" s="171" t="str">
        <f t="shared" si="35"/>
        <v/>
      </c>
      <c r="V605" s="44"/>
      <c r="W605" s="201"/>
      <c r="X605" s="201"/>
      <c r="Y605" s="41"/>
      <c r="Z605" s="46"/>
      <c r="AA605" s="46"/>
      <c r="AB605" s="46"/>
      <c r="AC605" s="41"/>
      <c r="AD605" s="327"/>
      <c r="AE605" s="44"/>
      <c r="AF605" s="337" t="str">
        <f t="shared" si="38"/>
        <v/>
      </c>
      <c r="AG605" s="395"/>
      <c r="AH605" s="75"/>
      <c r="AI605" s="75"/>
      <c r="AJ605" s="76" t="b">
        <f t="shared" si="36"/>
        <v>1</v>
      </c>
    </row>
    <row r="606" spans="1:36" ht="36" customHeight="1">
      <c r="A606" s="68"/>
      <c r="B606" s="68"/>
      <c r="C606" s="66"/>
      <c r="D606" s="46"/>
      <c r="E606" s="237"/>
      <c r="F606" s="217" t="str">
        <f t="shared" si="37"/>
        <v/>
      </c>
      <c r="G606" s="41"/>
      <c r="H606" s="41"/>
      <c r="I606" s="194"/>
      <c r="J606" s="41"/>
      <c r="K606" s="84"/>
      <c r="L606" s="119"/>
      <c r="M606" s="202"/>
      <c r="N606" s="218"/>
      <c r="O606" s="219"/>
      <c r="P606" s="237"/>
      <c r="Q606" s="200"/>
      <c r="R606" s="202"/>
      <c r="S606" s="202"/>
      <c r="T606" s="220"/>
      <c r="U606" s="171" t="str">
        <f t="shared" si="35"/>
        <v/>
      </c>
      <c r="V606" s="44"/>
      <c r="W606" s="201"/>
      <c r="X606" s="201"/>
      <c r="Y606" s="41"/>
      <c r="Z606" s="46"/>
      <c r="AA606" s="46"/>
      <c r="AB606" s="46"/>
      <c r="AC606" s="41"/>
      <c r="AD606" s="327"/>
      <c r="AE606" s="44"/>
      <c r="AF606" s="337" t="str">
        <f t="shared" si="38"/>
        <v/>
      </c>
      <c r="AG606" s="395"/>
      <c r="AH606" s="75"/>
      <c r="AI606" s="75"/>
      <c r="AJ606" s="76" t="b">
        <f t="shared" si="36"/>
        <v>1</v>
      </c>
    </row>
    <row r="607" spans="1:36" ht="36" customHeight="1">
      <c r="A607" s="68"/>
      <c r="B607" s="68"/>
      <c r="C607" s="66"/>
      <c r="D607" s="46"/>
      <c r="E607" s="237"/>
      <c r="F607" s="217" t="str">
        <f t="shared" si="37"/>
        <v/>
      </c>
      <c r="G607" s="41"/>
      <c r="H607" s="41"/>
      <c r="I607" s="194"/>
      <c r="J607" s="41"/>
      <c r="K607" s="84"/>
      <c r="L607" s="119"/>
      <c r="M607" s="202"/>
      <c r="N607" s="218"/>
      <c r="O607" s="219"/>
      <c r="P607" s="237"/>
      <c r="Q607" s="200"/>
      <c r="R607" s="202"/>
      <c r="S607" s="202"/>
      <c r="T607" s="220"/>
      <c r="U607" s="171" t="str">
        <f t="shared" si="35"/>
        <v/>
      </c>
      <c r="V607" s="44"/>
      <c r="W607" s="201"/>
      <c r="X607" s="201"/>
      <c r="Y607" s="41"/>
      <c r="Z607" s="46"/>
      <c r="AA607" s="46"/>
      <c r="AB607" s="46"/>
      <c r="AC607" s="41"/>
      <c r="AD607" s="327"/>
      <c r="AE607" s="44"/>
      <c r="AF607" s="337" t="str">
        <f t="shared" si="38"/>
        <v/>
      </c>
      <c r="AG607" s="395"/>
      <c r="AH607" s="75"/>
      <c r="AI607" s="75"/>
      <c r="AJ607" s="76" t="b">
        <f t="shared" si="36"/>
        <v>1</v>
      </c>
    </row>
    <row r="608" spans="1:36" ht="36" customHeight="1">
      <c r="A608" s="68"/>
      <c r="B608" s="68"/>
      <c r="C608" s="66"/>
      <c r="D608" s="46"/>
      <c r="E608" s="237"/>
      <c r="F608" s="217" t="str">
        <f t="shared" si="37"/>
        <v/>
      </c>
      <c r="G608" s="41"/>
      <c r="H608" s="41"/>
      <c r="I608" s="194"/>
      <c r="J608" s="41"/>
      <c r="K608" s="84"/>
      <c r="L608" s="119"/>
      <c r="M608" s="202"/>
      <c r="N608" s="218"/>
      <c r="O608" s="219"/>
      <c r="P608" s="237"/>
      <c r="Q608" s="200"/>
      <c r="R608" s="202"/>
      <c r="S608" s="202"/>
      <c r="T608" s="220"/>
      <c r="U608" s="171" t="str">
        <f t="shared" si="35"/>
        <v/>
      </c>
      <c r="V608" s="44"/>
      <c r="W608" s="201"/>
      <c r="X608" s="201"/>
      <c r="Y608" s="41"/>
      <c r="Z608" s="46"/>
      <c r="AA608" s="46"/>
      <c r="AB608" s="46"/>
      <c r="AC608" s="41"/>
      <c r="AD608" s="327"/>
      <c r="AE608" s="44"/>
      <c r="AF608" s="337" t="str">
        <f t="shared" si="38"/>
        <v/>
      </c>
      <c r="AG608" s="395"/>
      <c r="AH608" s="75"/>
      <c r="AI608" s="75"/>
      <c r="AJ608" s="76" t="b">
        <f t="shared" si="36"/>
        <v>1</v>
      </c>
    </row>
    <row r="609" spans="1:36" ht="36" customHeight="1">
      <c r="A609" s="68"/>
      <c r="B609" s="68"/>
      <c r="C609" s="66"/>
      <c r="D609" s="46"/>
      <c r="E609" s="237"/>
      <c r="F609" s="217" t="str">
        <f t="shared" si="37"/>
        <v/>
      </c>
      <c r="G609" s="41"/>
      <c r="H609" s="41"/>
      <c r="I609" s="194"/>
      <c r="J609" s="41"/>
      <c r="K609" s="84"/>
      <c r="L609" s="119"/>
      <c r="M609" s="202"/>
      <c r="N609" s="218"/>
      <c r="O609" s="219"/>
      <c r="P609" s="237"/>
      <c r="Q609" s="200"/>
      <c r="R609" s="202"/>
      <c r="S609" s="202"/>
      <c r="T609" s="220"/>
      <c r="U609" s="171" t="str">
        <f t="shared" si="35"/>
        <v/>
      </c>
      <c r="V609" s="44"/>
      <c r="W609" s="201"/>
      <c r="X609" s="201"/>
      <c r="Y609" s="41"/>
      <c r="Z609" s="46"/>
      <c r="AA609" s="46"/>
      <c r="AB609" s="46"/>
      <c r="AC609" s="41"/>
      <c r="AD609" s="327"/>
      <c r="AE609" s="44"/>
      <c r="AF609" s="337" t="str">
        <f t="shared" si="38"/>
        <v/>
      </c>
      <c r="AG609" s="395"/>
      <c r="AH609" s="75"/>
      <c r="AI609" s="75"/>
      <c r="AJ609" s="76" t="b">
        <f t="shared" si="36"/>
        <v>1</v>
      </c>
    </row>
    <row r="610" spans="1:36" ht="36" customHeight="1">
      <c r="A610" s="68"/>
      <c r="B610" s="68"/>
      <c r="C610" s="66"/>
      <c r="D610" s="46"/>
      <c r="E610" s="237"/>
      <c r="F610" s="217" t="str">
        <f t="shared" si="37"/>
        <v/>
      </c>
      <c r="G610" s="41"/>
      <c r="H610" s="41"/>
      <c r="I610" s="194"/>
      <c r="J610" s="41"/>
      <c r="K610" s="84"/>
      <c r="L610" s="119"/>
      <c r="M610" s="202"/>
      <c r="N610" s="218"/>
      <c r="O610" s="219"/>
      <c r="P610" s="237"/>
      <c r="Q610" s="200"/>
      <c r="R610" s="202"/>
      <c r="S610" s="202"/>
      <c r="T610" s="220"/>
      <c r="U610" s="171" t="str">
        <f t="shared" si="35"/>
        <v/>
      </c>
      <c r="V610" s="44"/>
      <c r="W610" s="201"/>
      <c r="X610" s="201"/>
      <c r="Y610" s="41"/>
      <c r="Z610" s="46"/>
      <c r="AA610" s="46"/>
      <c r="AB610" s="46"/>
      <c r="AC610" s="41"/>
      <c r="AD610" s="327"/>
      <c r="AE610" s="44"/>
      <c r="AF610" s="337" t="str">
        <f t="shared" si="38"/>
        <v/>
      </c>
      <c r="AG610" s="395"/>
      <c r="AH610" s="75"/>
      <c r="AI610" s="75"/>
      <c r="AJ610" s="76" t="b">
        <f t="shared" si="36"/>
        <v>1</v>
      </c>
    </row>
    <row r="611" spans="1:36" ht="36" customHeight="1">
      <c r="A611" s="68"/>
      <c r="B611" s="68"/>
      <c r="C611" s="66"/>
      <c r="D611" s="46"/>
      <c r="E611" s="237"/>
      <c r="F611" s="217" t="str">
        <f t="shared" si="37"/>
        <v/>
      </c>
      <c r="G611" s="41"/>
      <c r="H611" s="41"/>
      <c r="I611" s="194"/>
      <c r="J611" s="41"/>
      <c r="K611" s="84"/>
      <c r="L611" s="119"/>
      <c r="M611" s="202"/>
      <c r="N611" s="218"/>
      <c r="O611" s="219"/>
      <c r="P611" s="237"/>
      <c r="Q611" s="200"/>
      <c r="R611" s="202"/>
      <c r="S611" s="202"/>
      <c r="T611" s="220"/>
      <c r="U611" s="171" t="str">
        <f t="shared" si="35"/>
        <v/>
      </c>
      <c r="V611" s="44"/>
      <c r="W611" s="201"/>
      <c r="X611" s="201"/>
      <c r="Y611" s="41"/>
      <c r="Z611" s="46"/>
      <c r="AA611" s="46"/>
      <c r="AB611" s="46"/>
      <c r="AC611" s="41"/>
      <c r="AD611" s="327"/>
      <c r="AE611" s="44"/>
      <c r="AF611" s="337" t="str">
        <f t="shared" si="38"/>
        <v/>
      </c>
      <c r="AG611" s="395"/>
      <c r="AH611" s="75"/>
      <c r="AI611" s="75"/>
      <c r="AJ611" s="76" t="b">
        <f t="shared" si="36"/>
        <v>1</v>
      </c>
    </row>
    <row r="612" spans="1:36" ht="36" customHeight="1">
      <c r="A612" s="68"/>
      <c r="B612" s="68"/>
      <c r="C612" s="66"/>
      <c r="D612" s="46"/>
      <c r="E612" s="237"/>
      <c r="F612" s="217" t="str">
        <f t="shared" si="37"/>
        <v/>
      </c>
      <c r="G612" s="41"/>
      <c r="H612" s="41"/>
      <c r="I612" s="194"/>
      <c r="J612" s="41"/>
      <c r="K612" s="84"/>
      <c r="L612" s="119"/>
      <c r="M612" s="202"/>
      <c r="N612" s="218"/>
      <c r="O612" s="219"/>
      <c r="P612" s="237"/>
      <c r="Q612" s="200"/>
      <c r="R612" s="202"/>
      <c r="S612" s="202"/>
      <c r="T612" s="220"/>
      <c r="U612" s="171" t="str">
        <f t="shared" si="35"/>
        <v/>
      </c>
      <c r="V612" s="44"/>
      <c r="W612" s="201"/>
      <c r="X612" s="201"/>
      <c r="Y612" s="41"/>
      <c r="Z612" s="46"/>
      <c r="AA612" s="46"/>
      <c r="AB612" s="46"/>
      <c r="AC612" s="41"/>
      <c r="AD612" s="327"/>
      <c r="AE612" s="44"/>
      <c r="AF612" s="337" t="str">
        <f t="shared" si="38"/>
        <v/>
      </c>
      <c r="AG612" s="395"/>
      <c r="AH612" s="75"/>
      <c r="AI612" s="75"/>
      <c r="AJ612" s="76" t="b">
        <f t="shared" si="36"/>
        <v>1</v>
      </c>
    </row>
    <row r="613" spans="1:36" ht="36" customHeight="1">
      <c r="A613" s="68"/>
      <c r="B613" s="68"/>
      <c r="C613" s="66"/>
      <c r="D613" s="46"/>
      <c r="E613" s="237"/>
      <c r="F613" s="217" t="str">
        <f t="shared" si="37"/>
        <v/>
      </c>
      <c r="G613" s="41"/>
      <c r="H613" s="41"/>
      <c r="I613" s="194"/>
      <c r="J613" s="41"/>
      <c r="K613" s="84"/>
      <c r="L613" s="119"/>
      <c r="M613" s="202"/>
      <c r="N613" s="218"/>
      <c r="O613" s="219"/>
      <c r="P613" s="237"/>
      <c r="Q613" s="200"/>
      <c r="R613" s="202"/>
      <c r="S613" s="202"/>
      <c r="T613" s="220"/>
      <c r="U613" s="171" t="str">
        <f t="shared" si="35"/>
        <v/>
      </c>
      <c r="V613" s="44"/>
      <c r="W613" s="201"/>
      <c r="X613" s="201"/>
      <c r="Y613" s="41"/>
      <c r="Z613" s="46"/>
      <c r="AA613" s="46"/>
      <c r="AB613" s="46"/>
      <c r="AC613" s="41"/>
      <c r="AD613" s="327"/>
      <c r="AE613" s="44"/>
      <c r="AF613" s="337" t="str">
        <f t="shared" si="38"/>
        <v/>
      </c>
      <c r="AG613" s="395"/>
      <c r="AH613" s="75"/>
      <c r="AI613" s="75"/>
      <c r="AJ613" s="76" t="b">
        <f t="shared" si="36"/>
        <v>1</v>
      </c>
    </row>
    <row r="614" spans="1:36" ht="36" customHeight="1">
      <c r="A614" s="68"/>
      <c r="B614" s="68"/>
      <c r="C614" s="66"/>
      <c r="D614" s="46"/>
      <c r="E614" s="237"/>
      <c r="F614" s="217" t="str">
        <f t="shared" si="37"/>
        <v/>
      </c>
      <c r="G614" s="41"/>
      <c r="H614" s="41"/>
      <c r="I614" s="194"/>
      <c r="J614" s="41"/>
      <c r="K614" s="84"/>
      <c r="L614" s="119"/>
      <c r="M614" s="202"/>
      <c r="N614" s="218"/>
      <c r="O614" s="219"/>
      <c r="P614" s="237"/>
      <c r="Q614" s="200"/>
      <c r="R614" s="202"/>
      <c r="S614" s="202"/>
      <c r="T614" s="220"/>
      <c r="U614" s="171" t="str">
        <f t="shared" si="35"/>
        <v/>
      </c>
      <c r="V614" s="44"/>
      <c r="W614" s="201"/>
      <c r="X614" s="201"/>
      <c r="Y614" s="41"/>
      <c r="Z614" s="46"/>
      <c r="AA614" s="46"/>
      <c r="AB614" s="46"/>
      <c r="AC614" s="41"/>
      <c r="AD614" s="327"/>
      <c r="AE614" s="44"/>
      <c r="AF614" s="337" t="str">
        <f t="shared" si="38"/>
        <v/>
      </c>
      <c r="AG614" s="395"/>
      <c r="AH614" s="75"/>
      <c r="AI614" s="75"/>
      <c r="AJ614" s="76" t="b">
        <f t="shared" si="36"/>
        <v>1</v>
      </c>
    </row>
    <row r="615" spans="1:36" ht="36" customHeight="1">
      <c r="A615" s="68"/>
      <c r="B615" s="68"/>
      <c r="C615" s="66"/>
      <c r="D615" s="46"/>
      <c r="E615" s="237"/>
      <c r="F615" s="217" t="str">
        <f t="shared" si="37"/>
        <v/>
      </c>
      <c r="G615" s="41"/>
      <c r="H615" s="41"/>
      <c r="I615" s="194"/>
      <c r="J615" s="41"/>
      <c r="K615" s="84"/>
      <c r="L615" s="119"/>
      <c r="M615" s="202"/>
      <c r="N615" s="218"/>
      <c r="O615" s="219"/>
      <c r="P615" s="237"/>
      <c r="Q615" s="200"/>
      <c r="R615" s="202"/>
      <c r="S615" s="202"/>
      <c r="T615" s="220"/>
      <c r="U615" s="171" t="str">
        <f t="shared" si="35"/>
        <v/>
      </c>
      <c r="V615" s="44"/>
      <c r="W615" s="201"/>
      <c r="X615" s="201"/>
      <c r="Y615" s="41"/>
      <c r="Z615" s="46"/>
      <c r="AA615" s="46"/>
      <c r="AB615" s="46"/>
      <c r="AC615" s="41"/>
      <c r="AD615" s="327"/>
      <c r="AE615" s="44"/>
      <c r="AF615" s="337" t="str">
        <f t="shared" si="38"/>
        <v/>
      </c>
      <c r="AG615" s="395"/>
      <c r="AH615" s="75"/>
      <c r="AI615" s="75"/>
      <c r="AJ615" s="76" t="b">
        <f t="shared" si="36"/>
        <v>1</v>
      </c>
    </row>
    <row r="616" spans="1:36" ht="36" customHeight="1">
      <c r="A616" s="68"/>
      <c r="B616" s="68"/>
      <c r="C616" s="66"/>
      <c r="D616" s="46"/>
      <c r="E616" s="237"/>
      <c r="F616" s="217" t="str">
        <f t="shared" si="37"/>
        <v/>
      </c>
      <c r="G616" s="41"/>
      <c r="H616" s="41"/>
      <c r="I616" s="194"/>
      <c r="J616" s="41"/>
      <c r="K616" s="84"/>
      <c r="L616" s="119"/>
      <c r="M616" s="202"/>
      <c r="N616" s="218"/>
      <c r="O616" s="219"/>
      <c r="P616" s="237"/>
      <c r="Q616" s="200"/>
      <c r="R616" s="202"/>
      <c r="S616" s="202"/>
      <c r="T616" s="220"/>
      <c r="U616" s="171" t="str">
        <f t="shared" si="35"/>
        <v/>
      </c>
      <c r="V616" s="44"/>
      <c r="W616" s="201"/>
      <c r="X616" s="201"/>
      <c r="Y616" s="41"/>
      <c r="Z616" s="46"/>
      <c r="AA616" s="46"/>
      <c r="AB616" s="46"/>
      <c r="AC616" s="41"/>
      <c r="AD616" s="327"/>
      <c r="AE616" s="44"/>
      <c r="AF616" s="337" t="str">
        <f t="shared" si="38"/>
        <v/>
      </c>
      <c r="AG616" s="395"/>
      <c r="AH616" s="75"/>
      <c r="AI616" s="75"/>
      <c r="AJ616" s="76" t="b">
        <f t="shared" si="36"/>
        <v>1</v>
      </c>
    </row>
    <row r="617" spans="1:36" ht="36" customHeight="1">
      <c r="A617" s="68"/>
      <c r="B617" s="68"/>
      <c r="C617" s="66"/>
      <c r="D617" s="46"/>
      <c r="E617" s="237"/>
      <c r="F617" s="217" t="str">
        <f t="shared" si="37"/>
        <v/>
      </c>
      <c r="G617" s="41"/>
      <c r="H617" s="41"/>
      <c r="I617" s="194"/>
      <c r="J617" s="41"/>
      <c r="K617" s="84"/>
      <c r="L617" s="119"/>
      <c r="M617" s="202"/>
      <c r="N617" s="218"/>
      <c r="O617" s="219"/>
      <c r="P617" s="237"/>
      <c r="Q617" s="200"/>
      <c r="R617" s="202"/>
      <c r="S617" s="202"/>
      <c r="T617" s="220"/>
      <c r="U617" s="171" t="str">
        <f t="shared" si="35"/>
        <v/>
      </c>
      <c r="V617" s="44"/>
      <c r="W617" s="201"/>
      <c r="X617" s="201"/>
      <c r="Y617" s="41"/>
      <c r="Z617" s="46"/>
      <c r="AA617" s="46"/>
      <c r="AB617" s="46"/>
      <c r="AC617" s="41"/>
      <c r="AD617" s="327"/>
      <c r="AE617" s="44"/>
      <c r="AF617" s="337" t="str">
        <f t="shared" si="38"/>
        <v/>
      </c>
      <c r="AG617" s="395"/>
      <c r="AH617" s="75"/>
      <c r="AI617" s="75"/>
      <c r="AJ617" s="76" t="b">
        <f t="shared" si="36"/>
        <v>1</v>
      </c>
    </row>
    <row r="618" spans="1:36" ht="36" customHeight="1">
      <c r="A618" s="68"/>
      <c r="B618" s="68"/>
      <c r="C618" s="66"/>
      <c r="D618" s="46"/>
      <c r="E618" s="237"/>
      <c r="F618" s="217" t="str">
        <f t="shared" si="37"/>
        <v/>
      </c>
      <c r="G618" s="41"/>
      <c r="H618" s="41"/>
      <c r="I618" s="194"/>
      <c r="J618" s="41"/>
      <c r="K618" s="84"/>
      <c r="L618" s="119"/>
      <c r="M618" s="202"/>
      <c r="N618" s="218"/>
      <c r="O618" s="219"/>
      <c r="P618" s="237"/>
      <c r="Q618" s="200"/>
      <c r="R618" s="202"/>
      <c r="S618" s="202"/>
      <c r="T618" s="220"/>
      <c r="U618" s="171" t="str">
        <f t="shared" si="35"/>
        <v/>
      </c>
      <c r="V618" s="44"/>
      <c r="W618" s="201"/>
      <c r="X618" s="201"/>
      <c r="Y618" s="41"/>
      <c r="Z618" s="46"/>
      <c r="AA618" s="46"/>
      <c r="AB618" s="46"/>
      <c r="AC618" s="41"/>
      <c r="AD618" s="327"/>
      <c r="AE618" s="44"/>
      <c r="AF618" s="337" t="str">
        <f t="shared" si="38"/>
        <v/>
      </c>
      <c r="AG618" s="395"/>
      <c r="AH618" s="75"/>
      <c r="AI618" s="75"/>
      <c r="AJ618" s="76" t="b">
        <f t="shared" si="36"/>
        <v>1</v>
      </c>
    </row>
    <row r="619" spans="1:36" ht="36" customHeight="1">
      <c r="A619" s="68"/>
      <c r="B619" s="68"/>
      <c r="C619" s="66"/>
      <c r="D619" s="46"/>
      <c r="E619" s="237"/>
      <c r="F619" s="217" t="str">
        <f t="shared" si="37"/>
        <v/>
      </c>
      <c r="G619" s="41"/>
      <c r="H619" s="41"/>
      <c r="I619" s="194"/>
      <c r="J619" s="41"/>
      <c r="K619" s="84"/>
      <c r="L619" s="119"/>
      <c r="M619" s="202"/>
      <c r="N619" s="218"/>
      <c r="O619" s="219"/>
      <c r="P619" s="237"/>
      <c r="Q619" s="200"/>
      <c r="R619" s="202"/>
      <c r="S619" s="202"/>
      <c r="T619" s="220"/>
      <c r="U619" s="171" t="str">
        <f t="shared" si="35"/>
        <v/>
      </c>
      <c r="V619" s="44"/>
      <c r="W619" s="201"/>
      <c r="X619" s="201"/>
      <c r="Y619" s="41"/>
      <c r="Z619" s="46"/>
      <c r="AA619" s="46"/>
      <c r="AB619" s="46"/>
      <c r="AC619" s="41"/>
      <c r="AD619" s="327"/>
      <c r="AE619" s="44"/>
      <c r="AF619" s="337" t="str">
        <f t="shared" si="38"/>
        <v/>
      </c>
      <c r="AG619" s="395"/>
      <c r="AH619" s="75"/>
      <c r="AI619" s="75"/>
      <c r="AJ619" s="76" t="b">
        <f t="shared" si="36"/>
        <v>1</v>
      </c>
    </row>
    <row r="620" spans="1:36" ht="36" customHeight="1">
      <c r="A620" s="68"/>
      <c r="B620" s="68"/>
      <c r="C620" s="66"/>
      <c r="D620" s="46"/>
      <c r="E620" s="237"/>
      <c r="F620" s="217" t="str">
        <f t="shared" si="37"/>
        <v/>
      </c>
      <c r="G620" s="41"/>
      <c r="H620" s="41"/>
      <c r="I620" s="194"/>
      <c r="J620" s="41"/>
      <c r="K620" s="84"/>
      <c r="L620" s="119"/>
      <c r="M620" s="202"/>
      <c r="N620" s="218"/>
      <c r="O620" s="219"/>
      <c r="P620" s="237"/>
      <c r="Q620" s="200"/>
      <c r="R620" s="202"/>
      <c r="S620" s="202"/>
      <c r="T620" s="220"/>
      <c r="U620" s="171" t="str">
        <f t="shared" si="35"/>
        <v/>
      </c>
      <c r="V620" s="44"/>
      <c r="W620" s="201"/>
      <c r="X620" s="201"/>
      <c r="Y620" s="41"/>
      <c r="Z620" s="46"/>
      <c r="AA620" s="46"/>
      <c r="AB620" s="46"/>
      <c r="AC620" s="41"/>
      <c r="AD620" s="327"/>
      <c r="AE620" s="44"/>
      <c r="AF620" s="337" t="str">
        <f t="shared" si="38"/>
        <v/>
      </c>
      <c r="AG620" s="395"/>
      <c r="AH620" s="75"/>
      <c r="AI620" s="75"/>
      <c r="AJ620" s="76" t="b">
        <f t="shared" si="36"/>
        <v>1</v>
      </c>
    </row>
    <row r="621" spans="1:36" ht="36" customHeight="1">
      <c r="A621" s="68"/>
      <c r="B621" s="68"/>
      <c r="C621" s="66"/>
      <c r="D621" s="46"/>
      <c r="E621" s="237"/>
      <c r="F621" s="217" t="str">
        <f t="shared" si="37"/>
        <v/>
      </c>
      <c r="G621" s="41"/>
      <c r="H621" s="41"/>
      <c r="I621" s="194"/>
      <c r="J621" s="41"/>
      <c r="K621" s="84"/>
      <c r="L621" s="119"/>
      <c r="M621" s="202"/>
      <c r="N621" s="218"/>
      <c r="O621" s="219"/>
      <c r="P621" s="237"/>
      <c r="Q621" s="200"/>
      <c r="R621" s="202"/>
      <c r="S621" s="202"/>
      <c r="T621" s="220"/>
      <c r="U621" s="171" t="str">
        <f t="shared" si="35"/>
        <v/>
      </c>
      <c r="V621" s="44"/>
      <c r="W621" s="201"/>
      <c r="X621" s="201"/>
      <c r="Y621" s="41"/>
      <c r="Z621" s="46"/>
      <c r="AA621" s="46"/>
      <c r="AB621" s="46"/>
      <c r="AC621" s="41"/>
      <c r="AD621" s="327"/>
      <c r="AE621" s="44"/>
      <c r="AF621" s="337" t="str">
        <f t="shared" si="38"/>
        <v/>
      </c>
      <c r="AG621" s="395"/>
      <c r="AH621" s="75"/>
      <c r="AI621" s="75"/>
      <c r="AJ621" s="76" t="b">
        <f t="shared" si="36"/>
        <v>1</v>
      </c>
    </row>
    <row r="622" spans="1:36" ht="36" customHeight="1">
      <c r="A622" s="68"/>
      <c r="B622" s="68"/>
      <c r="C622" s="66"/>
      <c r="D622" s="46"/>
      <c r="E622" s="237"/>
      <c r="F622" s="217" t="str">
        <f t="shared" si="37"/>
        <v/>
      </c>
      <c r="G622" s="41"/>
      <c r="H622" s="41"/>
      <c r="I622" s="194"/>
      <c r="J622" s="41"/>
      <c r="K622" s="84"/>
      <c r="L622" s="119"/>
      <c r="M622" s="202"/>
      <c r="N622" s="218"/>
      <c r="O622" s="219"/>
      <c r="P622" s="237"/>
      <c r="Q622" s="200"/>
      <c r="R622" s="202"/>
      <c r="S622" s="202"/>
      <c r="T622" s="220"/>
      <c r="U622" s="171" t="str">
        <f t="shared" si="35"/>
        <v/>
      </c>
      <c r="V622" s="44"/>
      <c r="W622" s="201"/>
      <c r="X622" s="201"/>
      <c r="Y622" s="41"/>
      <c r="Z622" s="46"/>
      <c r="AA622" s="46"/>
      <c r="AB622" s="46"/>
      <c r="AC622" s="41"/>
      <c r="AD622" s="327"/>
      <c r="AE622" s="44"/>
      <c r="AF622" s="337" t="str">
        <f t="shared" si="38"/>
        <v/>
      </c>
      <c r="AG622" s="395"/>
      <c r="AH622" s="75"/>
      <c r="AI622" s="75"/>
      <c r="AJ622" s="76" t="b">
        <f t="shared" si="36"/>
        <v>1</v>
      </c>
    </row>
    <row r="623" spans="1:36" ht="36" customHeight="1">
      <c r="A623" s="68"/>
      <c r="B623" s="68"/>
      <c r="C623" s="66"/>
      <c r="D623" s="46"/>
      <c r="E623" s="237"/>
      <c r="F623" s="217" t="str">
        <f t="shared" si="37"/>
        <v/>
      </c>
      <c r="G623" s="41"/>
      <c r="H623" s="41"/>
      <c r="I623" s="194"/>
      <c r="J623" s="41"/>
      <c r="K623" s="84"/>
      <c r="L623" s="119"/>
      <c r="M623" s="202"/>
      <c r="N623" s="218"/>
      <c r="O623" s="219"/>
      <c r="P623" s="237"/>
      <c r="Q623" s="200"/>
      <c r="R623" s="202"/>
      <c r="S623" s="202"/>
      <c r="T623" s="220"/>
      <c r="U623" s="171" t="str">
        <f t="shared" si="35"/>
        <v/>
      </c>
      <c r="V623" s="44"/>
      <c r="W623" s="201"/>
      <c r="X623" s="201"/>
      <c r="Y623" s="41"/>
      <c r="Z623" s="46"/>
      <c r="AA623" s="46"/>
      <c r="AB623" s="46"/>
      <c r="AC623" s="41"/>
      <c r="AD623" s="327"/>
      <c r="AE623" s="44"/>
      <c r="AF623" s="337" t="str">
        <f t="shared" si="38"/>
        <v/>
      </c>
      <c r="AG623" s="395"/>
      <c r="AH623" s="75"/>
      <c r="AI623" s="75"/>
      <c r="AJ623" s="76" t="b">
        <f t="shared" si="36"/>
        <v>1</v>
      </c>
    </row>
    <row r="624" spans="1:36" ht="36" customHeight="1">
      <c r="A624" s="68"/>
      <c r="B624" s="68"/>
      <c r="C624" s="66"/>
      <c r="D624" s="46"/>
      <c r="E624" s="237"/>
      <c r="F624" s="217" t="str">
        <f t="shared" si="37"/>
        <v/>
      </c>
      <c r="G624" s="41"/>
      <c r="H624" s="41"/>
      <c r="I624" s="194"/>
      <c r="J624" s="41"/>
      <c r="K624" s="84"/>
      <c r="L624" s="119"/>
      <c r="M624" s="202"/>
      <c r="N624" s="218"/>
      <c r="O624" s="219"/>
      <c r="P624" s="237"/>
      <c r="Q624" s="200"/>
      <c r="R624" s="202"/>
      <c r="S624" s="202"/>
      <c r="T624" s="220"/>
      <c r="U624" s="171" t="str">
        <f t="shared" si="35"/>
        <v/>
      </c>
      <c r="V624" s="44"/>
      <c r="W624" s="201"/>
      <c r="X624" s="201"/>
      <c r="Y624" s="41"/>
      <c r="Z624" s="46"/>
      <c r="AA624" s="46"/>
      <c r="AB624" s="46"/>
      <c r="AC624" s="41"/>
      <c r="AD624" s="327"/>
      <c r="AE624" s="44"/>
      <c r="AF624" s="337" t="str">
        <f t="shared" si="38"/>
        <v/>
      </c>
      <c r="AG624" s="395"/>
      <c r="AH624" s="75"/>
      <c r="AI624" s="75"/>
      <c r="AJ624" s="76" t="b">
        <f t="shared" si="36"/>
        <v>1</v>
      </c>
    </row>
    <row r="625" spans="1:36" ht="36" customHeight="1">
      <c r="A625" s="66"/>
      <c r="B625" s="66"/>
      <c r="C625" s="66"/>
      <c r="D625" s="46"/>
      <c r="E625" s="237"/>
      <c r="F625" s="217" t="str">
        <f t="shared" si="37"/>
        <v/>
      </c>
      <c r="G625" s="41"/>
      <c r="H625" s="41"/>
      <c r="I625" s="194"/>
      <c r="J625" s="41"/>
      <c r="K625" s="84"/>
      <c r="L625" s="119"/>
      <c r="M625" s="202"/>
      <c r="N625" s="218"/>
      <c r="O625" s="219"/>
      <c r="P625" s="237"/>
      <c r="Q625" s="200"/>
      <c r="R625" s="202"/>
      <c r="S625" s="202"/>
      <c r="T625" s="220"/>
      <c r="U625" s="171" t="str">
        <f t="shared" si="35"/>
        <v/>
      </c>
      <c r="V625" s="44"/>
      <c r="W625" s="201"/>
      <c r="X625" s="201"/>
      <c r="Y625" s="41"/>
      <c r="Z625" s="46"/>
      <c r="AA625" s="46"/>
      <c r="AB625" s="46"/>
      <c r="AC625" s="41"/>
      <c r="AD625" s="327"/>
      <c r="AE625" s="44"/>
      <c r="AF625" s="337" t="str">
        <f t="shared" si="38"/>
        <v/>
      </c>
      <c r="AG625" s="395"/>
      <c r="AH625" s="75"/>
      <c r="AI625" s="75"/>
      <c r="AJ625" s="76" t="b">
        <f t="shared" si="36"/>
        <v>1</v>
      </c>
    </row>
    <row r="626" spans="1:36" ht="36" customHeight="1">
      <c r="A626" s="66"/>
      <c r="B626" s="66"/>
      <c r="C626" s="66"/>
      <c r="D626" s="46"/>
      <c r="E626" s="237"/>
      <c r="F626" s="217" t="str">
        <f t="shared" si="37"/>
        <v/>
      </c>
      <c r="G626" s="41"/>
      <c r="H626" s="41"/>
      <c r="I626" s="194"/>
      <c r="J626" s="41"/>
      <c r="K626" s="84"/>
      <c r="L626" s="119"/>
      <c r="M626" s="202"/>
      <c r="N626" s="218"/>
      <c r="O626" s="219"/>
      <c r="P626" s="237"/>
      <c r="Q626" s="200"/>
      <c r="R626" s="202"/>
      <c r="S626" s="202"/>
      <c r="T626" s="220"/>
      <c r="U626" s="171" t="str">
        <f t="shared" si="35"/>
        <v/>
      </c>
      <c r="V626" s="44"/>
      <c r="W626" s="201"/>
      <c r="X626" s="201"/>
      <c r="Y626" s="41"/>
      <c r="Z626" s="46"/>
      <c r="AA626" s="46"/>
      <c r="AB626" s="46"/>
      <c r="AC626" s="41"/>
      <c r="AD626" s="327"/>
      <c r="AE626" s="44"/>
      <c r="AF626" s="337" t="str">
        <f t="shared" si="38"/>
        <v/>
      </c>
      <c r="AG626" s="395"/>
      <c r="AH626" s="75"/>
      <c r="AI626" s="75"/>
      <c r="AJ626" s="76" t="b">
        <f t="shared" si="36"/>
        <v>1</v>
      </c>
    </row>
    <row r="627" spans="1:36" ht="36" customHeight="1">
      <c r="A627" s="66"/>
      <c r="B627" s="66"/>
      <c r="C627" s="66"/>
      <c r="D627" s="46"/>
      <c r="E627" s="237"/>
      <c r="F627" s="217" t="str">
        <f t="shared" si="37"/>
        <v/>
      </c>
      <c r="G627" s="41"/>
      <c r="H627" s="41"/>
      <c r="I627" s="194"/>
      <c r="J627" s="41"/>
      <c r="K627" s="84"/>
      <c r="L627" s="119"/>
      <c r="M627" s="202"/>
      <c r="N627" s="218"/>
      <c r="O627" s="219"/>
      <c r="P627" s="237"/>
      <c r="Q627" s="200"/>
      <c r="R627" s="202"/>
      <c r="S627" s="202"/>
      <c r="T627" s="220"/>
      <c r="U627" s="171" t="str">
        <f t="shared" si="35"/>
        <v/>
      </c>
      <c r="V627" s="44"/>
      <c r="W627" s="201"/>
      <c r="X627" s="201"/>
      <c r="Y627" s="41"/>
      <c r="Z627" s="46"/>
      <c r="AA627" s="46"/>
      <c r="AB627" s="46"/>
      <c r="AC627" s="41"/>
      <c r="AD627" s="327"/>
      <c r="AE627" s="44"/>
      <c r="AF627" s="337" t="str">
        <f t="shared" si="38"/>
        <v/>
      </c>
      <c r="AG627" s="395"/>
      <c r="AH627" s="75"/>
      <c r="AI627" s="75"/>
      <c r="AJ627" s="76" t="b">
        <f t="shared" si="36"/>
        <v>1</v>
      </c>
    </row>
    <row r="628" spans="1:36" ht="36" customHeight="1">
      <c r="A628" s="66"/>
      <c r="B628" s="66"/>
      <c r="C628" s="66"/>
      <c r="D628" s="46"/>
      <c r="E628" s="237"/>
      <c r="F628" s="217" t="str">
        <f t="shared" si="37"/>
        <v/>
      </c>
      <c r="G628" s="41"/>
      <c r="H628" s="41"/>
      <c r="I628" s="194"/>
      <c r="J628" s="41"/>
      <c r="K628" s="84"/>
      <c r="L628" s="119"/>
      <c r="M628" s="202"/>
      <c r="N628" s="218"/>
      <c r="O628" s="219"/>
      <c r="P628" s="237"/>
      <c r="Q628" s="200"/>
      <c r="R628" s="202"/>
      <c r="S628" s="202"/>
      <c r="T628" s="220"/>
      <c r="U628" s="171" t="str">
        <f t="shared" si="35"/>
        <v/>
      </c>
      <c r="V628" s="44"/>
      <c r="W628" s="201"/>
      <c r="X628" s="201"/>
      <c r="Y628" s="41"/>
      <c r="Z628" s="46"/>
      <c r="AA628" s="46"/>
      <c r="AB628" s="46"/>
      <c r="AC628" s="41"/>
      <c r="AD628" s="327"/>
      <c r="AE628" s="44"/>
      <c r="AF628" s="337" t="str">
        <f t="shared" si="38"/>
        <v/>
      </c>
      <c r="AG628" s="395"/>
      <c r="AH628" s="75"/>
      <c r="AI628" s="75"/>
      <c r="AJ628" s="76" t="b">
        <f t="shared" si="36"/>
        <v>1</v>
      </c>
    </row>
    <row r="629" spans="1:36" ht="36" customHeight="1">
      <c r="A629" s="66"/>
      <c r="B629" s="66"/>
      <c r="C629" s="66"/>
      <c r="D629" s="46"/>
      <c r="E629" s="237"/>
      <c r="F629" s="217" t="str">
        <f t="shared" si="37"/>
        <v/>
      </c>
      <c r="G629" s="41"/>
      <c r="H629" s="41"/>
      <c r="I629" s="194"/>
      <c r="J629" s="41"/>
      <c r="K629" s="84"/>
      <c r="L629" s="119"/>
      <c r="M629" s="202"/>
      <c r="N629" s="218"/>
      <c r="O629" s="219"/>
      <c r="P629" s="237"/>
      <c r="Q629" s="200"/>
      <c r="R629" s="202"/>
      <c r="S629" s="202"/>
      <c r="T629" s="220"/>
      <c r="U629" s="171" t="str">
        <f t="shared" si="35"/>
        <v/>
      </c>
      <c r="V629" s="44"/>
      <c r="W629" s="201"/>
      <c r="X629" s="201"/>
      <c r="Y629" s="41"/>
      <c r="Z629" s="46"/>
      <c r="AA629" s="46"/>
      <c r="AB629" s="46"/>
      <c r="AC629" s="41"/>
      <c r="AD629" s="327"/>
      <c r="AE629" s="44"/>
      <c r="AF629" s="337" t="str">
        <f t="shared" si="38"/>
        <v/>
      </c>
      <c r="AG629" s="395"/>
      <c r="AH629" s="75"/>
      <c r="AI629" s="75"/>
      <c r="AJ629" s="76" t="b">
        <f t="shared" si="36"/>
        <v>1</v>
      </c>
    </row>
    <row r="630" spans="1:36" ht="36" customHeight="1">
      <c r="A630" s="66"/>
      <c r="B630" s="66"/>
      <c r="C630" s="66"/>
      <c r="D630" s="46"/>
      <c r="E630" s="237"/>
      <c r="F630" s="217" t="str">
        <f t="shared" si="37"/>
        <v/>
      </c>
      <c r="G630" s="41"/>
      <c r="H630" s="41"/>
      <c r="I630" s="194"/>
      <c r="J630" s="41"/>
      <c r="K630" s="84"/>
      <c r="L630" s="119"/>
      <c r="M630" s="202"/>
      <c r="N630" s="218"/>
      <c r="O630" s="219"/>
      <c r="P630" s="237"/>
      <c r="Q630" s="200"/>
      <c r="R630" s="202"/>
      <c r="S630" s="202"/>
      <c r="T630" s="220"/>
      <c r="U630" s="171" t="str">
        <f t="shared" si="35"/>
        <v/>
      </c>
      <c r="V630" s="44"/>
      <c r="W630" s="201"/>
      <c r="X630" s="201"/>
      <c r="Y630" s="41"/>
      <c r="Z630" s="46"/>
      <c r="AA630" s="46"/>
      <c r="AB630" s="46"/>
      <c r="AC630" s="41"/>
      <c r="AD630" s="327"/>
      <c r="AE630" s="44"/>
      <c r="AF630" s="337" t="str">
        <f t="shared" si="38"/>
        <v/>
      </c>
      <c r="AG630" s="395"/>
      <c r="AH630" s="75"/>
      <c r="AI630" s="75"/>
      <c r="AJ630" s="76" t="b">
        <f t="shared" si="36"/>
        <v>1</v>
      </c>
    </row>
    <row r="631" spans="1:36" ht="36" customHeight="1">
      <c r="A631" s="66"/>
      <c r="B631" s="66"/>
      <c r="C631" s="66"/>
      <c r="D631" s="46"/>
      <c r="E631" s="237"/>
      <c r="F631" s="217" t="str">
        <f t="shared" si="37"/>
        <v/>
      </c>
      <c r="G631" s="41"/>
      <c r="H631" s="41"/>
      <c r="I631" s="194"/>
      <c r="J631" s="41"/>
      <c r="K631" s="84"/>
      <c r="L631" s="119"/>
      <c r="M631" s="202"/>
      <c r="N631" s="218"/>
      <c r="O631" s="219"/>
      <c r="P631" s="237"/>
      <c r="Q631" s="200"/>
      <c r="R631" s="202"/>
      <c r="S631" s="202"/>
      <c r="T631" s="220"/>
      <c r="U631" s="171" t="str">
        <f t="shared" si="35"/>
        <v/>
      </c>
      <c r="V631" s="44"/>
      <c r="W631" s="201"/>
      <c r="X631" s="201"/>
      <c r="Y631" s="41"/>
      <c r="Z631" s="46"/>
      <c r="AA631" s="46"/>
      <c r="AB631" s="46"/>
      <c r="AC631" s="41"/>
      <c r="AD631" s="327"/>
      <c r="AE631" s="44"/>
      <c r="AF631" s="337" t="str">
        <f t="shared" si="38"/>
        <v/>
      </c>
      <c r="AG631" s="395"/>
      <c r="AH631" s="75"/>
      <c r="AI631" s="75"/>
      <c r="AJ631" s="76" t="b">
        <f t="shared" si="36"/>
        <v>1</v>
      </c>
    </row>
    <row r="632" spans="1:36" ht="36" customHeight="1">
      <c r="A632" s="66"/>
      <c r="B632" s="66"/>
      <c r="C632" s="66"/>
      <c r="D632" s="46"/>
      <c r="E632" s="237"/>
      <c r="F632" s="217" t="str">
        <f t="shared" si="37"/>
        <v/>
      </c>
      <c r="G632" s="41"/>
      <c r="H632" s="41"/>
      <c r="I632" s="194"/>
      <c r="J632" s="41"/>
      <c r="K632" s="84"/>
      <c r="L632" s="119"/>
      <c r="M632" s="202"/>
      <c r="N632" s="218"/>
      <c r="O632" s="219"/>
      <c r="P632" s="237"/>
      <c r="Q632" s="200"/>
      <c r="R632" s="202"/>
      <c r="S632" s="202"/>
      <c r="T632" s="220"/>
      <c r="U632" s="171" t="str">
        <f t="shared" si="35"/>
        <v/>
      </c>
      <c r="V632" s="44"/>
      <c r="W632" s="201"/>
      <c r="X632" s="201"/>
      <c r="Y632" s="41"/>
      <c r="Z632" s="46"/>
      <c r="AA632" s="46"/>
      <c r="AB632" s="46"/>
      <c r="AC632" s="41"/>
      <c r="AD632" s="327"/>
      <c r="AE632" s="44"/>
      <c r="AF632" s="337" t="str">
        <f t="shared" si="38"/>
        <v/>
      </c>
      <c r="AG632" s="395"/>
      <c r="AH632" s="75"/>
      <c r="AI632" s="75"/>
      <c r="AJ632" s="76" t="b">
        <f t="shared" si="36"/>
        <v>1</v>
      </c>
    </row>
    <row r="633" spans="1:36" ht="36" customHeight="1">
      <c r="A633" s="66"/>
      <c r="B633" s="66"/>
      <c r="C633" s="66"/>
      <c r="D633" s="46"/>
      <c r="E633" s="237"/>
      <c r="F633" s="217" t="str">
        <f t="shared" si="37"/>
        <v/>
      </c>
      <c r="G633" s="41"/>
      <c r="H633" s="41"/>
      <c r="I633" s="194"/>
      <c r="J633" s="41"/>
      <c r="K633" s="84"/>
      <c r="L633" s="119"/>
      <c r="M633" s="202"/>
      <c r="N633" s="218"/>
      <c r="O633" s="219"/>
      <c r="P633" s="237"/>
      <c r="Q633" s="200"/>
      <c r="R633" s="202"/>
      <c r="S633" s="202"/>
      <c r="T633" s="220"/>
      <c r="U633" s="171" t="str">
        <f t="shared" si="35"/>
        <v/>
      </c>
      <c r="V633" s="44"/>
      <c r="W633" s="201"/>
      <c r="X633" s="201"/>
      <c r="Y633" s="41"/>
      <c r="Z633" s="46"/>
      <c r="AA633" s="46"/>
      <c r="AB633" s="46"/>
      <c r="AC633" s="41"/>
      <c r="AD633" s="327"/>
      <c r="AE633" s="44"/>
      <c r="AF633" s="337" t="str">
        <f t="shared" si="38"/>
        <v/>
      </c>
      <c r="AG633" s="395"/>
      <c r="AH633" s="75"/>
      <c r="AI633" s="75"/>
      <c r="AJ633" s="76" t="b">
        <f t="shared" si="36"/>
        <v>1</v>
      </c>
    </row>
    <row r="634" spans="1:36" ht="36" customHeight="1">
      <c r="A634" s="66"/>
      <c r="B634" s="66"/>
      <c r="C634" s="66"/>
      <c r="D634" s="46"/>
      <c r="E634" s="237"/>
      <c r="F634" s="217" t="str">
        <f t="shared" si="37"/>
        <v/>
      </c>
      <c r="G634" s="41"/>
      <c r="H634" s="41"/>
      <c r="I634" s="194"/>
      <c r="J634" s="41"/>
      <c r="K634" s="84"/>
      <c r="L634" s="119"/>
      <c r="M634" s="202"/>
      <c r="N634" s="218"/>
      <c r="O634" s="219"/>
      <c r="P634" s="237"/>
      <c r="Q634" s="200"/>
      <c r="R634" s="202"/>
      <c r="S634" s="202"/>
      <c r="T634" s="220"/>
      <c r="U634" s="171" t="str">
        <f t="shared" si="35"/>
        <v/>
      </c>
      <c r="V634" s="44"/>
      <c r="W634" s="201"/>
      <c r="X634" s="201"/>
      <c r="Y634" s="41"/>
      <c r="Z634" s="46"/>
      <c r="AA634" s="46"/>
      <c r="AB634" s="46"/>
      <c r="AC634" s="41"/>
      <c r="AD634" s="327"/>
      <c r="AE634" s="44"/>
      <c r="AF634" s="337" t="str">
        <f t="shared" si="38"/>
        <v/>
      </c>
      <c r="AG634" s="395"/>
      <c r="AH634" s="75"/>
      <c r="AI634" s="75"/>
      <c r="AJ634" s="76" t="b">
        <f t="shared" si="36"/>
        <v>1</v>
      </c>
    </row>
    <row r="635" spans="1:36" ht="36" customHeight="1">
      <c r="A635" s="66"/>
      <c r="B635" s="66"/>
      <c r="C635" s="66"/>
      <c r="D635" s="46"/>
      <c r="E635" s="237"/>
      <c r="F635" s="217" t="str">
        <f t="shared" si="37"/>
        <v/>
      </c>
      <c r="G635" s="41"/>
      <c r="H635" s="41"/>
      <c r="I635" s="194"/>
      <c r="J635" s="41"/>
      <c r="K635" s="84"/>
      <c r="L635" s="119"/>
      <c r="M635" s="202"/>
      <c r="N635" s="218"/>
      <c r="O635" s="219"/>
      <c r="P635" s="237"/>
      <c r="Q635" s="200"/>
      <c r="R635" s="202"/>
      <c r="S635" s="202"/>
      <c r="T635" s="220"/>
      <c r="U635" s="171" t="str">
        <f t="shared" si="35"/>
        <v/>
      </c>
      <c r="V635" s="44"/>
      <c r="W635" s="201"/>
      <c r="X635" s="201"/>
      <c r="Y635" s="41"/>
      <c r="Z635" s="46"/>
      <c r="AA635" s="46"/>
      <c r="AB635" s="46"/>
      <c r="AC635" s="41"/>
      <c r="AD635" s="327"/>
      <c r="AE635" s="44"/>
      <c r="AF635" s="337" t="str">
        <f t="shared" si="38"/>
        <v/>
      </c>
      <c r="AG635" s="395"/>
      <c r="AH635" s="75"/>
      <c r="AI635" s="75"/>
      <c r="AJ635" s="76" t="b">
        <f t="shared" si="36"/>
        <v>1</v>
      </c>
    </row>
    <row r="636" spans="1:36" ht="36" customHeight="1">
      <c r="A636" s="66"/>
      <c r="B636" s="66"/>
      <c r="C636" s="66"/>
      <c r="D636" s="46"/>
      <c r="E636" s="237"/>
      <c r="F636" s="217" t="str">
        <f t="shared" si="37"/>
        <v/>
      </c>
      <c r="G636" s="41"/>
      <c r="H636" s="41"/>
      <c r="I636" s="194"/>
      <c r="J636" s="41"/>
      <c r="K636" s="84"/>
      <c r="L636" s="119"/>
      <c r="M636" s="202"/>
      <c r="N636" s="218"/>
      <c r="O636" s="219"/>
      <c r="P636" s="237"/>
      <c r="Q636" s="200"/>
      <c r="R636" s="202"/>
      <c r="S636" s="202"/>
      <c r="T636" s="220"/>
      <c r="U636" s="171" t="str">
        <f t="shared" si="35"/>
        <v/>
      </c>
      <c r="V636" s="44"/>
      <c r="W636" s="201"/>
      <c r="X636" s="201"/>
      <c r="Y636" s="41"/>
      <c r="Z636" s="46"/>
      <c r="AA636" s="46"/>
      <c r="AB636" s="46"/>
      <c r="AC636" s="41"/>
      <c r="AD636" s="327"/>
      <c r="AE636" s="44"/>
      <c r="AF636" s="337" t="str">
        <f t="shared" si="38"/>
        <v/>
      </c>
      <c r="AG636" s="395"/>
      <c r="AH636" s="75"/>
      <c r="AI636" s="75"/>
      <c r="AJ636" s="76" t="b">
        <f t="shared" si="36"/>
        <v>1</v>
      </c>
    </row>
    <row r="637" spans="1:36" ht="36" customHeight="1">
      <c r="A637" s="66"/>
      <c r="B637" s="66"/>
      <c r="C637" s="66"/>
      <c r="D637" s="46"/>
      <c r="E637" s="237"/>
      <c r="F637" s="217" t="str">
        <f t="shared" si="37"/>
        <v/>
      </c>
      <c r="G637" s="41"/>
      <c r="H637" s="41"/>
      <c r="I637" s="194"/>
      <c r="J637" s="41"/>
      <c r="K637" s="84"/>
      <c r="L637" s="119"/>
      <c r="M637" s="202"/>
      <c r="N637" s="218"/>
      <c r="O637" s="219"/>
      <c r="P637" s="237"/>
      <c r="Q637" s="200"/>
      <c r="R637" s="202"/>
      <c r="S637" s="202"/>
      <c r="T637" s="220"/>
      <c r="U637" s="171" t="str">
        <f t="shared" si="35"/>
        <v/>
      </c>
      <c r="V637" s="44"/>
      <c r="W637" s="201"/>
      <c r="X637" s="201"/>
      <c r="Y637" s="41"/>
      <c r="Z637" s="46"/>
      <c r="AA637" s="46"/>
      <c r="AB637" s="46"/>
      <c r="AC637" s="41"/>
      <c r="AD637" s="327"/>
      <c r="AE637" s="44"/>
      <c r="AF637" s="337" t="str">
        <f t="shared" si="38"/>
        <v/>
      </c>
      <c r="AG637" s="395"/>
      <c r="AH637" s="75"/>
      <c r="AI637" s="75"/>
      <c r="AJ637" s="76" t="b">
        <f t="shared" si="36"/>
        <v>1</v>
      </c>
    </row>
    <row r="638" spans="1:36" ht="36" customHeight="1">
      <c r="A638" s="66"/>
      <c r="B638" s="66"/>
      <c r="C638" s="66"/>
      <c r="D638" s="46"/>
      <c r="E638" s="237"/>
      <c r="F638" s="217" t="str">
        <f t="shared" si="37"/>
        <v/>
      </c>
      <c r="G638" s="41"/>
      <c r="H638" s="41"/>
      <c r="I638" s="194"/>
      <c r="J638" s="41"/>
      <c r="K638" s="84"/>
      <c r="L638" s="119"/>
      <c r="M638" s="202"/>
      <c r="N638" s="218"/>
      <c r="O638" s="219"/>
      <c r="P638" s="237"/>
      <c r="Q638" s="200"/>
      <c r="R638" s="202"/>
      <c r="S638" s="202"/>
      <c r="T638" s="220"/>
      <c r="U638" s="171" t="str">
        <f t="shared" si="35"/>
        <v/>
      </c>
      <c r="V638" s="44"/>
      <c r="W638" s="201"/>
      <c r="X638" s="201"/>
      <c r="Y638" s="41"/>
      <c r="Z638" s="46"/>
      <c r="AA638" s="46"/>
      <c r="AB638" s="46"/>
      <c r="AC638" s="41"/>
      <c r="AD638" s="327"/>
      <c r="AE638" s="44"/>
      <c r="AF638" s="337" t="str">
        <f t="shared" si="38"/>
        <v/>
      </c>
      <c r="AG638" s="395"/>
      <c r="AH638" s="75"/>
      <c r="AI638" s="75"/>
      <c r="AJ638" s="76" t="b">
        <f t="shared" si="36"/>
        <v>1</v>
      </c>
    </row>
    <row r="639" spans="1:36" ht="36" customHeight="1">
      <c r="A639" s="66"/>
      <c r="B639" s="66"/>
      <c r="C639" s="66"/>
      <c r="D639" s="46"/>
      <c r="E639" s="237"/>
      <c r="F639" s="217" t="str">
        <f t="shared" si="37"/>
        <v/>
      </c>
      <c r="G639" s="41"/>
      <c r="H639" s="41"/>
      <c r="I639" s="194"/>
      <c r="J639" s="41"/>
      <c r="K639" s="84"/>
      <c r="L639" s="119"/>
      <c r="M639" s="202"/>
      <c r="N639" s="218"/>
      <c r="O639" s="219"/>
      <c r="P639" s="237"/>
      <c r="Q639" s="200"/>
      <c r="R639" s="202"/>
      <c r="S639" s="202"/>
      <c r="T639" s="220"/>
      <c r="U639" s="171" t="str">
        <f t="shared" si="35"/>
        <v/>
      </c>
      <c r="V639" s="44"/>
      <c r="W639" s="201"/>
      <c r="X639" s="201"/>
      <c r="Y639" s="41"/>
      <c r="Z639" s="46"/>
      <c r="AA639" s="46"/>
      <c r="AB639" s="46"/>
      <c r="AC639" s="41"/>
      <c r="AD639" s="327"/>
      <c r="AE639" s="44"/>
      <c r="AF639" s="337" t="str">
        <f t="shared" si="38"/>
        <v/>
      </c>
      <c r="AG639" s="395"/>
      <c r="AH639" s="75"/>
      <c r="AI639" s="75"/>
      <c r="AJ639" s="76" t="b">
        <f t="shared" si="36"/>
        <v>1</v>
      </c>
    </row>
    <row r="640" spans="1:36" ht="36" customHeight="1">
      <c r="A640" s="66"/>
      <c r="B640" s="66"/>
      <c r="C640" s="66"/>
      <c r="D640" s="46"/>
      <c r="E640" s="237"/>
      <c r="F640" s="217" t="str">
        <f t="shared" si="37"/>
        <v/>
      </c>
      <c r="G640" s="41"/>
      <c r="H640" s="41"/>
      <c r="I640" s="194"/>
      <c r="J640" s="41"/>
      <c r="K640" s="84"/>
      <c r="L640" s="119"/>
      <c r="M640" s="202"/>
      <c r="N640" s="218"/>
      <c r="O640" s="219"/>
      <c r="P640" s="237"/>
      <c r="Q640" s="200"/>
      <c r="R640" s="202"/>
      <c r="S640" s="202"/>
      <c r="T640" s="220"/>
      <c r="U640" s="171" t="str">
        <f t="shared" si="35"/>
        <v/>
      </c>
      <c r="V640" s="44"/>
      <c r="W640" s="201"/>
      <c r="X640" s="201"/>
      <c r="Y640" s="41"/>
      <c r="Z640" s="46"/>
      <c r="AA640" s="46"/>
      <c r="AB640" s="46"/>
      <c r="AC640" s="41"/>
      <c r="AD640" s="327"/>
      <c r="AE640" s="44"/>
      <c r="AF640" s="337" t="str">
        <f t="shared" si="38"/>
        <v/>
      </c>
      <c r="AG640" s="395"/>
      <c r="AH640" s="75"/>
      <c r="AI640" s="75"/>
      <c r="AJ640" s="76" t="b">
        <f t="shared" si="36"/>
        <v>1</v>
      </c>
    </row>
    <row r="641" spans="1:36" ht="36" customHeight="1">
      <c r="A641" s="66"/>
      <c r="B641" s="66"/>
      <c r="C641" s="66"/>
      <c r="D641" s="46"/>
      <c r="E641" s="237"/>
      <c r="F641" s="217" t="str">
        <f t="shared" si="37"/>
        <v/>
      </c>
      <c r="G641" s="41"/>
      <c r="H641" s="41"/>
      <c r="I641" s="194"/>
      <c r="J641" s="41"/>
      <c r="K641" s="84"/>
      <c r="L641" s="119"/>
      <c r="M641" s="202"/>
      <c r="N641" s="218"/>
      <c r="O641" s="219"/>
      <c r="P641" s="237"/>
      <c r="Q641" s="200"/>
      <c r="R641" s="202"/>
      <c r="S641" s="202"/>
      <c r="T641" s="220"/>
      <c r="U641" s="171" t="str">
        <f t="shared" si="35"/>
        <v/>
      </c>
      <c r="V641" s="44"/>
      <c r="W641" s="201"/>
      <c r="X641" s="201"/>
      <c r="Y641" s="41"/>
      <c r="Z641" s="46"/>
      <c r="AA641" s="46"/>
      <c r="AB641" s="46"/>
      <c r="AC641" s="41"/>
      <c r="AD641" s="327"/>
      <c r="AE641" s="44"/>
      <c r="AF641" s="337" t="str">
        <f t="shared" si="38"/>
        <v/>
      </c>
      <c r="AG641" s="395"/>
      <c r="AH641" s="75"/>
      <c r="AI641" s="75"/>
      <c r="AJ641" s="76" t="b">
        <f t="shared" si="36"/>
        <v>1</v>
      </c>
    </row>
    <row r="642" spans="1:36" ht="36" customHeight="1">
      <c r="A642" s="66"/>
      <c r="B642" s="66"/>
      <c r="C642" s="66"/>
      <c r="D642" s="46"/>
      <c r="E642" s="237"/>
      <c r="F642" s="217" t="str">
        <f t="shared" si="37"/>
        <v/>
      </c>
      <c r="G642" s="41"/>
      <c r="H642" s="41"/>
      <c r="I642" s="194"/>
      <c r="J642" s="41"/>
      <c r="K642" s="84"/>
      <c r="L642" s="119"/>
      <c r="M642" s="202"/>
      <c r="N642" s="218"/>
      <c r="O642" s="219"/>
      <c r="P642" s="237"/>
      <c r="Q642" s="200"/>
      <c r="R642" s="202"/>
      <c r="S642" s="202"/>
      <c r="T642" s="220"/>
      <c r="U642" s="171" t="str">
        <f t="shared" si="35"/>
        <v/>
      </c>
      <c r="V642" s="44"/>
      <c r="W642" s="201"/>
      <c r="X642" s="201"/>
      <c r="Y642" s="41"/>
      <c r="Z642" s="46"/>
      <c r="AA642" s="46"/>
      <c r="AB642" s="46"/>
      <c r="AC642" s="41"/>
      <c r="AD642" s="327"/>
      <c r="AE642" s="44"/>
      <c r="AF642" s="337" t="str">
        <f t="shared" si="38"/>
        <v/>
      </c>
      <c r="AG642" s="395"/>
      <c r="AH642" s="75"/>
      <c r="AI642" s="75"/>
      <c r="AJ642" s="76" t="b">
        <f t="shared" si="36"/>
        <v>1</v>
      </c>
    </row>
    <row r="643" spans="1:36" ht="36" customHeight="1">
      <c r="A643" s="66"/>
      <c r="B643" s="66"/>
      <c r="C643" s="66"/>
      <c r="D643" s="46"/>
      <c r="E643" s="237"/>
      <c r="F643" s="217" t="str">
        <f t="shared" si="37"/>
        <v/>
      </c>
      <c r="G643" s="41"/>
      <c r="H643" s="41"/>
      <c r="I643" s="194"/>
      <c r="J643" s="41"/>
      <c r="K643" s="84"/>
      <c r="L643" s="119"/>
      <c r="M643" s="202"/>
      <c r="N643" s="218"/>
      <c r="O643" s="219"/>
      <c r="P643" s="237"/>
      <c r="Q643" s="200"/>
      <c r="R643" s="202"/>
      <c r="S643" s="202"/>
      <c r="T643" s="220"/>
      <c r="U643" s="171" t="str">
        <f t="shared" si="35"/>
        <v/>
      </c>
      <c r="V643" s="44"/>
      <c r="W643" s="201"/>
      <c r="X643" s="201"/>
      <c r="Y643" s="41"/>
      <c r="Z643" s="46"/>
      <c r="AA643" s="46"/>
      <c r="AB643" s="46"/>
      <c r="AC643" s="41"/>
      <c r="AD643" s="327"/>
      <c r="AE643" s="44"/>
      <c r="AF643" s="337" t="str">
        <f t="shared" si="38"/>
        <v/>
      </c>
      <c r="AG643" s="395"/>
      <c r="AH643" s="75"/>
      <c r="AI643" s="75"/>
      <c r="AJ643" s="76" t="b">
        <f t="shared" si="36"/>
        <v>1</v>
      </c>
    </row>
    <row r="644" spans="1:36" ht="36" customHeight="1">
      <c r="A644" s="66"/>
      <c r="B644" s="66"/>
      <c r="C644" s="66"/>
      <c r="D644" s="46"/>
      <c r="E644" s="237"/>
      <c r="F644" s="217" t="str">
        <f t="shared" si="37"/>
        <v/>
      </c>
      <c r="G644" s="41"/>
      <c r="H644" s="41"/>
      <c r="I644" s="194"/>
      <c r="J644" s="41"/>
      <c r="K644" s="84"/>
      <c r="L644" s="119"/>
      <c r="M644" s="202"/>
      <c r="N644" s="218"/>
      <c r="O644" s="219"/>
      <c r="P644" s="237"/>
      <c r="Q644" s="200"/>
      <c r="R644" s="202"/>
      <c r="S644" s="202"/>
      <c r="T644" s="220"/>
      <c r="U644" s="171" t="str">
        <f t="shared" si="35"/>
        <v/>
      </c>
      <c r="V644" s="44"/>
      <c r="W644" s="201"/>
      <c r="X644" s="201"/>
      <c r="Y644" s="41"/>
      <c r="Z644" s="46"/>
      <c r="AA644" s="46"/>
      <c r="AB644" s="46"/>
      <c r="AC644" s="41"/>
      <c r="AD644" s="327"/>
      <c r="AE644" s="44"/>
      <c r="AF644" s="337" t="str">
        <f t="shared" si="38"/>
        <v/>
      </c>
      <c r="AG644" s="395"/>
      <c r="AH644" s="75"/>
      <c r="AI644" s="75"/>
      <c r="AJ644" s="76" t="b">
        <f t="shared" si="36"/>
        <v>1</v>
      </c>
    </row>
    <row r="645" spans="1:36" ht="36" customHeight="1">
      <c r="A645" s="66"/>
      <c r="B645" s="66"/>
      <c r="C645" s="66"/>
      <c r="D645" s="46"/>
      <c r="E645" s="237"/>
      <c r="F645" s="217" t="str">
        <f t="shared" si="37"/>
        <v/>
      </c>
      <c r="G645" s="41"/>
      <c r="H645" s="41"/>
      <c r="I645" s="194"/>
      <c r="J645" s="41"/>
      <c r="K645" s="84"/>
      <c r="L645" s="119"/>
      <c r="M645" s="202"/>
      <c r="N645" s="218"/>
      <c r="O645" s="219"/>
      <c r="P645" s="237"/>
      <c r="Q645" s="200"/>
      <c r="R645" s="202"/>
      <c r="S645" s="202"/>
      <c r="T645" s="220"/>
      <c r="U645" s="171" t="str">
        <f t="shared" si="35"/>
        <v/>
      </c>
      <c r="V645" s="44"/>
      <c r="W645" s="201"/>
      <c r="X645" s="201"/>
      <c r="Y645" s="41"/>
      <c r="Z645" s="46"/>
      <c r="AA645" s="46"/>
      <c r="AB645" s="46"/>
      <c r="AC645" s="41"/>
      <c r="AD645" s="327"/>
      <c r="AE645" s="44"/>
      <c r="AF645" s="337" t="str">
        <f t="shared" si="38"/>
        <v/>
      </c>
      <c r="AG645" s="395"/>
      <c r="AH645" s="75"/>
      <c r="AI645" s="75"/>
      <c r="AJ645" s="76" t="b">
        <f t="shared" si="36"/>
        <v>1</v>
      </c>
    </row>
    <row r="646" spans="1:36" ht="36" customHeight="1">
      <c r="A646" s="66"/>
      <c r="B646" s="66"/>
      <c r="C646" s="66"/>
      <c r="D646" s="46"/>
      <c r="E646" s="237"/>
      <c r="F646" s="217" t="str">
        <f t="shared" si="37"/>
        <v/>
      </c>
      <c r="G646" s="41"/>
      <c r="H646" s="41"/>
      <c r="I646" s="194"/>
      <c r="J646" s="41"/>
      <c r="K646" s="84"/>
      <c r="L646" s="119"/>
      <c r="M646" s="202"/>
      <c r="N646" s="218"/>
      <c r="O646" s="219"/>
      <c r="P646" s="237"/>
      <c r="Q646" s="200"/>
      <c r="R646" s="202"/>
      <c r="S646" s="202"/>
      <c r="T646" s="220"/>
      <c r="U646" s="171" t="str">
        <f t="shared" si="35"/>
        <v/>
      </c>
      <c r="V646" s="44"/>
      <c r="W646" s="201"/>
      <c r="X646" s="201"/>
      <c r="Y646" s="41"/>
      <c r="Z646" s="46"/>
      <c r="AA646" s="46"/>
      <c r="AB646" s="46"/>
      <c r="AC646" s="41"/>
      <c r="AD646" s="327"/>
      <c r="AE646" s="44"/>
      <c r="AF646" s="337" t="str">
        <f t="shared" si="38"/>
        <v/>
      </c>
      <c r="AG646" s="395"/>
      <c r="AH646" s="75"/>
      <c r="AI646" s="75"/>
      <c r="AJ646" s="76" t="b">
        <f t="shared" si="36"/>
        <v>1</v>
      </c>
    </row>
    <row r="647" spans="1:36" ht="36" customHeight="1">
      <c r="A647" s="66"/>
      <c r="B647" s="66"/>
      <c r="C647" s="66"/>
      <c r="D647" s="46"/>
      <c r="E647" s="237"/>
      <c r="F647" s="217" t="str">
        <f t="shared" si="37"/>
        <v/>
      </c>
      <c r="G647" s="41"/>
      <c r="H647" s="41"/>
      <c r="I647" s="194"/>
      <c r="J647" s="41"/>
      <c r="K647" s="84"/>
      <c r="L647" s="119"/>
      <c r="M647" s="202"/>
      <c r="N647" s="218"/>
      <c r="O647" s="219"/>
      <c r="P647" s="237"/>
      <c r="Q647" s="200"/>
      <c r="R647" s="202"/>
      <c r="S647" s="202"/>
      <c r="T647" s="220"/>
      <c r="U647" s="171" t="str">
        <f t="shared" si="35"/>
        <v/>
      </c>
      <c r="V647" s="44"/>
      <c r="W647" s="201"/>
      <c r="X647" s="201"/>
      <c r="Y647" s="41"/>
      <c r="Z647" s="46"/>
      <c r="AA647" s="46"/>
      <c r="AB647" s="46"/>
      <c r="AC647" s="41"/>
      <c r="AD647" s="327"/>
      <c r="AE647" s="44"/>
      <c r="AF647" s="337" t="str">
        <f t="shared" si="38"/>
        <v/>
      </c>
      <c r="AG647" s="395"/>
      <c r="AH647" s="75"/>
      <c r="AI647" s="75"/>
      <c r="AJ647" s="76" t="b">
        <f t="shared" si="36"/>
        <v>1</v>
      </c>
    </row>
    <row r="648" spans="1:36" ht="36" customHeight="1">
      <c r="A648" s="66"/>
      <c r="B648" s="66"/>
      <c r="C648" s="66"/>
      <c r="D648" s="46"/>
      <c r="E648" s="237"/>
      <c r="F648" s="217" t="str">
        <f t="shared" si="37"/>
        <v/>
      </c>
      <c r="G648" s="41"/>
      <c r="H648" s="41"/>
      <c r="I648" s="194"/>
      <c r="J648" s="41"/>
      <c r="K648" s="84"/>
      <c r="L648" s="119"/>
      <c r="M648" s="202"/>
      <c r="N648" s="218"/>
      <c r="O648" s="219"/>
      <c r="P648" s="237"/>
      <c r="Q648" s="200"/>
      <c r="R648" s="202"/>
      <c r="S648" s="202"/>
      <c r="T648" s="220"/>
      <c r="U648" s="171" t="str">
        <f t="shared" si="35"/>
        <v/>
      </c>
      <c r="V648" s="44"/>
      <c r="W648" s="201"/>
      <c r="X648" s="201"/>
      <c r="Y648" s="41"/>
      <c r="Z648" s="46"/>
      <c r="AA648" s="46"/>
      <c r="AB648" s="46"/>
      <c r="AC648" s="41"/>
      <c r="AD648" s="327"/>
      <c r="AE648" s="44"/>
      <c r="AF648" s="337" t="str">
        <f t="shared" si="38"/>
        <v/>
      </c>
      <c r="AG648" s="395"/>
      <c r="AH648" s="75"/>
      <c r="AI648" s="75"/>
      <c r="AJ648" s="76" t="b">
        <f t="shared" si="36"/>
        <v>1</v>
      </c>
    </row>
    <row r="649" spans="1:36" ht="36" customHeight="1">
      <c r="A649" s="66"/>
      <c r="B649" s="66"/>
      <c r="C649" s="66"/>
      <c r="D649" s="46"/>
      <c r="E649" s="237"/>
      <c r="F649" s="217" t="str">
        <f t="shared" si="37"/>
        <v/>
      </c>
      <c r="G649" s="41"/>
      <c r="H649" s="41"/>
      <c r="I649" s="194"/>
      <c r="J649" s="41"/>
      <c r="K649" s="84"/>
      <c r="L649" s="119"/>
      <c r="M649" s="202"/>
      <c r="N649" s="218"/>
      <c r="O649" s="219"/>
      <c r="P649" s="237"/>
      <c r="Q649" s="200"/>
      <c r="R649" s="202"/>
      <c r="S649" s="202"/>
      <c r="T649" s="220"/>
      <c r="U649" s="171" t="str">
        <f t="shared" si="35"/>
        <v/>
      </c>
      <c r="V649" s="44"/>
      <c r="W649" s="201"/>
      <c r="X649" s="201"/>
      <c r="Y649" s="41"/>
      <c r="Z649" s="46"/>
      <c r="AA649" s="46"/>
      <c r="AB649" s="46"/>
      <c r="AC649" s="41"/>
      <c r="AD649" s="327"/>
      <c r="AE649" s="44"/>
      <c r="AF649" s="337" t="str">
        <f t="shared" si="38"/>
        <v/>
      </c>
      <c r="AG649" s="395"/>
      <c r="AH649" s="75"/>
      <c r="AI649" s="75"/>
      <c r="AJ649" s="76" t="b">
        <f t="shared" si="36"/>
        <v>1</v>
      </c>
    </row>
    <row r="650" spans="1:36" ht="36" customHeight="1">
      <c r="A650" s="66"/>
      <c r="B650" s="66"/>
      <c r="C650" s="66"/>
      <c r="D650" s="46"/>
      <c r="E650" s="237"/>
      <c r="F650" s="217" t="str">
        <f t="shared" si="37"/>
        <v/>
      </c>
      <c r="G650" s="41"/>
      <c r="H650" s="41"/>
      <c r="I650" s="194"/>
      <c r="J650" s="41"/>
      <c r="K650" s="84"/>
      <c r="L650" s="119"/>
      <c r="M650" s="202"/>
      <c r="N650" s="218"/>
      <c r="O650" s="219"/>
      <c r="P650" s="237"/>
      <c r="Q650" s="200"/>
      <c r="R650" s="202"/>
      <c r="S650" s="202"/>
      <c r="T650" s="220"/>
      <c r="U650" s="171" t="str">
        <f t="shared" si="35"/>
        <v/>
      </c>
      <c r="V650" s="44"/>
      <c r="W650" s="201"/>
      <c r="X650" s="201"/>
      <c r="Y650" s="41"/>
      <c r="Z650" s="46"/>
      <c r="AA650" s="46"/>
      <c r="AB650" s="46"/>
      <c r="AC650" s="41"/>
      <c r="AD650" s="327"/>
      <c r="AE650" s="44"/>
      <c r="AF650" s="337" t="str">
        <f t="shared" si="38"/>
        <v/>
      </c>
      <c r="AG650" s="395"/>
      <c r="AH650" s="75"/>
      <c r="AI650" s="75"/>
      <c r="AJ650" s="76" t="b">
        <f t="shared" si="36"/>
        <v>1</v>
      </c>
    </row>
    <row r="651" spans="1:36" ht="36" customHeight="1">
      <c r="A651" s="66"/>
      <c r="B651" s="66"/>
      <c r="C651" s="66"/>
      <c r="D651" s="46"/>
      <c r="E651" s="237"/>
      <c r="F651" s="217" t="str">
        <f t="shared" si="37"/>
        <v/>
      </c>
      <c r="G651" s="41"/>
      <c r="H651" s="41"/>
      <c r="I651" s="194"/>
      <c r="J651" s="41"/>
      <c r="K651" s="84"/>
      <c r="L651" s="119"/>
      <c r="M651" s="202"/>
      <c r="N651" s="218"/>
      <c r="O651" s="219"/>
      <c r="P651" s="237"/>
      <c r="Q651" s="200"/>
      <c r="R651" s="202"/>
      <c r="S651" s="202"/>
      <c r="T651" s="220"/>
      <c r="U651" s="171" t="str">
        <f t="shared" ref="U651:U714" si="39">IF(ISBLANK(Q651),"",DATEDIF(K651,Q651,"d")/365)</f>
        <v/>
      </c>
      <c r="V651" s="44"/>
      <c r="W651" s="201"/>
      <c r="X651" s="201"/>
      <c r="Y651" s="41"/>
      <c r="Z651" s="46"/>
      <c r="AA651" s="46"/>
      <c r="AB651" s="46"/>
      <c r="AC651" s="41"/>
      <c r="AD651" s="327"/>
      <c r="AE651" s="44"/>
      <c r="AF651" s="337" t="str">
        <f t="shared" si="38"/>
        <v/>
      </c>
      <c r="AG651" s="395"/>
      <c r="AH651" s="75"/>
      <c r="AI651" s="75"/>
      <c r="AJ651" s="76" t="b">
        <f t="shared" ref="AJ651:AJ714" si="40">ROUND(M651,)=ROUND(S651,)+ROUND(AB651,)+ROUND(W651,)</f>
        <v>1</v>
      </c>
    </row>
    <row r="652" spans="1:36" ht="36" customHeight="1">
      <c r="A652" s="66"/>
      <c r="B652" s="66"/>
      <c r="C652" s="66"/>
      <c r="D652" s="46"/>
      <c r="E652" s="237"/>
      <c r="F652" s="217" t="str">
        <f t="shared" si="37"/>
        <v/>
      </c>
      <c r="G652" s="41"/>
      <c r="H652" s="41"/>
      <c r="I652" s="194"/>
      <c r="J652" s="41"/>
      <c r="K652" s="84"/>
      <c r="L652" s="119"/>
      <c r="M652" s="202"/>
      <c r="N652" s="218"/>
      <c r="O652" s="219"/>
      <c r="P652" s="237"/>
      <c r="Q652" s="200"/>
      <c r="R652" s="202"/>
      <c r="S652" s="202"/>
      <c r="T652" s="220"/>
      <c r="U652" s="171" t="str">
        <f t="shared" si="39"/>
        <v/>
      </c>
      <c r="V652" s="44"/>
      <c r="W652" s="201"/>
      <c r="X652" s="201"/>
      <c r="Y652" s="41"/>
      <c r="Z652" s="46"/>
      <c r="AA652" s="46"/>
      <c r="AB652" s="46"/>
      <c r="AC652" s="41"/>
      <c r="AD652" s="327"/>
      <c r="AE652" s="44"/>
      <c r="AF652" s="337" t="str">
        <f t="shared" si="38"/>
        <v/>
      </c>
      <c r="AG652" s="395"/>
      <c r="AH652" s="75"/>
      <c r="AI652" s="75"/>
      <c r="AJ652" s="76" t="b">
        <f t="shared" si="40"/>
        <v>1</v>
      </c>
    </row>
    <row r="653" spans="1:36" ht="36" customHeight="1">
      <c r="A653" s="66"/>
      <c r="B653" s="66"/>
      <c r="C653" s="66"/>
      <c r="D653" s="46"/>
      <c r="E653" s="237"/>
      <c r="F653" s="217" t="str">
        <f t="shared" si="37"/>
        <v/>
      </c>
      <c r="G653" s="41"/>
      <c r="H653" s="41"/>
      <c r="I653" s="194"/>
      <c r="J653" s="41"/>
      <c r="K653" s="84"/>
      <c r="L653" s="119"/>
      <c r="M653" s="202"/>
      <c r="N653" s="218"/>
      <c r="O653" s="219"/>
      <c r="P653" s="237"/>
      <c r="Q653" s="200"/>
      <c r="R653" s="202"/>
      <c r="S653" s="202"/>
      <c r="T653" s="220"/>
      <c r="U653" s="171" t="str">
        <f t="shared" si="39"/>
        <v/>
      </c>
      <c r="V653" s="44"/>
      <c r="W653" s="201"/>
      <c r="X653" s="201"/>
      <c r="Y653" s="41"/>
      <c r="Z653" s="46"/>
      <c r="AA653" s="46"/>
      <c r="AB653" s="46"/>
      <c r="AC653" s="41"/>
      <c r="AD653" s="327"/>
      <c r="AE653" s="44"/>
      <c r="AF653" s="337" t="str">
        <f t="shared" si="38"/>
        <v/>
      </c>
      <c r="AG653" s="395"/>
      <c r="AH653" s="75"/>
      <c r="AI653" s="75"/>
      <c r="AJ653" s="76" t="b">
        <f t="shared" si="40"/>
        <v>1</v>
      </c>
    </row>
    <row r="654" spans="1:36" ht="36" customHeight="1">
      <c r="A654" s="66"/>
      <c r="B654" s="66"/>
      <c r="C654" s="66"/>
      <c r="D654" s="46"/>
      <c r="E654" s="237"/>
      <c r="F654" s="217" t="str">
        <f t="shared" si="37"/>
        <v/>
      </c>
      <c r="G654" s="41"/>
      <c r="H654" s="41"/>
      <c r="I654" s="194"/>
      <c r="J654" s="41"/>
      <c r="K654" s="84"/>
      <c r="L654" s="119"/>
      <c r="M654" s="202"/>
      <c r="N654" s="218"/>
      <c r="O654" s="219"/>
      <c r="P654" s="237"/>
      <c r="Q654" s="200"/>
      <c r="R654" s="202"/>
      <c r="S654" s="202"/>
      <c r="T654" s="220"/>
      <c r="U654" s="171" t="str">
        <f t="shared" si="39"/>
        <v/>
      </c>
      <c r="V654" s="44"/>
      <c r="W654" s="201"/>
      <c r="X654" s="201"/>
      <c r="Y654" s="41"/>
      <c r="Z654" s="46"/>
      <c r="AA654" s="46"/>
      <c r="AB654" s="46"/>
      <c r="AC654" s="41"/>
      <c r="AD654" s="327"/>
      <c r="AE654" s="44"/>
      <c r="AF654" s="337" t="str">
        <f t="shared" si="38"/>
        <v/>
      </c>
      <c r="AG654" s="395"/>
      <c r="AH654" s="75"/>
      <c r="AI654" s="75"/>
      <c r="AJ654" s="76" t="b">
        <f t="shared" si="40"/>
        <v>1</v>
      </c>
    </row>
    <row r="655" spans="1:36" ht="36" customHeight="1">
      <c r="A655" s="66"/>
      <c r="B655" s="66"/>
      <c r="C655" s="66"/>
      <c r="D655" s="46"/>
      <c r="E655" s="237"/>
      <c r="F655" s="217" t="str">
        <f t="shared" ref="F655:F718" si="41">IF(ISBLANK($E655),"",VLOOKUP($E655,제안사_펀드현황,2,FALSE))</f>
        <v/>
      </c>
      <c r="G655" s="41"/>
      <c r="H655" s="41"/>
      <c r="I655" s="194"/>
      <c r="J655" s="41"/>
      <c r="K655" s="84"/>
      <c r="L655" s="119"/>
      <c r="M655" s="202"/>
      <c r="N655" s="218"/>
      <c r="O655" s="219"/>
      <c r="P655" s="237"/>
      <c r="Q655" s="200"/>
      <c r="R655" s="202"/>
      <c r="S655" s="202"/>
      <c r="T655" s="220"/>
      <c r="U655" s="171" t="str">
        <f t="shared" si="39"/>
        <v/>
      </c>
      <c r="V655" s="44"/>
      <c r="W655" s="201"/>
      <c r="X655" s="201"/>
      <c r="Y655" s="41"/>
      <c r="Z655" s="46"/>
      <c r="AA655" s="46"/>
      <c r="AB655" s="46"/>
      <c r="AC655" s="41"/>
      <c r="AD655" s="327"/>
      <c r="AE655" s="44"/>
      <c r="AF655" s="337" t="str">
        <f t="shared" si="38"/>
        <v/>
      </c>
      <c r="AG655" s="395"/>
      <c r="AH655" s="75"/>
      <c r="AI655" s="75"/>
      <c r="AJ655" s="76" t="b">
        <f t="shared" si="40"/>
        <v>1</v>
      </c>
    </row>
    <row r="656" spans="1:36" ht="36" customHeight="1">
      <c r="A656" s="66"/>
      <c r="B656" s="66"/>
      <c r="C656" s="66"/>
      <c r="D656" s="46"/>
      <c r="E656" s="237"/>
      <c r="F656" s="217" t="str">
        <f t="shared" si="41"/>
        <v/>
      </c>
      <c r="G656" s="41"/>
      <c r="H656" s="41"/>
      <c r="I656" s="194"/>
      <c r="J656" s="41"/>
      <c r="K656" s="84"/>
      <c r="L656" s="119"/>
      <c r="M656" s="202"/>
      <c r="N656" s="218"/>
      <c r="O656" s="219"/>
      <c r="P656" s="237"/>
      <c r="Q656" s="200"/>
      <c r="R656" s="202"/>
      <c r="S656" s="202"/>
      <c r="T656" s="220"/>
      <c r="U656" s="171" t="str">
        <f t="shared" si="39"/>
        <v/>
      </c>
      <c r="V656" s="44"/>
      <c r="W656" s="201"/>
      <c r="X656" s="201"/>
      <c r="Y656" s="41"/>
      <c r="Z656" s="46"/>
      <c r="AA656" s="46"/>
      <c r="AB656" s="46"/>
      <c r="AC656" s="41"/>
      <c r="AD656" s="327"/>
      <c r="AE656" s="44"/>
      <c r="AF656" s="337" t="str">
        <f t="shared" si="38"/>
        <v/>
      </c>
      <c r="AG656" s="395"/>
      <c r="AH656" s="75"/>
      <c r="AI656" s="75"/>
      <c r="AJ656" s="76" t="b">
        <f t="shared" si="40"/>
        <v>1</v>
      </c>
    </row>
    <row r="657" spans="1:36" ht="36" customHeight="1">
      <c r="A657" s="66"/>
      <c r="B657" s="66"/>
      <c r="C657" s="66"/>
      <c r="D657" s="46"/>
      <c r="E657" s="237"/>
      <c r="F657" s="217" t="str">
        <f t="shared" si="41"/>
        <v/>
      </c>
      <c r="G657" s="41"/>
      <c r="H657" s="41"/>
      <c r="I657" s="194"/>
      <c r="J657" s="41"/>
      <c r="K657" s="84"/>
      <c r="L657" s="119"/>
      <c r="M657" s="202"/>
      <c r="N657" s="218"/>
      <c r="O657" s="219"/>
      <c r="P657" s="237"/>
      <c r="Q657" s="200"/>
      <c r="R657" s="202"/>
      <c r="S657" s="202"/>
      <c r="T657" s="220"/>
      <c r="U657" s="171" t="str">
        <f t="shared" si="39"/>
        <v/>
      </c>
      <c r="V657" s="44"/>
      <c r="W657" s="201"/>
      <c r="X657" s="201"/>
      <c r="Y657" s="41"/>
      <c r="Z657" s="46"/>
      <c r="AA657" s="46"/>
      <c r="AB657" s="46"/>
      <c r="AC657" s="41"/>
      <c r="AD657" s="327"/>
      <c r="AE657" s="44"/>
      <c r="AF657" s="337" t="str">
        <f t="shared" si="38"/>
        <v/>
      </c>
      <c r="AG657" s="395"/>
      <c r="AH657" s="75"/>
      <c r="AI657" s="75"/>
      <c r="AJ657" s="76" t="b">
        <f t="shared" si="40"/>
        <v>1</v>
      </c>
    </row>
    <row r="658" spans="1:36" ht="36" customHeight="1">
      <c r="A658" s="66"/>
      <c r="B658" s="66"/>
      <c r="C658" s="66"/>
      <c r="D658" s="46"/>
      <c r="E658" s="237"/>
      <c r="F658" s="217" t="str">
        <f t="shared" si="41"/>
        <v/>
      </c>
      <c r="G658" s="41"/>
      <c r="H658" s="41"/>
      <c r="I658" s="194"/>
      <c r="J658" s="41"/>
      <c r="K658" s="84"/>
      <c r="L658" s="119"/>
      <c r="M658" s="202"/>
      <c r="N658" s="218"/>
      <c r="O658" s="219"/>
      <c r="P658" s="237"/>
      <c r="Q658" s="200"/>
      <c r="R658" s="202"/>
      <c r="S658" s="202"/>
      <c r="T658" s="220"/>
      <c r="U658" s="171" t="str">
        <f t="shared" si="39"/>
        <v/>
      </c>
      <c r="V658" s="44"/>
      <c r="W658" s="201"/>
      <c r="X658" s="201"/>
      <c r="Y658" s="41"/>
      <c r="Z658" s="46"/>
      <c r="AA658" s="46"/>
      <c r="AB658" s="46"/>
      <c r="AC658" s="41"/>
      <c r="AD658" s="327"/>
      <c r="AE658" s="44"/>
      <c r="AF658" s="337" t="str">
        <f t="shared" si="38"/>
        <v/>
      </c>
      <c r="AG658" s="395"/>
      <c r="AH658" s="75"/>
      <c r="AI658" s="75"/>
      <c r="AJ658" s="76" t="b">
        <f t="shared" si="40"/>
        <v>1</v>
      </c>
    </row>
    <row r="659" spans="1:36" ht="36" customHeight="1">
      <c r="A659" s="66"/>
      <c r="B659" s="66"/>
      <c r="C659" s="66"/>
      <c r="D659" s="46"/>
      <c r="E659" s="237"/>
      <c r="F659" s="217" t="str">
        <f t="shared" si="41"/>
        <v/>
      </c>
      <c r="G659" s="41"/>
      <c r="H659" s="41"/>
      <c r="I659" s="194"/>
      <c r="J659" s="41"/>
      <c r="K659" s="84"/>
      <c r="L659" s="119"/>
      <c r="M659" s="202"/>
      <c r="N659" s="218"/>
      <c r="O659" s="219"/>
      <c r="P659" s="237"/>
      <c r="Q659" s="200"/>
      <c r="R659" s="202"/>
      <c r="S659" s="202"/>
      <c r="T659" s="220"/>
      <c r="U659" s="171" t="str">
        <f t="shared" si="39"/>
        <v/>
      </c>
      <c r="V659" s="44"/>
      <c r="W659" s="201"/>
      <c r="X659" s="201"/>
      <c r="Y659" s="41"/>
      <c r="Z659" s="46"/>
      <c r="AA659" s="46"/>
      <c r="AB659" s="46"/>
      <c r="AC659" s="41"/>
      <c r="AD659" s="327"/>
      <c r="AE659" s="44"/>
      <c r="AF659" s="337" t="str">
        <f t="shared" si="38"/>
        <v/>
      </c>
      <c r="AG659" s="395"/>
      <c r="AH659" s="75"/>
      <c r="AI659" s="75"/>
      <c r="AJ659" s="76" t="b">
        <f t="shared" si="40"/>
        <v>1</v>
      </c>
    </row>
    <row r="660" spans="1:36" ht="36" customHeight="1">
      <c r="A660" s="66"/>
      <c r="B660" s="66"/>
      <c r="C660" s="66"/>
      <c r="D660" s="46"/>
      <c r="E660" s="237"/>
      <c r="F660" s="217" t="str">
        <f t="shared" si="41"/>
        <v/>
      </c>
      <c r="G660" s="41"/>
      <c r="H660" s="41"/>
      <c r="I660" s="194"/>
      <c r="J660" s="41"/>
      <c r="K660" s="84"/>
      <c r="L660" s="119"/>
      <c r="M660" s="202"/>
      <c r="N660" s="218"/>
      <c r="O660" s="219"/>
      <c r="P660" s="237"/>
      <c r="Q660" s="200"/>
      <c r="R660" s="202"/>
      <c r="S660" s="202"/>
      <c r="T660" s="220"/>
      <c r="U660" s="171" t="str">
        <f t="shared" si="39"/>
        <v/>
      </c>
      <c r="V660" s="44"/>
      <c r="W660" s="201"/>
      <c r="X660" s="201"/>
      <c r="Y660" s="41"/>
      <c r="Z660" s="46"/>
      <c r="AA660" s="46"/>
      <c r="AB660" s="46"/>
      <c r="AC660" s="41"/>
      <c r="AD660" s="327"/>
      <c r="AE660" s="44"/>
      <c r="AF660" s="337" t="str">
        <f t="shared" si="38"/>
        <v/>
      </c>
      <c r="AG660" s="395"/>
      <c r="AH660" s="75"/>
      <c r="AI660" s="75"/>
      <c r="AJ660" s="76" t="b">
        <f t="shared" si="40"/>
        <v>1</v>
      </c>
    </row>
    <row r="661" spans="1:36" ht="36" customHeight="1">
      <c r="A661" s="66"/>
      <c r="B661" s="66"/>
      <c r="C661" s="66"/>
      <c r="D661" s="46"/>
      <c r="E661" s="237"/>
      <c r="F661" s="217" t="str">
        <f t="shared" si="41"/>
        <v/>
      </c>
      <c r="G661" s="41"/>
      <c r="H661" s="41"/>
      <c r="I661" s="194"/>
      <c r="J661" s="41"/>
      <c r="K661" s="84"/>
      <c r="L661" s="119"/>
      <c r="M661" s="202"/>
      <c r="N661" s="218"/>
      <c r="O661" s="219"/>
      <c r="P661" s="237"/>
      <c r="Q661" s="200"/>
      <c r="R661" s="202"/>
      <c r="S661" s="202"/>
      <c r="T661" s="220"/>
      <c r="U661" s="171" t="str">
        <f t="shared" si="39"/>
        <v/>
      </c>
      <c r="V661" s="44"/>
      <c r="W661" s="201"/>
      <c r="X661" s="201"/>
      <c r="Y661" s="41"/>
      <c r="Z661" s="46"/>
      <c r="AA661" s="46"/>
      <c r="AB661" s="46"/>
      <c r="AC661" s="41"/>
      <c r="AD661" s="327"/>
      <c r="AE661" s="44"/>
      <c r="AF661" s="337" t="str">
        <f t="shared" ref="AF661:AF724" si="42">IF(AE661="YES",(K661-AD661)/365,"")</f>
        <v/>
      </c>
      <c r="AG661" s="395"/>
      <c r="AH661" s="75"/>
      <c r="AI661" s="75"/>
      <c r="AJ661" s="76" t="b">
        <f t="shared" si="40"/>
        <v>1</v>
      </c>
    </row>
    <row r="662" spans="1:36" ht="36" customHeight="1">
      <c r="A662" s="66"/>
      <c r="B662" s="66"/>
      <c r="C662" s="66"/>
      <c r="D662" s="46"/>
      <c r="E662" s="237"/>
      <c r="F662" s="217" t="str">
        <f t="shared" si="41"/>
        <v/>
      </c>
      <c r="G662" s="41"/>
      <c r="H662" s="41"/>
      <c r="I662" s="194"/>
      <c r="J662" s="41"/>
      <c r="K662" s="84"/>
      <c r="L662" s="119"/>
      <c r="M662" s="202"/>
      <c r="N662" s="218"/>
      <c r="O662" s="219"/>
      <c r="P662" s="237"/>
      <c r="Q662" s="200"/>
      <c r="R662" s="202"/>
      <c r="S662" s="202"/>
      <c r="T662" s="220"/>
      <c r="U662" s="171" t="str">
        <f t="shared" si="39"/>
        <v/>
      </c>
      <c r="V662" s="44"/>
      <c r="W662" s="201"/>
      <c r="X662" s="201"/>
      <c r="Y662" s="41"/>
      <c r="Z662" s="46"/>
      <c r="AA662" s="46"/>
      <c r="AB662" s="46"/>
      <c r="AC662" s="41"/>
      <c r="AD662" s="327"/>
      <c r="AE662" s="44"/>
      <c r="AF662" s="337" t="str">
        <f t="shared" si="42"/>
        <v/>
      </c>
      <c r="AG662" s="395"/>
      <c r="AH662" s="75"/>
      <c r="AI662" s="75"/>
      <c r="AJ662" s="76" t="b">
        <f t="shared" si="40"/>
        <v>1</v>
      </c>
    </row>
    <row r="663" spans="1:36" ht="36" customHeight="1">
      <c r="A663" s="66"/>
      <c r="B663" s="66"/>
      <c r="C663" s="66"/>
      <c r="D663" s="46"/>
      <c r="E663" s="237"/>
      <c r="F663" s="217" t="str">
        <f t="shared" si="41"/>
        <v/>
      </c>
      <c r="G663" s="41"/>
      <c r="H663" s="41"/>
      <c r="I663" s="194"/>
      <c r="J663" s="41"/>
      <c r="K663" s="84"/>
      <c r="L663" s="119"/>
      <c r="M663" s="202"/>
      <c r="N663" s="218"/>
      <c r="O663" s="219"/>
      <c r="P663" s="237"/>
      <c r="Q663" s="200"/>
      <c r="R663" s="202"/>
      <c r="S663" s="202"/>
      <c r="T663" s="220"/>
      <c r="U663" s="171" t="str">
        <f t="shared" si="39"/>
        <v/>
      </c>
      <c r="V663" s="44"/>
      <c r="W663" s="201"/>
      <c r="X663" s="201"/>
      <c r="Y663" s="41"/>
      <c r="Z663" s="46"/>
      <c r="AA663" s="46"/>
      <c r="AB663" s="46"/>
      <c r="AC663" s="41"/>
      <c r="AD663" s="327"/>
      <c r="AE663" s="44"/>
      <c r="AF663" s="337" t="str">
        <f t="shared" si="42"/>
        <v/>
      </c>
      <c r="AG663" s="395"/>
      <c r="AH663" s="75"/>
      <c r="AI663" s="75"/>
      <c r="AJ663" s="76" t="b">
        <f t="shared" si="40"/>
        <v>1</v>
      </c>
    </row>
    <row r="664" spans="1:36" ht="36" customHeight="1">
      <c r="A664" s="66"/>
      <c r="B664" s="66"/>
      <c r="C664" s="66"/>
      <c r="D664" s="46"/>
      <c r="E664" s="237"/>
      <c r="F664" s="217" t="str">
        <f t="shared" si="41"/>
        <v/>
      </c>
      <c r="G664" s="41"/>
      <c r="H664" s="41"/>
      <c r="I664" s="194"/>
      <c r="J664" s="41"/>
      <c r="K664" s="84"/>
      <c r="L664" s="119"/>
      <c r="M664" s="202"/>
      <c r="N664" s="218"/>
      <c r="O664" s="219"/>
      <c r="P664" s="237"/>
      <c r="Q664" s="200"/>
      <c r="R664" s="202"/>
      <c r="S664" s="202"/>
      <c r="T664" s="220"/>
      <c r="U664" s="171" t="str">
        <f t="shared" si="39"/>
        <v/>
      </c>
      <c r="V664" s="44"/>
      <c r="W664" s="201"/>
      <c r="X664" s="201"/>
      <c r="Y664" s="41"/>
      <c r="Z664" s="46"/>
      <c r="AA664" s="46"/>
      <c r="AB664" s="46"/>
      <c r="AC664" s="41"/>
      <c r="AD664" s="327"/>
      <c r="AE664" s="44"/>
      <c r="AF664" s="337" t="str">
        <f t="shared" si="42"/>
        <v/>
      </c>
      <c r="AG664" s="395"/>
      <c r="AH664" s="75"/>
      <c r="AI664" s="75"/>
      <c r="AJ664" s="76" t="b">
        <f t="shared" si="40"/>
        <v>1</v>
      </c>
    </row>
    <row r="665" spans="1:36" ht="36" customHeight="1">
      <c r="A665" s="66"/>
      <c r="B665" s="66"/>
      <c r="C665" s="66"/>
      <c r="D665" s="46"/>
      <c r="E665" s="237"/>
      <c r="F665" s="217" t="str">
        <f t="shared" si="41"/>
        <v/>
      </c>
      <c r="G665" s="41"/>
      <c r="H665" s="41"/>
      <c r="I665" s="194"/>
      <c r="J665" s="41"/>
      <c r="K665" s="84"/>
      <c r="L665" s="119"/>
      <c r="M665" s="202"/>
      <c r="N665" s="218"/>
      <c r="O665" s="219"/>
      <c r="P665" s="237"/>
      <c r="Q665" s="200"/>
      <c r="R665" s="202"/>
      <c r="S665" s="202"/>
      <c r="T665" s="220"/>
      <c r="U665" s="171" t="str">
        <f t="shared" si="39"/>
        <v/>
      </c>
      <c r="V665" s="44"/>
      <c r="W665" s="201"/>
      <c r="X665" s="201"/>
      <c r="Y665" s="41"/>
      <c r="Z665" s="46"/>
      <c r="AA665" s="46"/>
      <c r="AB665" s="46"/>
      <c r="AC665" s="41"/>
      <c r="AD665" s="327"/>
      <c r="AE665" s="44"/>
      <c r="AF665" s="337" t="str">
        <f t="shared" si="42"/>
        <v/>
      </c>
      <c r="AG665" s="395"/>
      <c r="AH665" s="75"/>
      <c r="AI665" s="75"/>
      <c r="AJ665" s="76" t="b">
        <f t="shared" si="40"/>
        <v>1</v>
      </c>
    </row>
    <row r="666" spans="1:36" ht="36" customHeight="1">
      <c r="A666" s="66"/>
      <c r="B666" s="66"/>
      <c r="C666" s="66"/>
      <c r="D666" s="46"/>
      <c r="E666" s="237"/>
      <c r="F666" s="217" t="str">
        <f t="shared" si="41"/>
        <v/>
      </c>
      <c r="G666" s="41"/>
      <c r="H666" s="41"/>
      <c r="I666" s="194"/>
      <c r="J666" s="41"/>
      <c r="K666" s="84"/>
      <c r="L666" s="119"/>
      <c r="M666" s="202"/>
      <c r="N666" s="218"/>
      <c r="O666" s="219"/>
      <c r="P666" s="237"/>
      <c r="Q666" s="200"/>
      <c r="R666" s="202"/>
      <c r="S666" s="202"/>
      <c r="T666" s="220"/>
      <c r="U666" s="171" t="str">
        <f t="shared" si="39"/>
        <v/>
      </c>
      <c r="V666" s="44"/>
      <c r="W666" s="201"/>
      <c r="X666" s="201"/>
      <c r="Y666" s="41"/>
      <c r="Z666" s="46"/>
      <c r="AA666" s="46"/>
      <c r="AB666" s="46"/>
      <c r="AC666" s="41"/>
      <c r="AD666" s="327"/>
      <c r="AE666" s="44"/>
      <c r="AF666" s="337" t="str">
        <f t="shared" si="42"/>
        <v/>
      </c>
      <c r="AG666" s="395"/>
      <c r="AH666" s="75"/>
      <c r="AI666" s="75"/>
      <c r="AJ666" s="76" t="b">
        <f t="shared" si="40"/>
        <v>1</v>
      </c>
    </row>
    <row r="667" spans="1:36" ht="36" customHeight="1">
      <c r="A667" s="66"/>
      <c r="B667" s="66"/>
      <c r="C667" s="66"/>
      <c r="D667" s="46"/>
      <c r="E667" s="237"/>
      <c r="F667" s="217" t="str">
        <f t="shared" si="41"/>
        <v/>
      </c>
      <c r="G667" s="41"/>
      <c r="H667" s="41"/>
      <c r="I667" s="194"/>
      <c r="J667" s="41"/>
      <c r="K667" s="84"/>
      <c r="L667" s="119"/>
      <c r="M667" s="202"/>
      <c r="N667" s="218"/>
      <c r="O667" s="219"/>
      <c r="P667" s="237"/>
      <c r="Q667" s="200"/>
      <c r="R667" s="202"/>
      <c r="S667" s="202"/>
      <c r="T667" s="220"/>
      <c r="U667" s="171" t="str">
        <f t="shared" si="39"/>
        <v/>
      </c>
      <c r="V667" s="44"/>
      <c r="W667" s="201"/>
      <c r="X667" s="201"/>
      <c r="Y667" s="41"/>
      <c r="Z667" s="46"/>
      <c r="AA667" s="46"/>
      <c r="AB667" s="46"/>
      <c r="AC667" s="41"/>
      <c r="AD667" s="327"/>
      <c r="AE667" s="44"/>
      <c r="AF667" s="337" t="str">
        <f t="shared" si="42"/>
        <v/>
      </c>
      <c r="AG667" s="395"/>
      <c r="AH667" s="75"/>
      <c r="AI667" s="75"/>
      <c r="AJ667" s="76" t="b">
        <f t="shared" si="40"/>
        <v>1</v>
      </c>
    </row>
    <row r="668" spans="1:36" ht="36" customHeight="1">
      <c r="A668" s="66"/>
      <c r="B668" s="66"/>
      <c r="C668" s="66"/>
      <c r="D668" s="46"/>
      <c r="E668" s="237"/>
      <c r="F668" s="217" t="str">
        <f t="shared" si="41"/>
        <v/>
      </c>
      <c r="G668" s="41"/>
      <c r="H668" s="41"/>
      <c r="I668" s="194"/>
      <c r="J668" s="41"/>
      <c r="K668" s="84"/>
      <c r="L668" s="119"/>
      <c r="M668" s="202"/>
      <c r="N668" s="218"/>
      <c r="O668" s="219"/>
      <c r="P668" s="237"/>
      <c r="Q668" s="200"/>
      <c r="R668" s="202"/>
      <c r="S668" s="202"/>
      <c r="T668" s="220"/>
      <c r="U668" s="171" t="str">
        <f t="shared" si="39"/>
        <v/>
      </c>
      <c r="V668" s="44"/>
      <c r="W668" s="201"/>
      <c r="X668" s="201"/>
      <c r="Y668" s="41"/>
      <c r="Z668" s="46"/>
      <c r="AA668" s="46"/>
      <c r="AB668" s="46"/>
      <c r="AC668" s="41"/>
      <c r="AD668" s="327"/>
      <c r="AE668" s="44"/>
      <c r="AF668" s="337" t="str">
        <f t="shared" si="42"/>
        <v/>
      </c>
      <c r="AG668" s="395"/>
      <c r="AH668" s="75"/>
      <c r="AI668" s="75"/>
      <c r="AJ668" s="76" t="b">
        <f t="shared" si="40"/>
        <v>1</v>
      </c>
    </row>
    <row r="669" spans="1:36" ht="36" customHeight="1">
      <c r="A669" s="66"/>
      <c r="B669" s="66"/>
      <c r="C669" s="66"/>
      <c r="D669" s="46"/>
      <c r="E669" s="237"/>
      <c r="F669" s="217" t="str">
        <f t="shared" si="41"/>
        <v/>
      </c>
      <c r="G669" s="41"/>
      <c r="H669" s="41"/>
      <c r="I669" s="194"/>
      <c r="J669" s="41"/>
      <c r="K669" s="84"/>
      <c r="L669" s="119"/>
      <c r="M669" s="202"/>
      <c r="N669" s="218"/>
      <c r="O669" s="219"/>
      <c r="P669" s="237"/>
      <c r="Q669" s="200"/>
      <c r="R669" s="202"/>
      <c r="S669" s="202"/>
      <c r="T669" s="220"/>
      <c r="U669" s="171" t="str">
        <f t="shared" si="39"/>
        <v/>
      </c>
      <c r="V669" s="44"/>
      <c r="W669" s="201"/>
      <c r="X669" s="201"/>
      <c r="Y669" s="41"/>
      <c r="Z669" s="46"/>
      <c r="AA669" s="46"/>
      <c r="AB669" s="46"/>
      <c r="AC669" s="41"/>
      <c r="AD669" s="327"/>
      <c r="AE669" s="44"/>
      <c r="AF669" s="337" t="str">
        <f t="shared" si="42"/>
        <v/>
      </c>
      <c r="AG669" s="395"/>
      <c r="AH669" s="75"/>
      <c r="AI669" s="75"/>
      <c r="AJ669" s="76" t="b">
        <f t="shared" si="40"/>
        <v>1</v>
      </c>
    </row>
    <row r="670" spans="1:36" ht="36" customHeight="1">
      <c r="A670" s="66"/>
      <c r="B670" s="66"/>
      <c r="C670" s="66"/>
      <c r="D670" s="46"/>
      <c r="E670" s="237"/>
      <c r="F670" s="217" t="str">
        <f t="shared" si="41"/>
        <v/>
      </c>
      <c r="G670" s="41"/>
      <c r="H670" s="41"/>
      <c r="I670" s="194"/>
      <c r="J670" s="41"/>
      <c r="K670" s="84"/>
      <c r="L670" s="119"/>
      <c r="M670" s="202"/>
      <c r="N670" s="218"/>
      <c r="O670" s="219"/>
      <c r="P670" s="237"/>
      <c r="Q670" s="200"/>
      <c r="R670" s="202"/>
      <c r="S670" s="202"/>
      <c r="T670" s="220"/>
      <c r="U670" s="171" t="str">
        <f t="shared" si="39"/>
        <v/>
      </c>
      <c r="V670" s="44"/>
      <c r="W670" s="201"/>
      <c r="X670" s="201"/>
      <c r="Y670" s="41"/>
      <c r="Z670" s="46"/>
      <c r="AA670" s="46"/>
      <c r="AB670" s="46"/>
      <c r="AC670" s="41"/>
      <c r="AD670" s="327"/>
      <c r="AE670" s="44"/>
      <c r="AF670" s="337" t="str">
        <f t="shared" si="42"/>
        <v/>
      </c>
      <c r="AG670" s="395"/>
      <c r="AH670" s="75"/>
      <c r="AI670" s="75"/>
      <c r="AJ670" s="76" t="b">
        <f t="shared" si="40"/>
        <v>1</v>
      </c>
    </row>
    <row r="671" spans="1:36" ht="36" customHeight="1">
      <c r="A671" s="66"/>
      <c r="B671" s="66"/>
      <c r="C671" s="66"/>
      <c r="D671" s="46"/>
      <c r="E671" s="237"/>
      <c r="F671" s="217" t="str">
        <f t="shared" si="41"/>
        <v/>
      </c>
      <c r="G671" s="41"/>
      <c r="H671" s="41"/>
      <c r="I671" s="194"/>
      <c r="J671" s="41"/>
      <c r="K671" s="84"/>
      <c r="L671" s="119"/>
      <c r="M671" s="202"/>
      <c r="N671" s="218"/>
      <c r="O671" s="219"/>
      <c r="P671" s="237"/>
      <c r="Q671" s="200"/>
      <c r="R671" s="202"/>
      <c r="S671" s="202"/>
      <c r="T671" s="220"/>
      <c r="U671" s="171" t="str">
        <f t="shared" si="39"/>
        <v/>
      </c>
      <c r="V671" s="44"/>
      <c r="W671" s="201"/>
      <c r="X671" s="201"/>
      <c r="Y671" s="41"/>
      <c r="Z671" s="46"/>
      <c r="AA671" s="46"/>
      <c r="AB671" s="46"/>
      <c r="AC671" s="41"/>
      <c r="AD671" s="327"/>
      <c r="AE671" s="44"/>
      <c r="AF671" s="337" t="str">
        <f t="shared" si="42"/>
        <v/>
      </c>
      <c r="AG671" s="395"/>
      <c r="AH671" s="75"/>
      <c r="AI671" s="75"/>
      <c r="AJ671" s="76" t="b">
        <f t="shared" si="40"/>
        <v>1</v>
      </c>
    </row>
    <row r="672" spans="1:36" ht="36" customHeight="1">
      <c r="A672" s="66"/>
      <c r="B672" s="66"/>
      <c r="C672" s="66"/>
      <c r="D672" s="46"/>
      <c r="E672" s="237"/>
      <c r="F672" s="217" t="str">
        <f t="shared" si="41"/>
        <v/>
      </c>
      <c r="G672" s="41"/>
      <c r="H672" s="41"/>
      <c r="I672" s="194"/>
      <c r="J672" s="41"/>
      <c r="K672" s="84"/>
      <c r="L672" s="119"/>
      <c r="M672" s="202"/>
      <c r="N672" s="218"/>
      <c r="O672" s="219"/>
      <c r="P672" s="237"/>
      <c r="Q672" s="200"/>
      <c r="R672" s="202"/>
      <c r="S672" s="202"/>
      <c r="T672" s="220"/>
      <c r="U672" s="171" t="str">
        <f t="shared" si="39"/>
        <v/>
      </c>
      <c r="V672" s="44"/>
      <c r="W672" s="201"/>
      <c r="X672" s="201"/>
      <c r="Y672" s="41"/>
      <c r="Z672" s="46"/>
      <c r="AA672" s="46"/>
      <c r="AB672" s="46"/>
      <c r="AC672" s="41"/>
      <c r="AD672" s="327"/>
      <c r="AE672" s="44"/>
      <c r="AF672" s="337" t="str">
        <f t="shared" si="42"/>
        <v/>
      </c>
      <c r="AG672" s="395"/>
      <c r="AH672" s="75"/>
      <c r="AI672" s="75"/>
      <c r="AJ672" s="76" t="b">
        <f t="shared" si="40"/>
        <v>1</v>
      </c>
    </row>
    <row r="673" spans="1:36" ht="36" customHeight="1">
      <c r="A673" s="66"/>
      <c r="B673" s="66"/>
      <c r="C673" s="66"/>
      <c r="D673" s="46"/>
      <c r="E673" s="237"/>
      <c r="F673" s="217" t="str">
        <f t="shared" si="41"/>
        <v/>
      </c>
      <c r="G673" s="41"/>
      <c r="H673" s="41"/>
      <c r="I673" s="194"/>
      <c r="J673" s="41"/>
      <c r="K673" s="84"/>
      <c r="L673" s="119"/>
      <c r="M673" s="202"/>
      <c r="N673" s="218"/>
      <c r="O673" s="219"/>
      <c r="P673" s="237"/>
      <c r="Q673" s="200"/>
      <c r="R673" s="202"/>
      <c r="S673" s="202"/>
      <c r="T673" s="220"/>
      <c r="U673" s="171" t="str">
        <f t="shared" si="39"/>
        <v/>
      </c>
      <c r="V673" s="44"/>
      <c r="W673" s="201"/>
      <c r="X673" s="201"/>
      <c r="Y673" s="41"/>
      <c r="Z673" s="46"/>
      <c r="AA673" s="46"/>
      <c r="AB673" s="46"/>
      <c r="AC673" s="41"/>
      <c r="AD673" s="327"/>
      <c r="AE673" s="44"/>
      <c r="AF673" s="337" t="str">
        <f t="shared" si="42"/>
        <v/>
      </c>
      <c r="AG673" s="395"/>
      <c r="AH673" s="75"/>
      <c r="AI673" s="75"/>
      <c r="AJ673" s="76" t="b">
        <f t="shared" si="40"/>
        <v>1</v>
      </c>
    </row>
    <row r="674" spans="1:36" ht="36" customHeight="1">
      <c r="A674" s="66"/>
      <c r="B674" s="66"/>
      <c r="C674" s="66"/>
      <c r="D674" s="46"/>
      <c r="E674" s="237"/>
      <c r="F674" s="217" t="str">
        <f t="shared" si="41"/>
        <v/>
      </c>
      <c r="G674" s="41"/>
      <c r="H674" s="41"/>
      <c r="I674" s="194"/>
      <c r="J674" s="41"/>
      <c r="K674" s="84"/>
      <c r="L674" s="119"/>
      <c r="M674" s="202"/>
      <c r="N674" s="218"/>
      <c r="O674" s="219"/>
      <c r="P674" s="237"/>
      <c r="Q674" s="200"/>
      <c r="R674" s="202"/>
      <c r="S674" s="202"/>
      <c r="T674" s="220"/>
      <c r="U674" s="171" t="str">
        <f t="shared" si="39"/>
        <v/>
      </c>
      <c r="V674" s="44"/>
      <c r="W674" s="201"/>
      <c r="X674" s="201"/>
      <c r="Y674" s="41"/>
      <c r="Z674" s="46"/>
      <c r="AA674" s="46"/>
      <c r="AB674" s="46"/>
      <c r="AC674" s="41"/>
      <c r="AD674" s="327"/>
      <c r="AE674" s="44"/>
      <c r="AF674" s="337" t="str">
        <f t="shared" si="42"/>
        <v/>
      </c>
      <c r="AG674" s="395"/>
      <c r="AH674" s="75"/>
      <c r="AI674" s="75"/>
      <c r="AJ674" s="76" t="b">
        <f t="shared" si="40"/>
        <v>1</v>
      </c>
    </row>
    <row r="675" spans="1:36" ht="36" customHeight="1">
      <c r="A675" s="66"/>
      <c r="B675" s="66"/>
      <c r="C675" s="66"/>
      <c r="D675" s="46"/>
      <c r="E675" s="237"/>
      <c r="F675" s="217" t="str">
        <f t="shared" si="41"/>
        <v/>
      </c>
      <c r="G675" s="41"/>
      <c r="H675" s="41"/>
      <c r="I675" s="194"/>
      <c r="J675" s="41"/>
      <c r="K675" s="84"/>
      <c r="L675" s="119"/>
      <c r="M675" s="202"/>
      <c r="N675" s="218"/>
      <c r="O675" s="219"/>
      <c r="P675" s="237"/>
      <c r="Q675" s="200"/>
      <c r="R675" s="202"/>
      <c r="S675" s="202"/>
      <c r="T675" s="220"/>
      <c r="U675" s="171" t="str">
        <f t="shared" si="39"/>
        <v/>
      </c>
      <c r="V675" s="44"/>
      <c r="W675" s="201"/>
      <c r="X675" s="201"/>
      <c r="Y675" s="41"/>
      <c r="Z675" s="46"/>
      <c r="AA675" s="46"/>
      <c r="AB675" s="46"/>
      <c r="AC675" s="41"/>
      <c r="AD675" s="327"/>
      <c r="AE675" s="44"/>
      <c r="AF675" s="337" t="str">
        <f t="shared" si="42"/>
        <v/>
      </c>
      <c r="AG675" s="395"/>
      <c r="AH675" s="75"/>
      <c r="AI675" s="75"/>
      <c r="AJ675" s="76" t="b">
        <f t="shared" si="40"/>
        <v>1</v>
      </c>
    </row>
    <row r="676" spans="1:36" ht="36" customHeight="1">
      <c r="A676" s="66"/>
      <c r="B676" s="66"/>
      <c r="C676" s="66"/>
      <c r="D676" s="46"/>
      <c r="E676" s="237"/>
      <c r="F676" s="217" t="str">
        <f t="shared" si="41"/>
        <v/>
      </c>
      <c r="G676" s="41"/>
      <c r="H676" s="41"/>
      <c r="I676" s="194"/>
      <c r="J676" s="41"/>
      <c r="K676" s="84"/>
      <c r="L676" s="119"/>
      <c r="M676" s="202"/>
      <c r="N676" s="218"/>
      <c r="O676" s="219"/>
      <c r="P676" s="237"/>
      <c r="Q676" s="200"/>
      <c r="R676" s="202"/>
      <c r="S676" s="202"/>
      <c r="T676" s="220"/>
      <c r="U676" s="171" t="str">
        <f t="shared" si="39"/>
        <v/>
      </c>
      <c r="V676" s="44"/>
      <c r="W676" s="201"/>
      <c r="X676" s="201"/>
      <c r="Y676" s="41"/>
      <c r="Z676" s="46"/>
      <c r="AA676" s="46"/>
      <c r="AB676" s="46"/>
      <c r="AC676" s="41"/>
      <c r="AD676" s="327"/>
      <c r="AE676" s="44"/>
      <c r="AF676" s="337" t="str">
        <f t="shared" si="42"/>
        <v/>
      </c>
      <c r="AG676" s="395"/>
      <c r="AH676" s="75"/>
      <c r="AI676" s="75"/>
      <c r="AJ676" s="76" t="b">
        <f t="shared" si="40"/>
        <v>1</v>
      </c>
    </row>
    <row r="677" spans="1:36" ht="36" customHeight="1">
      <c r="A677" s="66"/>
      <c r="B677" s="66"/>
      <c r="C677" s="66"/>
      <c r="D677" s="46"/>
      <c r="E677" s="237"/>
      <c r="F677" s="217" t="str">
        <f t="shared" si="41"/>
        <v/>
      </c>
      <c r="G677" s="41"/>
      <c r="H677" s="41"/>
      <c r="I677" s="194"/>
      <c r="J677" s="41"/>
      <c r="K677" s="84"/>
      <c r="L677" s="119"/>
      <c r="M677" s="202"/>
      <c r="N677" s="218"/>
      <c r="O677" s="219"/>
      <c r="P677" s="237"/>
      <c r="Q677" s="200"/>
      <c r="R677" s="202"/>
      <c r="S677" s="202"/>
      <c r="T677" s="220"/>
      <c r="U677" s="171" t="str">
        <f t="shared" si="39"/>
        <v/>
      </c>
      <c r="V677" s="44"/>
      <c r="W677" s="201"/>
      <c r="X677" s="201"/>
      <c r="Y677" s="41"/>
      <c r="Z677" s="46"/>
      <c r="AA677" s="46"/>
      <c r="AB677" s="46"/>
      <c r="AC677" s="41"/>
      <c r="AD677" s="327"/>
      <c r="AE677" s="44"/>
      <c r="AF677" s="337" t="str">
        <f t="shared" si="42"/>
        <v/>
      </c>
      <c r="AG677" s="395"/>
      <c r="AH677" s="75"/>
      <c r="AI677" s="75"/>
      <c r="AJ677" s="76" t="b">
        <f t="shared" si="40"/>
        <v>1</v>
      </c>
    </row>
    <row r="678" spans="1:36" ht="36" customHeight="1">
      <c r="A678" s="66"/>
      <c r="B678" s="66"/>
      <c r="C678" s="66"/>
      <c r="D678" s="46"/>
      <c r="E678" s="237"/>
      <c r="F678" s="217" t="str">
        <f t="shared" si="41"/>
        <v/>
      </c>
      <c r="G678" s="41"/>
      <c r="H678" s="41"/>
      <c r="I678" s="194"/>
      <c r="J678" s="41"/>
      <c r="K678" s="84"/>
      <c r="L678" s="119"/>
      <c r="M678" s="202"/>
      <c r="N678" s="218"/>
      <c r="O678" s="219"/>
      <c r="P678" s="237"/>
      <c r="Q678" s="200"/>
      <c r="R678" s="202"/>
      <c r="S678" s="202"/>
      <c r="T678" s="220"/>
      <c r="U678" s="171" t="str">
        <f t="shared" si="39"/>
        <v/>
      </c>
      <c r="V678" s="44"/>
      <c r="W678" s="201"/>
      <c r="X678" s="201"/>
      <c r="Y678" s="41"/>
      <c r="Z678" s="46"/>
      <c r="AA678" s="46"/>
      <c r="AB678" s="46"/>
      <c r="AC678" s="41"/>
      <c r="AD678" s="327"/>
      <c r="AE678" s="44"/>
      <c r="AF678" s="337" t="str">
        <f t="shared" si="42"/>
        <v/>
      </c>
      <c r="AG678" s="395"/>
      <c r="AH678" s="75"/>
      <c r="AI678" s="75"/>
      <c r="AJ678" s="76" t="b">
        <f t="shared" si="40"/>
        <v>1</v>
      </c>
    </row>
    <row r="679" spans="1:36" ht="36" customHeight="1">
      <c r="A679" s="66"/>
      <c r="B679" s="66"/>
      <c r="C679" s="66"/>
      <c r="D679" s="46"/>
      <c r="E679" s="237"/>
      <c r="F679" s="217" t="str">
        <f t="shared" si="41"/>
        <v/>
      </c>
      <c r="G679" s="41"/>
      <c r="H679" s="41"/>
      <c r="I679" s="194"/>
      <c r="J679" s="41"/>
      <c r="K679" s="84"/>
      <c r="L679" s="119"/>
      <c r="M679" s="202"/>
      <c r="N679" s="218"/>
      <c r="O679" s="219"/>
      <c r="P679" s="237"/>
      <c r="Q679" s="200"/>
      <c r="R679" s="202"/>
      <c r="S679" s="202"/>
      <c r="T679" s="220"/>
      <c r="U679" s="171" t="str">
        <f t="shared" si="39"/>
        <v/>
      </c>
      <c r="V679" s="44"/>
      <c r="W679" s="201"/>
      <c r="X679" s="201"/>
      <c r="Y679" s="41"/>
      <c r="Z679" s="46"/>
      <c r="AA679" s="46"/>
      <c r="AB679" s="46"/>
      <c r="AC679" s="41"/>
      <c r="AD679" s="327"/>
      <c r="AE679" s="44"/>
      <c r="AF679" s="337" t="str">
        <f t="shared" si="42"/>
        <v/>
      </c>
      <c r="AG679" s="395"/>
      <c r="AH679" s="75"/>
      <c r="AI679" s="75"/>
      <c r="AJ679" s="76" t="b">
        <f t="shared" si="40"/>
        <v>1</v>
      </c>
    </row>
    <row r="680" spans="1:36" ht="36" customHeight="1">
      <c r="A680" s="66"/>
      <c r="B680" s="66"/>
      <c r="C680" s="66"/>
      <c r="D680" s="46"/>
      <c r="E680" s="237"/>
      <c r="F680" s="217" t="str">
        <f t="shared" si="41"/>
        <v/>
      </c>
      <c r="G680" s="41"/>
      <c r="H680" s="41"/>
      <c r="I680" s="194"/>
      <c r="J680" s="41"/>
      <c r="K680" s="84"/>
      <c r="L680" s="119"/>
      <c r="M680" s="202"/>
      <c r="N680" s="218"/>
      <c r="O680" s="219"/>
      <c r="P680" s="237"/>
      <c r="Q680" s="200"/>
      <c r="R680" s="202"/>
      <c r="S680" s="202"/>
      <c r="T680" s="220"/>
      <c r="U680" s="171" t="str">
        <f t="shared" si="39"/>
        <v/>
      </c>
      <c r="V680" s="44"/>
      <c r="W680" s="201"/>
      <c r="X680" s="201"/>
      <c r="Y680" s="41"/>
      <c r="Z680" s="46"/>
      <c r="AA680" s="46"/>
      <c r="AB680" s="46"/>
      <c r="AC680" s="41"/>
      <c r="AD680" s="327"/>
      <c r="AE680" s="44"/>
      <c r="AF680" s="337" t="str">
        <f t="shared" si="42"/>
        <v/>
      </c>
      <c r="AG680" s="395"/>
      <c r="AH680" s="75"/>
      <c r="AI680" s="75"/>
      <c r="AJ680" s="76" t="b">
        <f t="shared" si="40"/>
        <v>1</v>
      </c>
    </row>
    <row r="681" spans="1:36" ht="36" customHeight="1">
      <c r="A681" s="66"/>
      <c r="B681" s="66"/>
      <c r="C681" s="66"/>
      <c r="D681" s="46"/>
      <c r="E681" s="237"/>
      <c r="F681" s="217" t="str">
        <f t="shared" si="41"/>
        <v/>
      </c>
      <c r="G681" s="41"/>
      <c r="H681" s="41"/>
      <c r="I681" s="194"/>
      <c r="J681" s="41"/>
      <c r="K681" s="84"/>
      <c r="L681" s="119"/>
      <c r="M681" s="202"/>
      <c r="N681" s="218"/>
      <c r="O681" s="219"/>
      <c r="P681" s="237"/>
      <c r="Q681" s="200"/>
      <c r="R681" s="202"/>
      <c r="S681" s="202"/>
      <c r="T681" s="220"/>
      <c r="U681" s="171" t="str">
        <f t="shared" si="39"/>
        <v/>
      </c>
      <c r="V681" s="44"/>
      <c r="W681" s="201"/>
      <c r="X681" s="201"/>
      <c r="Y681" s="41"/>
      <c r="Z681" s="46"/>
      <c r="AA681" s="46"/>
      <c r="AB681" s="46"/>
      <c r="AC681" s="41"/>
      <c r="AD681" s="327"/>
      <c r="AE681" s="44"/>
      <c r="AF681" s="337" t="str">
        <f t="shared" si="42"/>
        <v/>
      </c>
      <c r="AG681" s="395"/>
      <c r="AH681" s="75"/>
      <c r="AI681" s="75"/>
      <c r="AJ681" s="76" t="b">
        <f t="shared" si="40"/>
        <v>1</v>
      </c>
    </row>
    <row r="682" spans="1:36" ht="36" customHeight="1">
      <c r="A682" s="66"/>
      <c r="B682" s="66"/>
      <c r="C682" s="66"/>
      <c r="D682" s="46"/>
      <c r="E682" s="237"/>
      <c r="F682" s="217" t="str">
        <f t="shared" si="41"/>
        <v/>
      </c>
      <c r="G682" s="41"/>
      <c r="H682" s="41"/>
      <c r="I682" s="194"/>
      <c r="J682" s="41"/>
      <c r="K682" s="84"/>
      <c r="L682" s="119"/>
      <c r="M682" s="202"/>
      <c r="N682" s="218"/>
      <c r="O682" s="219"/>
      <c r="P682" s="237"/>
      <c r="Q682" s="200"/>
      <c r="R682" s="202"/>
      <c r="S682" s="202"/>
      <c r="T682" s="220"/>
      <c r="U682" s="171" t="str">
        <f t="shared" si="39"/>
        <v/>
      </c>
      <c r="V682" s="44"/>
      <c r="W682" s="201"/>
      <c r="X682" s="201"/>
      <c r="Y682" s="41"/>
      <c r="Z682" s="46"/>
      <c r="AA682" s="46"/>
      <c r="AB682" s="46"/>
      <c r="AC682" s="41"/>
      <c r="AD682" s="327"/>
      <c r="AE682" s="44"/>
      <c r="AF682" s="337" t="str">
        <f t="shared" si="42"/>
        <v/>
      </c>
      <c r="AG682" s="395"/>
      <c r="AH682" s="75"/>
      <c r="AI682" s="75"/>
      <c r="AJ682" s="76" t="b">
        <f t="shared" si="40"/>
        <v>1</v>
      </c>
    </row>
    <row r="683" spans="1:36" ht="36" customHeight="1">
      <c r="A683" s="66"/>
      <c r="B683" s="66"/>
      <c r="C683" s="66"/>
      <c r="D683" s="46"/>
      <c r="E683" s="237"/>
      <c r="F683" s="217" t="str">
        <f t="shared" si="41"/>
        <v/>
      </c>
      <c r="G683" s="41"/>
      <c r="H683" s="41"/>
      <c r="I683" s="194"/>
      <c r="J683" s="41"/>
      <c r="K683" s="84"/>
      <c r="L683" s="119"/>
      <c r="M683" s="202"/>
      <c r="N683" s="218"/>
      <c r="O683" s="219"/>
      <c r="P683" s="237"/>
      <c r="Q683" s="200"/>
      <c r="R683" s="202"/>
      <c r="S683" s="202"/>
      <c r="T683" s="220"/>
      <c r="U683" s="171" t="str">
        <f t="shared" si="39"/>
        <v/>
      </c>
      <c r="V683" s="44"/>
      <c r="W683" s="201"/>
      <c r="X683" s="201"/>
      <c r="Y683" s="41"/>
      <c r="Z683" s="46"/>
      <c r="AA683" s="46"/>
      <c r="AB683" s="46"/>
      <c r="AC683" s="41"/>
      <c r="AD683" s="327"/>
      <c r="AE683" s="44"/>
      <c r="AF683" s="337" t="str">
        <f t="shared" si="42"/>
        <v/>
      </c>
      <c r="AG683" s="395"/>
      <c r="AH683" s="75"/>
      <c r="AI683" s="75"/>
      <c r="AJ683" s="76" t="b">
        <f t="shared" si="40"/>
        <v>1</v>
      </c>
    </row>
    <row r="684" spans="1:36" ht="36" customHeight="1">
      <c r="A684" s="66"/>
      <c r="B684" s="66"/>
      <c r="C684" s="66"/>
      <c r="D684" s="46"/>
      <c r="E684" s="237"/>
      <c r="F684" s="217" t="str">
        <f t="shared" si="41"/>
        <v/>
      </c>
      <c r="G684" s="41"/>
      <c r="H684" s="41"/>
      <c r="I684" s="194"/>
      <c r="J684" s="41"/>
      <c r="K684" s="84"/>
      <c r="L684" s="119"/>
      <c r="M684" s="202"/>
      <c r="N684" s="218"/>
      <c r="O684" s="219"/>
      <c r="P684" s="237"/>
      <c r="Q684" s="200"/>
      <c r="R684" s="202"/>
      <c r="S684" s="202"/>
      <c r="T684" s="220"/>
      <c r="U684" s="171" t="str">
        <f t="shared" si="39"/>
        <v/>
      </c>
      <c r="V684" s="44"/>
      <c r="W684" s="201"/>
      <c r="X684" s="201"/>
      <c r="Y684" s="41"/>
      <c r="Z684" s="46"/>
      <c r="AA684" s="46"/>
      <c r="AB684" s="46"/>
      <c r="AC684" s="41"/>
      <c r="AD684" s="327"/>
      <c r="AE684" s="44"/>
      <c r="AF684" s="337" t="str">
        <f t="shared" si="42"/>
        <v/>
      </c>
      <c r="AG684" s="395"/>
      <c r="AH684" s="75"/>
      <c r="AI684" s="75"/>
      <c r="AJ684" s="76" t="b">
        <f t="shared" si="40"/>
        <v>1</v>
      </c>
    </row>
    <row r="685" spans="1:36" ht="36" customHeight="1">
      <c r="A685" s="66"/>
      <c r="B685" s="66"/>
      <c r="C685" s="66"/>
      <c r="D685" s="46"/>
      <c r="E685" s="237"/>
      <c r="F685" s="217" t="str">
        <f t="shared" si="41"/>
        <v/>
      </c>
      <c r="G685" s="41"/>
      <c r="H685" s="41"/>
      <c r="I685" s="194"/>
      <c r="J685" s="41"/>
      <c r="K685" s="84"/>
      <c r="L685" s="119"/>
      <c r="M685" s="202"/>
      <c r="N685" s="218"/>
      <c r="O685" s="219"/>
      <c r="P685" s="237"/>
      <c r="Q685" s="200"/>
      <c r="R685" s="202"/>
      <c r="S685" s="202"/>
      <c r="T685" s="220"/>
      <c r="U685" s="171" t="str">
        <f t="shared" si="39"/>
        <v/>
      </c>
      <c r="V685" s="44"/>
      <c r="W685" s="201"/>
      <c r="X685" s="201"/>
      <c r="Y685" s="41"/>
      <c r="Z685" s="46"/>
      <c r="AA685" s="46"/>
      <c r="AB685" s="46"/>
      <c r="AC685" s="41"/>
      <c r="AD685" s="327"/>
      <c r="AE685" s="44"/>
      <c r="AF685" s="337" t="str">
        <f t="shared" si="42"/>
        <v/>
      </c>
      <c r="AG685" s="395"/>
      <c r="AH685" s="75"/>
      <c r="AI685" s="75"/>
      <c r="AJ685" s="76" t="b">
        <f t="shared" si="40"/>
        <v>1</v>
      </c>
    </row>
    <row r="686" spans="1:36" ht="36" customHeight="1">
      <c r="A686" s="66"/>
      <c r="B686" s="66"/>
      <c r="C686" s="66"/>
      <c r="D686" s="46"/>
      <c r="E686" s="237"/>
      <c r="F686" s="217" t="str">
        <f t="shared" si="41"/>
        <v/>
      </c>
      <c r="G686" s="41"/>
      <c r="H686" s="41"/>
      <c r="I686" s="194"/>
      <c r="J686" s="41"/>
      <c r="K686" s="84"/>
      <c r="L686" s="119"/>
      <c r="M686" s="202"/>
      <c r="N686" s="218"/>
      <c r="O686" s="219"/>
      <c r="P686" s="237"/>
      <c r="Q686" s="200"/>
      <c r="R686" s="202"/>
      <c r="S686" s="202"/>
      <c r="T686" s="220"/>
      <c r="U686" s="171" t="str">
        <f t="shared" si="39"/>
        <v/>
      </c>
      <c r="V686" s="44"/>
      <c r="W686" s="201"/>
      <c r="X686" s="201"/>
      <c r="Y686" s="41"/>
      <c r="Z686" s="46"/>
      <c r="AA686" s="46"/>
      <c r="AB686" s="46"/>
      <c r="AC686" s="41"/>
      <c r="AD686" s="327"/>
      <c r="AE686" s="44"/>
      <c r="AF686" s="337" t="str">
        <f t="shared" si="42"/>
        <v/>
      </c>
      <c r="AG686" s="395"/>
      <c r="AH686" s="75"/>
      <c r="AI686" s="75"/>
      <c r="AJ686" s="76" t="b">
        <f t="shared" si="40"/>
        <v>1</v>
      </c>
    </row>
    <row r="687" spans="1:36" ht="36" customHeight="1">
      <c r="A687" s="66"/>
      <c r="B687" s="66"/>
      <c r="C687" s="66"/>
      <c r="D687" s="46"/>
      <c r="E687" s="237"/>
      <c r="F687" s="217" t="str">
        <f t="shared" si="41"/>
        <v/>
      </c>
      <c r="G687" s="41"/>
      <c r="H687" s="41"/>
      <c r="I687" s="194"/>
      <c r="J687" s="41"/>
      <c r="K687" s="84"/>
      <c r="L687" s="119"/>
      <c r="M687" s="202"/>
      <c r="N687" s="218"/>
      <c r="O687" s="219"/>
      <c r="P687" s="237"/>
      <c r="Q687" s="200"/>
      <c r="R687" s="202"/>
      <c r="S687" s="202"/>
      <c r="T687" s="220"/>
      <c r="U687" s="171" t="str">
        <f t="shared" si="39"/>
        <v/>
      </c>
      <c r="V687" s="44"/>
      <c r="W687" s="201"/>
      <c r="X687" s="201"/>
      <c r="Y687" s="41"/>
      <c r="Z687" s="46"/>
      <c r="AA687" s="46"/>
      <c r="AB687" s="46"/>
      <c r="AC687" s="41"/>
      <c r="AD687" s="327"/>
      <c r="AE687" s="44"/>
      <c r="AF687" s="337" t="str">
        <f t="shared" si="42"/>
        <v/>
      </c>
      <c r="AG687" s="395"/>
      <c r="AH687" s="75"/>
      <c r="AI687" s="75"/>
      <c r="AJ687" s="76" t="b">
        <f t="shared" si="40"/>
        <v>1</v>
      </c>
    </row>
    <row r="688" spans="1:36" ht="36" customHeight="1">
      <c r="A688" s="66"/>
      <c r="B688" s="66"/>
      <c r="C688" s="66"/>
      <c r="D688" s="46"/>
      <c r="E688" s="237"/>
      <c r="F688" s="217" t="str">
        <f t="shared" si="41"/>
        <v/>
      </c>
      <c r="G688" s="41"/>
      <c r="H688" s="41"/>
      <c r="I688" s="194"/>
      <c r="J688" s="41"/>
      <c r="K688" s="84"/>
      <c r="L688" s="119"/>
      <c r="M688" s="202"/>
      <c r="N688" s="218"/>
      <c r="O688" s="219"/>
      <c r="P688" s="237"/>
      <c r="Q688" s="200"/>
      <c r="R688" s="202"/>
      <c r="S688" s="202"/>
      <c r="T688" s="220"/>
      <c r="U688" s="171" t="str">
        <f t="shared" si="39"/>
        <v/>
      </c>
      <c r="V688" s="44"/>
      <c r="W688" s="201"/>
      <c r="X688" s="201"/>
      <c r="Y688" s="41"/>
      <c r="Z688" s="46"/>
      <c r="AA688" s="46"/>
      <c r="AB688" s="46"/>
      <c r="AC688" s="41"/>
      <c r="AD688" s="327"/>
      <c r="AE688" s="44"/>
      <c r="AF688" s="337" t="str">
        <f t="shared" si="42"/>
        <v/>
      </c>
      <c r="AG688" s="395"/>
      <c r="AH688" s="75"/>
      <c r="AI688" s="75"/>
      <c r="AJ688" s="76" t="b">
        <f t="shared" si="40"/>
        <v>1</v>
      </c>
    </row>
    <row r="689" spans="1:36" ht="36" customHeight="1">
      <c r="A689" s="66"/>
      <c r="B689" s="66"/>
      <c r="C689" s="66"/>
      <c r="D689" s="46"/>
      <c r="E689" s="237"/>
      <c r="F689" s="217" t="str">
        <f t="shared" si="41"/>
        <v/>
      </c>
      <c r="G689" s="41"/>
      <c r="H689" s="41"/>
      <c r="I689" s="194"/>
      <c r="J689" s="41"/>
      <c r="K689" s="84"/>
      <c r="L689" s="119"/>
      <c r="M689" s="202"/>
      <c r="N689" s="218"/>
      <c r="O689" s="219"/>
      <c r="P689" s="237"/>
      <c r="Q689" s="200"/>
      <c r="R689" s="202"/>
      <c r="S689" s="202"/>
      <c r="T689" s="220"/>
      <c r="U689" s="171" t="str">
        <f t="shared" si="39"/>
        <v/>
      </c>
      <c r="V689" s="44"/>
      <c r="W689" s="201"/>
      <c r="X689" s="201"/>
      <c r="Y689" s="41"/>
      <c r="Z689" s="46"/>
      <c r="AA689" s="46"/>
      <c r="AB689" s="46"/>
      <c r="AC689" s="41"/>
      <c r="AD689" s="327"/>
      <c r="AE689" s="44"/>
      <c r="AF689" s="337" t="str">
        <f t="shared" si="42"/>
        <v/>
      </c>
      <c r="AG689" s="395"/>
      <c r="AH689" s="75"/>
      <c r="AI689" s="75"/>
      <c r="AJ689" s="76" t="b">
        <f t="shared" si="40"/>
        <v>1</v>
      </c>
    </row>
    <row r="690" spans="1:36" ht="36" customHeight="1">
      <c r="A690" s="66"/>
      <c r="B690" s="66"/>
      <c r="C690" s="66"/>
      <c r="D690" s="46"/>
      <c r="E690" s="237"/>
      <c r="F690" s="217" t="str">
        <f t="shared" si="41"/>
        <v/>
      </c>
      <c r="G690" s="41"/>
      <c r="H690" s="41"/>
      <c r="I690" s="194"/>
      <c r="J690" s="41"/>
      <c r="K690" s="84"/>
      <c r="L690" s="119"/>
      <c r="M690" s="202"/>
      <c r="N690" s="218"/>
      <c r="O690" s="219"/>
      <c r="P690" s="237"/>
      <c r="Q690" s="200"/>
      <c r="R690" s="202"/>
      <c r="S690" s="202"/>
      <c r="T690" s="220"/>
      <c r="U690" s="171" t="str">
        <f t="shared" si="39"/>
        <v/>
      </c>
      <c r="V690" s="44"/>
      <c r="W690" s="201"/>
      <c r="X690" s="201"/>
      <c r="Y690" s="41"/>
      <c r="Z690" s="46"/>
      <c r="AA690" s="46"/>
      <c r="AB690" s="46"/>
      <c r="AC690" s="41"/>
      <c r="AD690" s="327"/>
      <c r="AE690" s="44"/>
      <c r="AF690" s="337" t="str">
        <f t="shared" si="42"/>
        <v/>
      </c>
      <c r="AG690" s="395"/>
      <c r="AH690" s="75"/>
      <c r="AI690" s="75"/>
      <c r="AJ690" s="76" t="b">
        <f t="shared" si="40"/>
        <v>1</v>
      </c>
    </row>
    <row r="691" spans="1:36" ht="36" customHeight="1">
      <c r="A691" s="66"/>
      <c r="B691" s="66"/>
      <c r="C691" s="66"/>
      <c r="D691" s="46"/>
      <c r="E691" s="237"/>
      <c r="F691" s="217" t="str">
        <f t="shared" si="41"/>
        <v/>
      </c>
      <c r="G691" s="41"/>
      <c r="H691" s="41"/>
      <c r="I691" s="194"/>
      <c r="J691" s="41"/>
      <c r="K691" s="84"/>
      <c r="L691" s="119"/>
      <c r="M691" s="202"/>
      <c r="N691" s="218"/>
      <c r="O691" s="219"/>
      <c r="P691" s="237"/>
      <c r="Q691" s="200"/>
      <c r="R691" s="202"/>
      <c r="S691" s="202"/>
      <c r="T691" s="220"/>
      <c r="U691" s="171" t="str">
        <f t="shared" si="39"/>
        <v/>
      </c>
      <c r="V691" s="44"/>
      <c r="W691" s="201"/>
      <c r="X691" s="201"/>
      <c r="Y691" s="41"/>
      <c r="Z691" s="46"/>
      <c r="AA691" s="46"/>
      <c r="AB691" s="46"/>
      <c r="AC691" s="41"/>
      <c r="AD691" s="327"/>
      <c r="AE691" s="44"/>
      <c r="AF691" s="337" t="str">
        <f t="shared" si="42"/>
        <v/>
      </c>
      <c r="AG691" s="395"/>
      <c r="AH691" s="75"/>
      <c r="AI691" s="75"/>
      <c r="AJ691" s="76" t="b">
        <f t="shared" si="40"/>
        <v>1</v>
      </c>
    </row>
    <row r="692" spans="1:36" ht="36" customHeight="1">
      <c r="A692" s="66"/>
      <c r="B692" s="66"/>
      <c r="C692" s="66"/>
      <c r="D692" s="46"/>
      <c r="E692" s="237"/>
      <c r="F692" s="217" t="str">
        <f t="shared" si="41"/>
        <v/>
      </c>
      <c r="G692" s="41"/>
      <c r="H692" s="41"/>
      <c r="I692" s="194"/>
      <c r="J692" s="41"/>
      <c r="K692" s="84"/>
      <c r="L692" s="119"/>
      <c r="M692" s="202"/>
      <c r="N692" s="218"/>
      <c r="O692" s="219"/>
      <c r="P692" s="237"/>
      <c r="Q692" s="200"/>
      <c r="R692" s="202"/>
      <c r="S692" s="202"/>
      <c r="T692" s="220"/>
      <c r="U692" s="171" t="str">
        <f t="shared" si="39"/>
        <v/>
      </c>
      <c r="V692" s="44"/>
      <c r="W692" s="201"/>
      <c r="X692" s="201"/>
      <c r="Y692" s="41"/>
      <c r="Z692" s="46"/>
      <c r="AA692" s="46"/>
      <c r="AB692" s="46"/>
      <c r="AC692" s="41"/>
      <c r="AD692" s="327"/>
      <c r="AE692" s="44"/>
      <c r="AF692" s="337" t="str">
        <f t="shared" si="42"/>
        <v/>
      </c>
      <c r="AG692" s="395"/>
      <c r="AH692" s="75"/>
      <c r="AI692" s="75"/>
      <c r="AJ692" s="76" t="b">
        <f t="shared" si="40"/>
        <v>1</v>
      </c>
    </row>
    <row r="693" spans="1:36" ht="36" customHeight="1">
      <c r="A693" s="66"/>
      <c r="B693" s="66"/>
      <c r="C693" s="66"/>
      <c r="D693" s="46"/>
      <c r="E693" s="237"/>
      <c r="F693" s="217" t="str">
        <f t="shared" si="41"/>
        <v/>
      </c>
      <c r="G693" s="41"/>
      <c r="H693" s="41"/>
      <c r="I693" s="194"/>
      <c r="J693" s="41"/>
      <c r="K693" s="84"/>
      <c r="L693" s="119"/>
      <c r="M693" s="202"/>
      <c r="N693" s="218"/>
      <c r="O693" s="219"/>
      <c r="P693" s="237"/>
      <c r="Q693" s="200"/>
      <c r="R693" s="202"/>
      <c r="S693" s="202"/>
      <c r="T693" s="220"/>
      <c r="U693" s="171" t="str">
        <f t="shared" si="39"/>
        <v/>
      </c>
      <c r="V693" s="44"/>
      <c r="W693" s="201"/>
      <c r="X693" s="201"/>
      <c r="Y693" s="41"/>
      <c r="Z693" s="46"/>
      <c r="AA693" s="46"/>
      <c r="AB693" s="46"/>
      <c r="AC693" s="41"/>
      <c r="AD693" s="327"/>
      <c r="AE693" s="44"/>
      <c r="AF693" s="337" t="str">
        <f t="shared" si="42"/>
        <v/>
      </c>
      <c r="AG693" s="395"/>
      <c r="AH693" s="75"/>
      <c r="AI693" s="75"/>
      <c r="AJ693" s="76" t="b">
        <f t="shared" si="40"/>
        <v>1</v>
      </c>
    </row>
    <row r="694" spans="1:36" ht="36" customHeight="1">
      <c r="A694" s="66"/>
      <c r="B694" s="66"/>
      <c r="C694" s="66"/>
      <c r="D694" s="46"/>
      <c r="E694" s="237"/>
      <c r="F694" s="217" t="str">
        <f t="shared" si="41"/>
        <v/>
      </c>
      <c r="G694" s="41"/>
      <c r="H694" s="41"/>
      <c r="I694" s="194"/>
      <c r="J694" s="41"/>
      <c r="K694" s="84"/>
      <c r="L694" s="119"/>
      <c r="M694" s="202"/>
      <c r="N694" s="218"/>
      <c r="O694" s="219"/>
      <c r="P694" s="237"/>
      <c r="Q694" s="200"/>
      <c r="R694" s="202"/>
      <c r="S694" s="202"/>
      <c r="T694" s="220"/>
      <c r="U694" s="171" t="str">
        <f t="shared" si="39"/>
        <v/>
      </c>
      <c r="V694" s="44"/>
      <c r="W694" s="201"/>
      <c r="X694" s="201"/>
      <c r="Y694" s="41"/>
      <c r="Z694" s="46"/>
      <c r="AA694" s="46"/>
      <c r="AB694" s="46"/>
      <c r="AC694" s="41"/>
      <c r="AD694" s="327"/>
      <c r="AE694" s="44"/>
      <c r="AF694" s="337" t="str">
        <f t="shared" si="42"/>
        <v/>
      </c>
      <c r="AG694" s="395"/>
      <c r="AH694" s="75"/>
      <c r="AI694" s="75"/>
      <c r="AJ694" s="76" t="b">
        <f t="shared" si="40"/>
        <v>1</v>
      </c>
    </row>
    <row r="695" spans="1:36" ht="36" customHeight="1">
      <c r="A695" s="66"/>
      <c r="B695" s="66"/>
      <c r="C695" s="66"/>
      <c r="D695" s="46"/>
      <c r="E695" s="237"/>
      <c r="F695" s="217" t="str">
        <f t="shared" si="41"/>
        <v/>
      </c>
      <c r="G695" s="41"/>
      <c r="H695" s="41"/>
      <c r="I695" s="194"/>
      <c r="J695" s="41"/>
      <c r="K695" s="84"/>
      <c r="L695" s="119"/>
      <c r="M695" s="202"/>
      <c r="N695" s="218"/>
      <c r="O695" s="219"/>
      <c r="P695" s="237"/>
      <c r="Q695" s="200"/>
      <c r="R695" s="202"/>
      <c r="S695" s="202"/>
      <c r="T695" s="220"/>
      <c r="U695" s="171" t="str">
        <f t="shared" si="39"/>
        <v/>
      </c>
      <c r="V695" s="44"/>
      <c r="W695" s="201"/>
      <c r="X695" s="201"/>
      <c r="Y695" s="41"/>
      <c r="Z695" s="46"/>
      <c r="AA695" s="46"/>
      <c r="AB695" s="46"/>
      <c r="AC695" s="41"/>
      <c r="AD695" s="327"/>
      <c r="AE695" s="44"/>
      <c r="AF695" s="337" t="str">
        <f t="shared" si="42"/>
        <v/>
      </c>
      <c r="AG695" s="395"/>
      <c r="AH695" s="75"/>
      <c r="AI695" s="75"/>
      <c r="AJ695" s="76" t="b">
        <f t="shared" si="40"/>
        <v>1</v>
      </c>
    </row>
    <row r="696" spans="1:36" ht="36" customHeight="1">
      <c r="A696" s="66"/>
      <c r="B696" s="66"/>
      <c r="C696" s="66"/>
      <c r="D696" s="46"/>
      <c r="E696" s="237"/>
      <c r="F696" s="217" t="str">
        <f t="shared" si="41"/>
        <v/>
      </c>
      <c r="G696" s="41"/>
      <c r="H696" s="41"/>
      <c r="I696" s="194"/>
      <c r="J696" s="41"/>
      <c r="K696" s="84"/>
      <c r="L696" s="119"/>
      <c r="M696" s="202"/>
      <c r="N696" s="218"/>
      <c r="O696" s="219"/>
      <c r="P696" s="237"/>
      <c r="Q696" s="200"/>
      <c r="R696" s="202"/>
      <c r="S696" s="202"/>
      <c r="T696" s="220"/>
      <c r="U696" s="171" t="str">
        <f t="shared" si="39"/>
        <v/>
      </c>
      <c r="V696" s="44"/>
      <c r="W696" s="201"/>
      <c r="X696" s="201"/>
      <c r="Y696" s="41"/>
      <c r="Z696" s="46"/>
      <c r="AA696" s="46"/>
      <c r="AB696" s="46"/>
      <c r="AC696" s="41"/>
      <c r="AD696" s="327"/>
      <c r="AE696" s="44"/>
      <c r="AF696" s="337" t="str">
        <f t="shared" si="42"/>
        <v/>
      </c>
      <c r="AG696" s="395"/>
      <c r="AH696" s="75"/>
      <c r="AI696" s="75"/>
      <c r="AJ696" s="76" t="b">
        <f t="shared" si="40"/>
        <v>1</v>
      </c>
    </row>
    <row r="697" spans="1:36" ht="36" customHeight="1">
      <c r="A697" s="66"/>
      <c r="B697" s="66"/>
      <c r="C697" s="66"/>
      <c r="D697" s="46"/>
      <c r="E697" s="237"/>
      <c r="F697" s="217" t="str">
        <f t="shared" si="41"/>
        <v/>
      </c>
      <c r="G697" s="41"/>
      <c r="H697" s="41"/>
      <c r="I697" s="194"/>
      <c r="J697" s="41"/>
      <c r="K697" s="84"/>
      <c r="L697" s="119"/>
      <c r="M697" s="202"/>
      <c r="N697" s="218"/>
      <c r="O697" s="219"/>
      <c r="P697" s="237"/>
      <c r="Q697" s="200"/>
      <c r="R697" s="202"/>
      <c r="S697" s="202"/>
      <c r="T697" s="220"/>
      <c r="U697" s="171" t="str">
        <f t="shared" si="39"/>
        <v/>
      </c>
      <c r="V697" s="44"/>
      <c r="W697" s="201"/>
      <c r="X697" s="201"/>
      <c r="Y697" s="41"/>
      <c r="Z697" s="46"/>
      <c r="AA697" s="46"/>
      <c r="AB697" s="46"/>
      <c r="AC697" s="41"/>
      <c r="AD697" s="327"/>
      <c r="AE697" s="44"/>
      <c r="AF697" s="337" t="str">
        <f t="shared" si="42"/>
        <v/>
      </c>
      <c r="AG697" s="395"/>
      <c r="AH697" s="75"/>
      <c r="AI697" s="75"/>
      <c r="AJ697" s="76" t="b">
        <f t="shared" si="40"/>
        <v>1</v>
      </c>
    </row>
    <row r="698" spans="1:36" ht="36" customHeight="1">
      <c r="A698" s="66"/>
      <c r="B698" s="66"/>
      <c r="C698" s="66"/>
      <c r="D698" s="46"/>
      <c r="E698" s="237"/>
      <c r="F698" s="217" t="str">
        <f t="shared" si="41"/>
        <v/>
      </c>
      <c r="G698" s="41"/>
      <c r="H698" s="41"/>
      <c r="I698" s="194"/>
      <c r="J698" s="41"/>
      <c r="K698" s="84"/>
      <c r="L698" s="119"/>
      <c r="M698" s="202"/>
      <c r="N698" s="218"/>
      <c r="O698" s="219"/>
      <c r="P698" s="237"/>
      <c r="Q698" s="200"/>
      <c r="R698" s="202"/>
      <c r="S698" s="202"/>
      <c r="T698" s="220"/>
      <c r="U698" s="171" t="str">
        <f t="shared" si="39"/>
        <v/>
      </c>
      <c r="V698" s="44"/>
      <c r="W698" s="201"/>
      <c r="X698" s="201"/>
      <c r="Y698" s="41"/>
      <c r="Z698" s="46"/>
      <c r="AA698" s="46"/>
      <c r="AB698" s="46"/>
      <c r="AC698" s="41"/>
      <c r="AD698" s="327"/>
      <c r="AE698" s="44"/>
      <c r="AF698" s="337" t="str">
        <f t="shared" si="42"/>
        <v/>
      </c>
      <c r="AG698" s="395"/>
      <c r="AH698" s="75"/>
      <c r="AI698" s="75"/>
      <c r="AJ698" s="76" t="b">
        <f t="shared" si="40"/>
        <v>1</v>
      </c>
    </row>
    <row r="699" spans="1:36" ht="36" customHeight="1">
      <c r="A699" s="66"/>
      <c r="B699" s="66"/>
      <c r="C699" s="66"/>
      <c r="D699" s="46"/>
      <c r="E699" s="237"/>
      <c r="F699" s="217" t="str">
        <f t="shared" si="41"/>
        <v/>
      </c>
      <c r="G699" s="41"/>
      <c r="H699" s="41"/>
      <c r="I699" s="194"/>
      <c r="J699" s="41"/>
      <c r="K699" s="84"/>
      <c r="L699" s="119"/>
      <c r="M699" s="202"/>
      <c r="N699" s="218"/>
      <c r="O699" s="219"/>
      <c r="P699" s="237"/>
      <c r="Q699" s="200"/>
      <c r="R699" s="202"/>
      <c r="S699" s="202"/>
      <c r="T699" s="220"/>
      <c r="U699" s="171" t="str">
        <f t="shared" si="39"/>
        <v/>
      </c>
      <c r="V699" s="44"/>
      <c r="W699" s="201"/>
      <c r="X699" s="201"/>
      <c r="Y699" s="41"/>
      <c r="Z699" s="46"/>
      <c r="AA699" s="46"/>
      <c r="AB699" s="46"/>
      <c r="AC699" s="41"/>
      <c r="AD699" s="327"/>
      <c r="AE699" s="44"/>
      <c r="AF699" s="337" t="str">
        <f t="shared" si="42"/>
        <v/>
      </c>
      <c r="AG699" s="395"/>
      <c r="AH699" s="75"/>
      <c r="AI699" s="75"/>
      <c r="AJ699" s="76" t="b">
        <f t="shared" si="40"/>
        <v>1</v>
      </c>
    </row>
    <row r="700" spans="1:36" ht="36" customHeight="1">
      <c r="A700" s="66"/>
      <c r="B700" s="66"/>
      <c r="C700" s="66"/>
      <c r="D700" s="46"/>
      <c r="E700" s="237"/>
      <c r="F700" s="217" t="str">
        <f t="shared" si="41"/>
        <v/>
      </c>
      <c r="G700" s="41"/>
      <c r="H700" s="41"/>
      <c r="I700" s="194"/>
      <c r="J700" s="41"/>
      <c r="K700" s="84"/>
      <c r="L700" s="119"/>
      <c r="M700" s="202"/>
      <c r="N700" s="218"/>
      <c r="O700" s="219"/>
      <c r="P700" s="237"/>
      <c r="Q700" s="200"/>
      <c r="R700" s="202"/>
      <c r="S700" s="202"/>
      <c r="T700" s="220"/>
      <c r="U700" s="171" t="str">
        <f t="shared" si="39"/>
        <v/>
      </c>
      <c r="V700" s="44"/>
      <c r="W700" s="201"/>
      <c r="X700" s="201"/>
      <c r="Y700" s="41"/>
      <c r="Z700" s="46"/>
      <c r="AA700" s="46"/>
      <c r="AB700" s="46"/>
      <c r="AC700" s="41"/>
      <c r="AD700" s="327"/>
      <c r="AE700" s="44"/>
      <c r="AF700" s="337" t="str">
        <f t="shared" si="42"/>
        <v/>
      </c>
      <c r="AG700" s="395"/>
      <c r="AH700" s="75"/>
      <c r="AI700" s="75"/>
      <c r="AJ700" s="76" t="b">
        <f t="shared" si="40"/>
        <v>1</v>
      </c>
    </row>
    <row r="701" spans="1:36" ht="36" customHeight="1">
      <c r="A701" s="66"/>
      <c r="B701" s="66"/>
      <c r="C701" s="66"/>
      <c r="D701" s="46"/>
      <c r="E701" s="237"/>
      <c r="F701" s="217" t="str">
        <f t="shared" si="41"/>
        <v/>
      </c>
      <c r="G701" s="41"/>
      <c r="H701" s="41"/>
      <c r="I701" s="194"/>
      <c r="J701" s="41"/>
      <c r="K701" s="84"/>
      <c r="L701" s="119"/>
      <c r="M701" s="202"/>
      <c r="N701" s="218"/>
      <c r="O701" s="219"/>
      <c r="P701" s="237"/>
      <c r="Q701" s="200"/>
      <c r="R701" s="202"/>
      <c r="S701" s="202"/>
      <c r="T701" s="220"/>
      <c r="U701" s="171" t="str">
        <f t="shared" si="39"/>
        <v/>
      </c>
      <c r="V701" s="44"/>
      <c r="W701" s="201"/>
      <c r="X701" s="201"/>
      <c r="Y701" s="41"/>
      <c r="Z701" s="46"/>
      <c r="AA701" s="46"/>
      <c r="AB701" s="46"/>
      <c r="AC701" s="41"/>
      <c r="AD701" s="327"/>
      <c r="AE701" s="44"/>
      <c r="AF701" s="337" t="str">
        <f t="shared" si="42"/>
        <v/>
      </c>
      <c r="AG701" s="395"/>
      <c r="AH701" s="75"/>
      <c r="AI701" s="75"/>
      <c r="AJ701" s="76" t="b">
        <f t="shared" si="40"/>
        <v>1</v>
      </c>
    </row>
    <row r="702" spans="1:36" ht="36" customHeight="1">
      <c r="A702" s="66"/>
      <c r="B702" s="66"/>
      <c r="C702" s="66"/>
      <c r="D702" s="46"/>
      <c r="E702" s="237"/>
      <c r="F702" s="217" t="str">
        <f t="shared" si="41"/>
        <v/>
      </c>
      <c r="G702" s="41"/>
      <c r="H702" s="41"/>
      <c r="I702" s="194"/>
      <c r="J702" s="41"/>
      <c r="K702" s="84"/>
      <c r="L702" s="119"/>
      <c r="M702" s="202"/>
      <c r="N702" s="218"/>
      <c r="O702" s="219"/>
      <c r="P702" s="237"/>
      <c r="Q702" s="200"/>
      <c r="R702" s="202"/>
      <c r="S702" s="202"/>
      <c r="T702" s="220"/>
      <c r="U702" s="171" t="str">
        <f t="shared" si="39"/>
        <v/>
      </c>
      <c r="V702" s="44"/>
      <c r="W702" s="201"/>
      <c r="X702" s="201"/>
      <c r="Y702" s="41"/>
      <c r="Z702" s="46"/>
      <c r="AA702" s="46"/>
      <c r="AB702" s="46"/>
      <c r="AC702" s="41"/>
      <c r="AD702" s="327"/>
      <c r="AE702" s="44"/>
      <c r="AF702" s="337" t="str">
        <f t="shared" si="42"/>
        <v/>
      </c>
      <c r="AG702" s="395"/>
      <c r="AH702" s="75"/>
      <c r="AI702" s="75"/>
      <c r="AJ702" s="76" t="b">
        <f t="shared" si="40"/>
        <v>1</v>
      </c>
    </row>
    <row r="703" spans="1:36" ht="36" customHeight="1">
      <c r="A703" s="66"/>
      <c r="B703" s="66"/>
      <c r="C703" s="66"/>
      <c r="D703" s="46"/>
      <c r="E703" s="237"/>
      <c r="F703" s="217" t="str">
        <f t="shared" si="41"/>
        <v/>
      </c>
      <c r="G703" s="41"/>
      <c r="H703" s="41"/>
      <c r="I703" s="194"/>
      <c r="J703" s="41"/>
      <c r="K703" s="84"/>
      <c r="L703" s="119"/>
      <c r="M703" s="202"/>
      <c r="N703" s="218"/>
      <c r="O703" s="219"/>
      <c r="P703" s="237"/>
      <c r="Q703" s="200"/>
      <c r="R703" s="202"/>
      <c r="S703" s="202"/>
      <c r="T703" s="220"/>
      <c r="U703" s="171" t="str">
        <f t="shared" si="39"/>
        <v/>
      </c>
      <c r="V703" s="44"/>
      <c r="W703" s="201"/>
      <c r="X703" s="201"/>
      <c r="Y703" s="41"/>
      <c r="Z703" s="46"/>
      <c r="AA703" s="46"/>
      <c r="AB703" s="46"/>
      <c r="AC703" s="41"/>
      <c r="AD703" s="327"/>
      <c r="AE703" s="44"/>
      <c r="AF703" s="337" t="str">
        <f t="shared" si="42"/>
        <v/>
      </c>
      <c r="AG703" s="395"/>
      <c r="AH703" s="75"/>
      <c r="AI703" s="75"/>
      <c r="AJ703" s="76" t="b">
        <f t="shared" si="40"/>
        <v>1</v>
      </c>
    </row>
    <row r="704" spans="1:36" ht="36" customHeight="1">
      <c r="A704" s="66"/>
      <c r="B704" s="66"/>
      <c r="C704" s="66"/>
      <c r="D704" s="46"/>
      <c r="E704" s="237"/>
      <c r="F704" s="217" t="str">
        <f t="shared" si="41"/>
        <v/>
      </c>
      <c r="G704" s="41"/>
      <c r="H704" s="41"/>
      <c r="I704" s="194"/>
      <c r="J704" s="41"/>
      <c r="K704" s="84"/>
      <c r="L704" s="119"/>
      <c r="M704" s="202"/>
      <c r="N704" s="218"/>
      <c r="O704" s="219"/>
      <c r="P704" s="237"/>
      <c r="Q704" s="200"/>
      <c r="R704" s="202"/>
      <c r="S704" s="202"/>
      <c r="T704" s="220"/>
      <c r="U704" s="171" t="str">
        <f t="shared" si="39"/>
        <v/>
      </c>
      <c r="V704" s="44"/>
      <c r="W704" s="201"/>
      <c r="X704" s="201"/>
      <c r="Y704" s="41"/>
      <c r="Z704" s="46"/>
      <c r="AA704" s="46"/>
      <c r="AB704" s="46"/>
      <c r="AC704" s="41"/>
      <c r="AD704" s="327"/>
      <c r="AE704" s="44"/>
      <c r="AF704" s="337" t="str">
        <f t="shared" si="42"/>
        <v/>
      </c>
      <c r="AG704" s="395"/>
      <c r="AH704" s="75"/>
      <c r="AI704" s="75"/>
      <c r="AJ704" s="76" t="b">
        <f t="shared" si="40"/>
        <v>1</v>
      </c>
    </row>
    <row r="705" spans="1:36" ht="36" customHeight="1">
      <c r="A705" s="66"/>
      <c r="B705" s="66"/>
      <c r="C705" s="66"/>
      <c r="D705" s="46"/>
      <c r="E705" s="237"/>
      <c r="F705" s="217" t="str">
        <f t="shared" si="41"/>
        <v/>
      </c>
      <c r="G705" s="41"/>
      <c r="H705" s="41"/>
      <c r="I705" s="194"/>
      <c r="J705" s="41"/>
      <c r="K705" s="84"/>
      <c r="L705" s="119"/>
      <c r="M705" s="202"/>
      <c r="N705" s="218"/>
      <c r="O705" s="219"/>
      <c r="P705" s="237"/>
      <c r="Q705" s="200"/>
      <c r="R705" s="202"/>
      <c r="S705" s="202"/>
      <c r="T705" s="220"/>
      <c r="U705" s="171" t="str">
        <f t="shared" si="39"/>
        <v/>
      </c>
      <c r="V705" s="44"/>
      <c r="W705" s="201"/>
      <c r="X705" s="201"/>
      <c r="Y705" s="41"/>
      <c r="Z705" s="46"/>
      <c r="AA705" s="46"/>
      <c r="AB705" s="46"/>
      <c r="AC705" s="41"/>
      <c r="AD705" s="327"/>
      <c r="AE705" s="44"/>
      <c r="AF705" s="337" t="str">
        <f t="shared" si="42"/>
        <v/>
      </c>
      <c r="AG705" s="395"/>
      <c r="AH705" s="75"/>
      <c r="AI705" s="75"/>
      <c r="AJ705" s="76" t="b">
        <f t="shared" si="40"/>
        <v>1</v>
      </c>
    </row>
    <row r="706" spans="1:36" ht="36" customHeight="1">
      <c r="A706" s="66"/>
      <c r="B706" s="66"/>
      <c r="C706" s="66"/>
      <c r="D706" s="46"/>
      <c r="E706" s="237"/>
      <c r="F706" s="217" t="str">
        <f t="shared" si="41"/>
        <v/>
      </c>
      <c r="G706" s="41"/>
      <c r="H706" s="41"/>
      <c r="I706" s="194"/>
      <c r="J706" s="41"/>
      <c r="K706" s="84"/>
      <c r="L706" s="119"/>
      <c r="M706" s="202"/>
      <c r="N706" s="218"/>
      <c r="O706" s="219"/>
      <c r="P706" s="237"/>
      <c r="Q706" s="200"/>
      <c r="R706" s="202"/>
      <c r="S706" s="202"/>
      <c r="T706" s="220"/>
      <c r="U706" s="171" t="str">
        <f t="shared" si="39"/>
        <v/>
      </c>
      <c r="V706" s="44"/>
      <c r="W706" s="201"/>
      <c r="X706" s="201"/>
      <c r="Y706" s="41"/>
      <c r="Z706" s="46"/>
      <c r="AA706" s="46"/>
      <c r="AB706" s="46"/>
      <c r="AC706" s="41"/>
      <c r="AD706" s="327"/>
      <c r="AE706" s="44"/>
      <c r="AF706" s="337" t="str">
        <f t="shared" si="42"/>
        <v/>
      </c>
      <c r="AG706" s="395"/>
      <c r="AH706" s="75"/>
      <c r="AI706" s="75"/>
      <c r="AJ706" s="76" t="b">
        <f t="shared" si="40"/>
        <v>1</v>
      </c>
    </row>
    <row r="707" spans="1:36" ht="36" customHeight="1">
      <c r="A707" s="66"/>
      <c r="B707" s="66"/>
      <c r="C707" s="66"/>
      <c r="D707" s="46"/>
      <c r="E707" s="237"/>
      <c r="F707" s="217" t="str">
        <f t="shared" si="41"/>
        <v/>
      </c>
      <c r="G707" s="41"/>
      <c r="H707" s="41"/>
      <c r="I707" s="194"/>
      <c r="J707" s="41"/>
      <c r="K707" s="84"/>
      <c r="L707" s="119"/>
      <c r="M707" s="202"/>
      <c r="N707" s="218"/>
      <c r="O707" s="219"/>
      <c r="P707" s="237"/>
      <c r="Q707" s="200"/>
      <c r="R707" s="202"/>
      <c r="S707" s="202"/>
      <c r="T707" s="220"/>
      <c r="U707" s="171" t="str">
        <f t="shared" si="39"/>
        <v/>
      </c>
      <c r="V707" s="44"/>
      <c r="W707" s="201"/>
      <c r="X707" s="201"/>
      <c r="Y707" s="41"/>
      <c r="Z707" s="46"/>
      <c r="AA707" s="46"/>
      <c r="AB707" s="46"/>
      <c r="AC707" s="41"/>
      <c r="AD707" s="327"/>
      <c r="AE707" s="44"/>
      <c r="AF707" s="337" t="str">
        <f t="shared" si="42"/>
        <v/>
      </c>
      <c r="AG707" s="395"/>
      <c r="AH707" s="75"/>
      <c r="AI707" s="75"/>
      <c r="AJ707" s="76" t="b">
        <f t="shared" si="40"/>
        <v>1</v>
      </c>
    </row>
    <row r="708" spans="1:36" ht="36" customHeight="1">
      <c r="A708" s="66"/>
      <c r="B708" s="66"/>
      <c r="C708" s="66"/>
      <c r="D708" s="46"/>
      <c r="E708" s="237"/>
      <c r="F708" s="217" t="str">
        <f t="shared" si="41"/>
        <v/>
      </c>
      <c r="G708" s="41"/>
      <c r="H708" s="41"/>
      <c r="I708" s="194"/>
      <c r="J708" s="41"/>
      <c r="K708" s="84"/>
      <c r="L708" s="119"/>
      <c r="M708" s="202"/>
      <c r="N708" s="218"/>
      <c r="O708" s="219"/>
      <c r="P708" s="237"/>
      <c r="Q708" s="200"/>
      <c r="R708" s="202"/>
      <c r="S708" s="202"/>
      <c r="T708" s="220"/>
      <c r="U708" s="171" t="str">
        <f t="shared" si="39"/>
        <v/>
      </c>
      <c r="V708" s="44"/>
      <c r="W708" s="201"/>
      <c r="X708" s="201"/>
      <c r="Y708" s="41"/>
      <c r="Z708" s="46"/>
      <c r="AA708" s="46"/>
      <c r="AB708" s="46"/>
      <c r="AC708" s="41"/>
      <c r="AD708" s="327"/>
      <c r="AE708" s="44"/>
      <c r="AF708" s="337" t="str">
        <f t="shared" si="42"/>
        <v/>
      </c>
      <c r="AG708" s="395"/>
      <c r="AH708" s="75"/>
      <c r="AI708" s="75"/>
      <c r="AJ708" s="76" t="b">
        <f t="shared" si="40"/>
        <v>1</v>
      </c>
    </row>
    <row r="709" spans="1:36" ht="36" customHeight="1">
      <c r="A709" s="66"/>
      <c r="B709" s="66"/>
      <c r="C709" s="66"/>
      <c r="D709" s="46"/>
      <c r="E709" s="237"/>
      <c r="F709" s="217" t="str">
        <f t="shared" si="41"/>
        <v/>
      </c>
      <c r="G709" s="41"/>
      <c r="H709" s="41"/>
      <c r="I709" s="194"/>
      <c r="J709" s="41"/>
      <c r="K709" s="84"/>
      <c r="L709" s="119"/>
      <c r="M709" s="202"/>
      <c r="N709" s="218"/>
      <c r="O709" s="219"/>
      <c r="P709" s="237"/>
      <c r="Q709" s="200"/>
      <c r="R709" s="202"/>
      <c r="S709" s="202"/>
      <c r="T709" s="220"/>
      <c r="U709" s="171" t="str">
        <f t="shared" si="39"/>
        <v/>
      </c>
      <c r="V709" s="44"/>
      <c r="W709" s="201"/>
      <c r="X709" s="201"/>
      <c r="Y709" s="41"/>
      <c r="Z709" s="46"/>
      <c r="AA709" s="46"/>
      <c r="AB709" s="46"/>
      <c r="AC709" s="41"/>
      <c r="AD709" s="327"/>
      <c r="AE709" s="44"/>
      <c r="AF709" s="337" t="str">
        <f t="shared" si="42"/>
        <v/>
      </c>
      <c r="AG709" s="395"/>
      <c r="AH709" s="75"/>
      <c r="AI709" s="75"/>
      <c r="AJ709" s="76" t="b">
        <f t="shared" si="40"/>
        <v>1</v>
      </c>
    </row>
    <row r="710" spans="1:36" ht="36" customHeight="1">
      <c r="A710" s="66"/>
      <c r="B710" s="66"/>
      <c r="C710" s="66"/>
      <c r="D710" s="46"/>
      <c r="E710" s="237"/>
      <c r="F710" s="217" t="str">
        <f t="shared" si="41"/>
        <v/>
      </c>
      <c r="G710" s="41"/>
      <c r="H710" s="41"/>
      <c r="I710" s="194"/>
      <c r="J710" s="41"/>
      <c r="K710" s="84"/>
      <c r="L710" s="119"/>
      <c r="M710" s="202"/>
      <c r="N710" s="218"/>
      <c r="O710" s="219"/>
      <c r="P710" s="237"/>
      <c r="Q710" s="200"/>
      <c r="R710" s="202"/>
      <c r="S710" s="202"/>
      <c r="T710" s="220"/>
      <c r="U710" s="171" t="str">
        <f t="shared" si="39"/>
        <v/>
      </c>
      <c r="V710" s="44"/>
      <c r="W710" s="201"/>
      <c r="X710" s="201"/>
      <c r="Y710" s="41"/>
      <c r="Z710" s="46"/>
      <c r="AA710" s="46"/>
      <c r="AB710" s="46"/>
      <c r="AC710" s="41"/>
      <c r="AD710" s="327"/>
      <c r="AE710" s="44"/>
      <c r="AF710" s="337" t="str">
        <f t="shared" si="42"/>
        <v/>
      </c>
      <c r="AG710" s="395"/>
      <c r="AH710" s="75"/>
      <c r="AI710" s="75"/>
      <c r="AJ710" s="76" t="b">
        <f t="shared" si="40"/>
        <v>1</v>
      </c>
    </row>
    <row r="711" spans="1:36" ht="36" customHeight="1">
      <c r="A711" s="66"/>
      <c r="B711" s="66"/>
      <c r="C711" s="66"/>
      <c r="D711" s="46"/>
      <c r="E711" s="237"/>
      <c r="F711" s="217" t="str">
        <f t="shared" si="41"/>
        <v/>
      </c>
      <c r="G711" s="41"/>
      <c r="H711" s="41"/>
      <c r="I711" s="194"/>
      <c r="J711" s="41"/>
      <c r="K711" s="84"/>
      <c r="L711" s="119"/>
      <c r="M711" s="202"/>
      <c r="N711" s="218"/>
      <c r="O711" s="219"/>
      <c r="P711" s="237"/>
      <c r="Q711" s="200"/>
      <c r="R711" s="202"/>
      <c r="S711" s="202"/>
      <c r="T711" s="220"/>
      <c r="U711" s="171" t="str">
        <f t="shared" si="39"/>
        <v/>
      </c>
      <c r="V711" s="44"/>
      <c r="W711" s="201"/>
      <c r="X711" s="201"/>
      <c r="Y711" s="41"/>
      <c r="Z711" s="46"/>
      <c r="AA711" s="46"/>
      <c r="AB711" s="46"/>
      <c r="AC711" s="41"/>
      <c r="AD711" s="327"/>
      <c r="AE711" s="44"/>
      <c r="AF711" s="337" t="str">
        <f t="shared" si="42"/>
        <v/>
      </c>
      <c r="AG711" s="395"/>
      <c r="AH711" s="75"/>
      <c r="AI711" s="75"/>
      <c r="AJ711" s="76" t="b">
        <f t="shared" si="40"/>
        <v>1</v>
      </c>
    </row>
    <row r="712" spans="1:36" ht="36" customHeight="1">
      <c r="A712" s="66"/>
      <c r="B712" s="66"/>
      <c r="C712" s="66"/>
      <c r="D712" s="46"/>
      <c r="E712" s="237"/>
      <c r="F712" s="217" t="str">
        <f t="shared" si="41"/>
        <v/>
      </c>
      <c r="G712" s="41"/>
      <c r="H712" s="41"/>
      <c r="I712" s="194"/>
      <c r="J712" s="41"/>
      <c r="K712" s="84"/>
      <c r="L712" s="119"/>
      <c r="M712" s="202"/>
      <c r="N712" s="218"/>
      <c r="O712" s="219"/>
      <c r="P712" s="237"/>
      <c r="Q712" s="200"/>
      <c r="R712" s="202"/>
      <c r="S712" s="202"/>
      <c r="T712" s="220"/>
      <c r="U712" s="171" t="str">
        <f t="shared" si="39"/>
        <v/>
      </c>
      <c r="V712" s="44"/>
      <c r="W712" s="201"/>
      <c r="X712" s="201"/>
      <c r="Y712" s="41"/>
      <c r="Z712" s="46"/>
      <c r="AA712" s="46"/>
      <c r="AB712" s="46"/>
      <c r="AC712" s="41"/>
      <c r="AD712" s="327"/>
      <c r="AE712" s="44"/>
      <c r="AF712" s="337" t="str">
        <f t="shared" si="42"/>
        <v/>
      </c>
      <c r="AG712" s="395"/>
      <c r="AH712" s="75"/>
      <c r="AI712" s="75"/>
      <c r="AJ712" s="76" t="b">
        <f t="shared" si="40"/>
        <v>1</v>
      </c>
    </row>
    <row r="713" spans="1:36" ht="36" customHeight="1">
      <c r="A713" s="66"/>
      <c r="B713" s="66"/>
      <c r="C713" s="66"/>
      <c r="D713" s="46"/>
      <c r="E713" s="237"/>
      <c r="F713" s="217" t="str">
        <f t="shared" si="41"/>
        <v/>
      </c>
      <c r="G713" s="41"/>
      <c r="H713" s="41"/>
      <c r="I713" s="194"/>
      <c r="J713" s="41"/>
      <c r="K713" s="84"/>
      <c r="L713" s="119"/>
      <c r="M713" s="202"/>
      <c r="N713" s="218"/>
      <c r="O713" s="219"/>
      <c r="P713" s="237"/>
      <c r="Q713" s="200"/>
      <c r="R713" s="202"/>
      <c r="S713" s="202"/>
      <c r="T713" s="220"/>
      <c r="U713" s="171" t="str">
        <f t="shared" si="39"/>
        <v/>
      </c>
      <c r="V713" s="44"/>
      <c r="W713" s="201"/>
      <c r="X713" s="201"/>
      <c r="Y713" s="41"/>
      <c r="Z713" s="46"/>
      <c r="AA713" s="46"/>
      <c r="AB713" s="46"/>
      <c r="AC713" s="41"/>
      <c r="AD713" s="327"/>
      <c r="AE713" s="44"/>
      <c r="AF713" s="337" t="str">
        <f t="shared" si="42"/>
        <v/>
      </c>
      <c r="AG713" s="395"/>
      <c r="AH713" s="75"/>
      <c r="AI713" s="75"/>
      <c r="AJ713" s="76" t="b">
        <f t="shared" si="40"/>
        <v>1</v>
      </c>
    </row>
    <row r="714" spans="1:36" ht="36" customHeight="1">
      <c r="A714" s="66"/>
      <c r="B714" s="66"/>
      <c r="C714" s="66"/>
      <c r="D714" s="46"/>
      <c r="E714" s="237"/>
      <c r="F714" s="217" t="str">
        <f t="shared" si="41"/>
        <v/>
      </c>
      <c r="G714" s="41"/>
      <c r="H714" s="41"/>
      <c r="I714" s="194"/>
      <c r="J714" s="41"/>
      <c r="K714" s="84"/>
      <c r="L714" s="119"/>
      <c r="M714" s="202"/>
      <c r="N714" s="218"/>
      <c r="O714" s="219"/>
      <c r="P714" s="237"/>
      <c r="Q714" s="200"/>
      <c r="R714" s="202"/>
      <c r="S714" s="202"/>
      <c r="T714" s="220"/>
      <c r="U714" s="171" t="str">
        <f t="shared" si="39"/>
        <v/>
      </c>
      <c r="V714" s="44"/>
      <c r="W714" s="201"/>
      <c r="X714" s="201"/>
      <c r="Y714" s="41"/>
      <c r="Z714" s="46"/>
      <c r="AA714" s="46"/>
      <c r="AB714" s="46"/>
      <c r="AC714" s="41"/>
      <c r="AD714" s="327"/>
      <c r="AE714" s="44"/>
      <c r="AF714" s="337" t="str">
        <f t="shared" si="42"/>
        <v/>
      </c>
      <c r="AG714" s="395"/>
      <c r="AH714" s="75"/>
      <c r="AI714" s="75"/>
      <c r="AJ714" s="76" t="b">
        <f t="shared" si="40"/>
        <v>1</v>
      </c>
    </row>
    <row r="715" spans="1:36" ht="36" customHeight="1">
      <c r="A715" s="66"/>
      <c r="B715" s="66"/>
      <c r="C715" s="66"/>
      <c r="D715" s="46"/>
      <c r="E715" s="237"/>
      <c r="F715" s="217" t="str">
        <f t="shared" si="41"/>
        <v/>
      </c>
      <c r="G715" s="41"/>
      <c r="H715" s="41"/>
      <c r="I715" s="194"/>
      <c r="J715" s="41"/>
      <c r="K715" s="84"/>
      <c r="L715" s="119"/>
      <c r="M715" s="202"/>
      <c r="N715" s="218"/>
      <c r="O715" s="219"/>
      <c r="P715" s="237"/>
      <c r="Q715" s="200"/>
      <c r="R715" s="202"/>
      <c r="S715" s="202"/>
      <c r="T715" s="220"/>
      <c r="U715" s="171" t="str">
        <f t="shared" ref="U715:U778" si="43">IF(ISBLANK(Q715),"",DATEDIF(K715,Q715,"d")/365)</f>
        <v/>
      </c>
      <c r="V715" s="44"/>
      <c r="W715" s="201"/>
      <c r="X715" s="201"/>
      <c r="Y715" s="41"/>
      <c r="Z715" s="46"/>
      <c r="AA715" s="46"/>
      <c r="AB715" s="46"/>
      <c r="AC715" s="41"/>
      <c r="AD715" s="327"/>
      <c r="AE715" s="44"/>
      <c r="AF715" s="337" t="str">
        <f t="shared" si="42"/>
        <v/>
      </c>
      <c r="AG715" s="395"/>
      <c r="AH715" s="75"/>
      <c r="AI715" s="75"/>
      <c r="AJ715" s="76" t="b">
        <f t="shared" ref="AJ715:AJ778" si="44">ROUND(M715,)=ROUND(S715,)+ROUND(AB715,)+ROUND(W715,)</f>
        <v>1</v>
      </c>
    </row>
    <row r="716" spans="1:36" ht="36" customHeight="1">
      <c r="A716" s="66"/>
      <c r="B716" s="66"/>
      <c r="C716" s="66"/>
      <c r="D716" s="46"/>
      <c r="E716" s="237"/>
      <c r="F716" s="217" t="str">
        <f t="shared" si="41"/>
        <v/>
      </c>
      <c r="G716" s="41"/>
      <c r="H716" s="41"/>
      <c r="I716" s="194"/>
      <c r="J716" s="41"/>
      <c r="K716" s="84"/>
      <c r="L716" s="119"/>
      <c r="M716" s="202"/>
      <c r="N716" s="218"/>
      <c r="O716" s="219"/>
      <c r="P716" s="237"/>
      <c r="Q716" s="200"/>
      <c r="R716" s="202"/>
      <c r="S716" s="202"/>
      <c r="T716" s="220"/>
      <c r="U716" s="171" t="str">
        <f t="shared" si="43"/>
        <v/>
      </c>
      <c r="V716" s="44"/>
      <c r="W716" s="201"/>
      <c r="X716" s="201"/>
      <c r="Y716" s="41"/>
      <c r="Z716" s="46"/>
      <c r="AA716" s="46"/>
      <c r="AB716" s="46"/>
      <c r="AC716" s="41"/>
      <c r="AD716" s="327"/>
      <c r="AE716" s="44"/>
      <c r="AF716" s="337" t="str">
        <f t="shared" si="42"/>
        <v/>
      </c>
      <c r="AG716" s="395"/>
      <c r="AH716" s="75"/>
      <c r="AI716" s="75"/>
      <c r="AJ716" s="76" t="b">
        <f t="shared" si="44"/>
        <v>1</v>
      </c>
    </row>
    <row r="717" spans="1:36" ht="36" customHeight="1">
      <c r="A717" s="66"/>
      <c r="B717" s="66"/>
      <c r="C717" s="66"/>
      <c r="D717" s="46"/>
      <c r="E717" s="237"/>
      <c r="F717" s="217" t="str">
        <f t="shared" si="41"/>
        <v/>
      </c>
      <c r="G717" s="41"/>
      <c r="H717" s="41"/>
      <c r="I717" s="194"/>
      <c r="J717" s="41"/>
      <c r="K717" s="84"/>
      <c r="L717" s="119"/>
      <c r="M717" s="202"/>
      <c r="N717" s="218"/>
      <c r="O717" s="219"/>
      <c r="P717" s="237"/>
      <c r="Q717" s="200"/>
      <c r="R717" s="202"/>
      <c r="S717" s="202"/>
      <c r="T717" s="220"/>
      <c r="U717" s="171" t="str">
        <f t="shared" si="43"/>
        <v/>
      </c>
      <c r="V717" s="44"/>
      <c r="W717" s="201"/>
      <c r="X717" s="201"/>
      <c r="Y717" s="41"/>
      <c r="Z717" s="46"/>
      <c r="AA717" s="46"/>
      <c r="AB717" s="46"/>
      <c r="AC717" s="41"/>
      <c r="AD717" s="327"/>
      <c r="AE717" s="44"/>
      <c r="AF717" s="337" t="str">
        <f t="shared" si="42"/>
        <v/>
      </c>
      <c r="AG717" s="395"/>
      <c r="AH717" s="75"/>
      <c r="AI717" s="75"/>
      <c r="AJ717" s="76" t="b">
        <f t="shared" si="44"/>
        <v>1</v>
      </c>
    </row>
    <row r="718" spans="1:36" ht="36" customHeight="1">
      <c r="A718" s="66"/>
      <c r="B718" s="66"/>
      <c r="C718" s="66"/>
      <c r="D718" s="46"/>
      <c r="E718" s="237"/>
      <c r="F718" s="217" t="str">
        <f t="shared" si="41"/>
        <v/>
      </c>
      <c r="G718" s="41"/>
      <c r="H718" s="41"/>
      <c r="I718" s="194"/>
      <c r="J718" s="41"/>
      <c r="K718" s="84"/>
      <c r="L718" s="119"/>
      <c r="M718" s="202"/>
      <c r="N718" s="218"/>
      <c r="O718" s="219"/>
      <c r="P718" s="237"/>
      <c r="Q718" s="200"/>
      <c r="R718" s="202"/>
      <c r="S718" s="202"/>
      <c r="T718" s="220"/>
      <c r="U718" s="171" t="str">
        <f t="shared" si="43"/>
        <v/>
      </c>
      <c r="V718" s="44"/>
      <c r="W718" s="201"/>
      <c r="X718" s="201"/>
      <c r="Y718" s="41"/>
      <c r="Z718" s="46"/>
      <c r="AA718" s="46"/>
      <c r="AB718" s="46"/>
      <c r="AC718" s="41"/>
      <c r="AD718" s="327"/>
      <c r="AE718" s="44"/>
      <c r="AF718" s="337" t="str">
        <f t="shared" si="42"/>
        <v/>
      </c>
      <c r="AG718" s="395"/>
      <c r="AH718" s="75"/>
      <c r="AI718" s="75"/>
      <c r="AJ718" s="76" t="b">
        <f t="shared" si="44"/>
        <v>1</v>
      </c>
    </row>
    <row r="719" spans="1:36" ht="36" customHeight="1">
      <c r="A719" s="66"/>
      <c r="B719" s="66"/>
      <c r="C719" s="66"/>
      <c r="D719" s="46"/>
      <c r="E719" s="237"/>
      <c r="F719" s="217" t="str">
        <f t="shared" ref="F719:F782" si="45">IF(ISBLANK($E719),"",VLOOKUP($E719,제안사_펀드현황,2,FALSE))</f>
        <v/>
      </c>
      <c r="G719" s="41"/>
      <c r="H719" s="41"/>
      <c r="I719" s="194"/>
      <c r="J719" s="41"/>
      <c r="K719" s="84"/>
      <c r="L719" s="119"/>
      <c r="M719" s="202"/>
      <c r="N719" s="218"/>
      <c r="O719" s="219"/>
      <c r="P719" s="237"/>
      <c r="Q719" s="200"/>
      <c r="R719" s="202"/>
      <c r="S719" s="202"/>
      <c r="T719" s="220"/>
      <c r="U719" s="171" t="str">
        <f t="shared" si="43"/>
        <v/>
      </c>
      <c r="V719" s="44"/>
      <c r="W719" s="201"/>
      <c r="X719" s="201"/>
      <c r="Y719" s="41"/>
      <c r="Z719" s="46"/>
      <c r="AA719" s="46"/>
      <c r="AB719" s="46"/>
      <c r="AC719" s="41"/>
      <c r="AD719" s="327"/>
      <c r="AE719" s="44"/>
      <c r="AF719" s="337" t="str">
        <f t="shared" si="42"/>
        <v/>
      </c>
      <c r="AG719" s="395"/>
      <c r="AH719" s="75"/>
      <c r="AI719" s="75"/>
      <c r="AJ719" s="76" t="b">
        <f t="shared" si="44"/>
        <v>1</v>
      </c>
    </row>
    <row r="720" spans="1:36" ht="36" customHeight="1">
      <c r="A720" s="66"/>
      <c r="B720" s="66"/>
      <c r="C720" s="66"/>
      <c r="D720" s="46"/>
      <c r="E720" s="237"/>
      <c r="F720" s="217" t="str">
        <f t="shared" si="45"/>
        <v/>
      </c>
      <c r="G720" s="41"/>
      <c r="H720" s="41"/>
      <c r="I720" s="194"/>
      <c r="J720" s="41"/>
      <c r="K720" s="84"/>
      <c r="L720" s="119"/>
      <c r="M720" s="202"/>
      <c r="N720" s="218"/>
      <c r="O720" s="219"/>
      <c r="P720" s="237"/>
      <c r="Q720" s="200"/>
      <c r="R720" s="202"/>
      <c r="S720" s="202"/>
      <c r="T720" s="220"/>
      <c r="U720" s="171" t="str">
        <f t="shared" si="43"/>
        <v/>
      </c>
      <c r="V720" s="44"/>
      <c r="W720" s="201"/>
      <c r="X720" s="201"/>
      <c r="Y720" s="41"/>
      <c r="Z720" s="46"/>
      <c r="AA720" s="46"/>
      <c r="AB720" s="46"/>
      <c r="AC720" s="41"/>
      <c r="AD720" s="327"/>
      <c r="AE720" s="44"/>
      <c r="AF720" s="337" t="str">
        <f t="shared" si="42"/>
        <v/>
      </c>
      <c r="AG720" s="395"/>
      <c r="AH720" s="75"/>
      <c r="AI720" s="75"/>
      <c r="AJ720" s="76" t="b">
        <f t="shared" si="44"/>
        <v>1</v>
      </c>
    </row>
    <row r="721" spans="1:36" ht="36" customHeight="1">
      <c r="A721" s="66"/>
      <c r="B721" s="66"/>
      <c r="C721" s="66"/>
      <c r="D721" s="46"/>
      <c r="E721" s="237"/>
      <c r="F721" s="217" t="str">
        <f t="shared" si="45"/>
        <v/>
      </c>
      <c r="G721" s="41"/>
      <c r="H721" s="41"/>
      <c r="I721" s="194"/>
      <c r="J721" s="41"/>
      <c r="K721" s="84"/>
      <c r="L721" s="119"/>
      <c r="M721" s="202"/>
      <c r="N721" s="218"/>
      <c r="O721" s="219"/>
      <c r="P721" s="237"/>
      <c r="Q721" s="200"/>
      <c r="R721" s="202"/>
      <c r="S721" s="202"/>
      <c r="T721" s="220"/>
      <c r="U721" s="171" t="str">
        <f t="shared" si="43"/>
        <v/>
      </c>
      <c r="V721" s="44"/>
      <c r="W721" s="201"/>
      <c r="X721" s="201"/>
      <c r="Y721" s="41"/>
      <c r="Z721" s="46"/>
      <c r="AA721" s="46"/>
      <c r="AB721" s="46"/>
      <c r="AC721" s="41"/>
      <c r="AD721" s="327"/>
      <c r="AE721" s="44"/>
      <c r="AF721" s="337" t="str">
        <f t="shared" si="42"/>
        <v/>
      </c>
      <c r="AG721" s="395"/>
      <c r="AH721" s="75"/>
      <c r="AI721" s="75"/>
      <c r="AJ721" s="76" t="b">
        <f t="shared" si="44"/>
        <v>1</v>
      </c>
    </row>
    <row r="722" spans="1:36" ht="36" customHeight="1">
      <c r="A722" s="66"/>
      <c r="B722" s="66"/>
      <c r="C722" s="66"/>
      <c r="D722" s="46"/>
      <c r="E722" s="237"/>
      <c r="F722" s="217" t="str">
        <f t="shared" si="45"/>
        <v/>
      </c>
      <c r="G722" s="41"/>
      <c r="H722" s="41"/>
      <c r="I722" s="194"/>
      <c r="J722" s="41"/>
      <c r="K722" s="84"/>
      <c r="L722" s="119"/>
      <c r="M722" s="202"/>
      <c r="N722" s="218"/>
      <c r="O722" s="219"/>
      <c r="P722" s="237"/>
      <c r="Q722" s="200"/>
      <c r="R722" s="202"/>
      <c r="S722" s="202"/>
      <c r="T722" s="220"/>
      <c r="U722" s="171" t="str">
        <f t="shared" si="43"/>
        <v/>
      </c>
      <c r="V722" s="44"/>
      <c r="W722" s="201"/>
      <c r="X722" s="201"/>
      <c r="Y722" s="41"/>
      <c r="Z722" s="46"/>
      <c r="AA722" s="46"/>
      <c r="AB722" s="46"/>
      <c r="AC722" s="41"/>
      <c r="AD722" s="327"/>
      <c r="AE722" s="44"/>
      <c r="AF722" s="337" t="str">
        <f t="shared" si="42"/>
        <v/>
      </c>
      <c r="AG722" s="395"/>
      <c r="AH722" s="75"/>
      <c r="AI722" s="75"/>
      <c r="AJ722" s="76" t="b">
        <f t="shared" si="44"/>
        <v>1</v>
      </c>
    </row>
    <row r="723" spans="1:36" ht="36" customHeight="1">
      <c r="A723" s="66"/>
      <c r="B723" s="66"/>
      <c r="C723" s="66"/>
      <c r="D723" s="46"/>
      <c r="E723" s="237"/>
      <c r="F723" s="217" t="str">
        <f t="shared" si="45"/>
        <v/>
      </c>
      <c r="G723" s="41"/>
      <c r="H723" s="41"/>
      <c r="I723" s="194"/>
      <c r="J723" s="41"/>
      <c r="K723" s="84"/>
      <c r="L723" s="119"/>
      <c r="M723" s="202"/>
      <c r="N723" s="218"/>
      <c r="O723" s="219"/>
      <c r="P723" s="237"/>
      <c r="Q723" s="200"/>
      <c r="R723" s="202"/>
      <c r="S723" s="202"/>
      <c r="T723" s="220"/>
      <c r="U723" s="171" t="str">
        <f t="shared" si="43"/>
        <v/>
      </c>
      <c r="V723" s="44"/>
      <c r="W723" s="201"/>
      <c r="X723" s="201"/>
      <c r="Y723" s="41"/>
      <c r="Z723" s="46"/>
      <c r="AA723" s="46"/>
      <c r="AB723" s="46"/>
      <c r="AC723" s="41"/>
      <c r="AD723" s="327"/>
      <c r="AE723" s="44"/>
      <c r="AF723" s="337" t="str">
        <f t="shared" si="42"/>
        <v/>
      </c>
      <c r="AG723" s="395"/>
      <c r="AH723" s="75"/>
      <c r="AI723" s="75"/>
      <c r="AJ723" s="76" t="b">
        <f t="shared" si="44"/>
        <v>1</v>
      </c>
    </row>
    <row r="724" spans="1:36" ht="36" customHeight="1">
      <c r="A724" s="66"/>
      <c r="B724" s="66"/>
      <c r="C724" s="66"/>
      <c r="D724" s="46"/>
      <c r="E724" s="237"/>
      <c r="F724" s="217" t="str">
        <f t="shared" si="45"/>
        <v/>
      </c>
      <c r="G724" s="41"/>
      <c r="H724" s="41"/>
      <c r="I724" s="194"/>
      <c r="J724" s="41"/>
      <c r="K724" s="84"/>
      <c r="L724" s="119"/>
      <c r="M724" s="202"/>
      <c r="N724" s="218"/>
      <c r="O724" s="219"/>
      <c r="P724" s="237"/>
      <c r="Q724" s="200"/>
      <c r="R724" s="202"/>
      <c r="S724" s="202"/>
      <c r="T724" s="220"/>
      <c r="U724" s="171" t="str">
        <f t="shared" si="43"/>
        <v/>
      </c>
      <c r="V724" s="44"/>
      <c r="W724" s="201"/>
      <c r="X724" s="201"/>
      <c r="Y724" s="41"/>
      <c r="Z724" s="46"/>
      <c r="AA724" s="46"/>
      <c r="AB724" s="46"/>
      <c r="AC724" s="41"/>
      <c r="AD724" s="327"/>
      <c r="AE724" s="44"/>
      <c r="AF724" s="337" t="str">
        <f t="shared" si="42"/>
        <v/>
      </c>
      <c r="AG724" s="395"/>
      <c r="AH724" s="75"/>
      <c r="AI724" s="75"/>
      <c r="AJ724" s="76" t="b">
        <f t="shared" si="44"/>
        <v>1</v>
      </c>
    </row>
    <row r="725" spans="1:36" ht="36" customHeight="1">
      <c r="A725" s="66"/>
      <c r="B725" s="66"/>
      <c r="C725" s="66"/>
      <c r="D725" s="46"/>
      <c r="E725" s="237"/>
      <c r="F725" s="217" t="str">
        <f t="shared" si="45"/>
        <v/>
      </c>
      <c r="G725" s="41"/>
      <c r="H725" s="41"/>
      <c r="I725" s="194"/>
      <c r="J725" s="41"/>
      <c r="K725" s="84"/>
      <c r="L725" s="119"/>
      <c r="M725" s="202"/>
      <c r="N725" s="218"/>
      <c r="O725" s="219"/>
      <c r="P725" s="237"/>
      <c r="Q725" s="200"/>
      <c r="R725" s="202"/>
      <c r="S725" s="202"/>
      <c r="T725" s="220"/>
      <c r="U725" s="171" t="str">
        <f t="shared" si="43"/>
        <v/>
      </c>
      <c r="V725" s="44"/>
      <c r="W725" s="201"/>
      <c r="X725" s="201"/>
      <c r="Y725" s="41"/>
      <c r="Z725" s="46"/>
      <c r="AA725" s="46"/>
      <c r="AB725" s="46"/>
      <c r="AC725" s="41"/>
      <c r="AD725" s="327"/>
      <c r="AE725" s="44"/>
      <c r="AF725" s="337" t="str">
        <f t="shared" ref="AF725:AF788" si="46">IF(AE725="YES",(K725-AD725)/365,"")</f>
        <v/>
      </c>
      <c r="AG725" s="395"/>
      <c r="AH725" s="75"/>
      <c r="AI725" s="75"/>
      <c r="AJ725" s="76" t="b">
        <f t="shared" si="44"/>
        <v>1</v>
      </c>
    </row>
    <row r="726" spans="1:36" ht="36" customHeight="1">
      <c r="A726" s="66"/>
      <c r="B726" s="66"/>
      <c r="C726" s="66"/>
      <c r="D726" s="46"/>
      <c r="E726" s="237"/>
      <c r="F726" s="217" t="str">
        <f t="shared" si="45"/>
        <v/>
      </c>
      <c r="G726" s="41"/>
      <c r="H726" s="41"/>
      <c r="I726" s="194"/>
      <c r="J726" s="41"/>
      <c r="K726" s="84"/>
      <c r="L726" s="119"/>
      <c r="M726" s="202"/>
      <c r="N726" s="218"/>
      <c r="O726" s="219"/>
      <c r="P726" s="237"/>
      <c r="Q726" s="200"/>
      <c r="R726" s="202"/>
      <c r="S726" s="202"/>
      <c r="T726" s="220"/>
      <c r="U726" s="171" t="str">
        <f t="shared" si="43"/>
        <v/>
      </c>
      <c r="V726" s="44"/>
      <c r="W726" s="201"/>
      <c r="X726" s="201"/>
      <c r="Y726" s="41"/>
      <c r="Z726" s="46"/>
      <c r="AA726" s="46"/>
      <c r="AB726" s="46"/>
      <c r="AC726" s="41"/>
      <c r="AD726" s="327"/>
      <c r="AE726" s="44"/>
      <c r="AF726" s="337" t="str">
        <f t="shared" si="46"/>
        <v/>
      </c>
      <c r="AG726" s="395"/>
      <c r="AH726" s="75"/>
      <c r="AI726" s="75"/>
      <c r="AJ726" s="76" t="b">
        <f t="shared" si="44"/>
        <v>1</v>
      </c>
    </row>
    <row r="727" spans="1:36" ht="36" customHeight="1">
      <c r="A727" s="66"/>
      <c r="B727" s="66"/>
      <c r="C727" s="66"/>
      <c r="D727" s="46"/>
      <c r="E727" s="237"/>
      <c r="F727" s="217" t="str">
        <f t="shared" si="45"/>
        <v/>
      </c>
      <c r="G727" s="41"/>
      <c r="H727" s="41"/>
      <c r="I727" s="194"/>
      <c r="J727" s="41"/>
      <c r="K727" s="84"/>
      <c r="L727" s="119"/>
      <c r="M727" s="202"/>
      <c r="N727" s="218"/>
      <c r="O727" s="219"/>
      <c r="P727" s="237"/>
      <c r="Q727" s="200"/>
      <c r="R727" s="202"/>
      <c r="S727" s="202"/>
      <c r="T727" s="220"/>
      <c r="U727" s="171" t="str">
        <f t="shared" si="43"/>
        <v/>
      </c>
      <c r="V727" s="44"/>
      <c r="W727" s="201"/>
      <c r="X727" s="201"/>
      <c r="Y727" s="41"/>
      <c r="Z727" s="46"/>
      <c r="AA727" s="46"/>
      <c r="AB727" s="46"/>
      <c r="AC727" s="41"/>
      <c r="AD727" s="327"/>
      <c r="AE727" s="44"/>
      <c r="AF727" s="337" t="str">
        <f t="shared" si="46"/>
        <v/>
      </c>
      <c r="AG727" s="395"/>
      <c r="AH727" s="75"/>
      <c r="AI727" s="75"/>
      <c r="AJ727" s="76" t="b">
        <f t="shared" si="44"/>
        <v>1</v>
      </c>
    </row>
    <row r="728" spans="1:36" ht="36" customHeight="1">
      <c r="A728" s="66"/>
      <c r="B728" s="66"/>
      <c r="C728" s="66"/>
      <c r="D728" s="46"/>
      <c r="E728" s="237"/>
      <c r="F728" s="217" t="str">
        <f t="shared" si="45"/>
        <v/>
      </c>
      <c r="G728" s="41"/>
      <c r="H728" s="41"/>
      <c r="I728" s="194"/>
      <c r="J728" s="41"/>
      <c r="K728" s="84"/>
      <c r="L728" s="119"/>
      <c r="M728" s="202"/>
      <c r="N728" s="218"/>
      <c r="O728" s="219"/>
      <c r="P728" s="237"/>
      <c r="Q728" s="200"/>
      <c r="R728" s="202"/>
      <c r="S728" s="202"/>
      <c r="T728" s="220"/>
      <c r="U728" s="171" t="str">
        <f t="shared" si="43"/>
        <v/>
      </c>
      <c r="V728" s="44"/>
      <c r="W728" s="201"/>
      <c r="X728" s="201"/>
      <c r="Y728" s="41"/>
      <c r="Z728" s="46"/>
      <c r="AA728" s="46"/>
      <c r="AB728" s="46"/>
      <c r="AC728" s="41"/>
      <c r="AD728" s="327"/>
      <c r="AE728" s="44"/>
      <c r="AF728" s="337" t="str">
        <f t="shared" si="46"/>
        <v/>
      </c>
      <c r="AG728" s="395"/>
      <c r="AH728" s="75"/>
      <c r="AI728" s="75"/>
      <c r="AJ728" s="76" t="b">
        <f t="shared" si="44"/>
        <v>1</v>
      </c>
    </row>
    <row r="729" spans="1:36" ht="36" customHeight="1">
      <c r="A729" s="66"/>
      <c r="B729" s="66"/>
      <c r="C729" s="66"/>
      <c r="D729" s="46"/>
      <c r="E729" s="237"/>
      <c r="F729" s="217" t="str">
        <f t="shared" si="45"/>
        <v/>
      </c>
      <c r="G729" s="41"/>
      <c r="H729" s="41"/>
      <c r="I729" s="194"/>
      <c r="J729" s="41"/>
      <c r="K729" s="84"/>
      <c r="L729" s="119"/>
      <c r="M729" s="202"/>
      <c r="N729" s="218"/>
      <c r="O729" s="219"/>
      <c r="P729" s="237"/>
      <c r="Q729" s="200"/>
      <c r="R729" s="202"/>
      <c r="S729" s="202"/>
      <c r="T729" s="220"/>
      <c r="U729" s="171" t="str">
        <f t="shared" si="43"/>
        <v/>
      </c>
      <c r="V729" s="44"/>
      <c r="W729" s="201"/>
      <c r="X729" s="201"/>
      <c r="Y729" s="41"/>
      <c r="Z729" s="46"/>
      <c r="AA729" s="46"/>
      <c r="AB729" s="46"/>
      <c r="AC729" s="41"/>
      <c r="AD729" s="327"/>
      <c r="AE729" s="44"/>
      <c r="AF729" s="337" t="str">
        <f t="shared" si="46"/>
        <v/>
      </c>
      <c r="AG729" s="395"/>
      <c r="AH729" s="75"/>
      <c r="AI729" s="75"/>
      <c r="AJ729" s="76" t="b">
        <f t="shared" si="44"/>
        <v>1</v>
      </c>
    </row>
    <row r="730" spans="1:36" ht="36" customHeight="1">
      <c r="A730" s="66"/>
      <c r="B730" s="66"/>
      <c r="C730" s="66"/>
      <c r="D730" s="46"/>
      <c r="E730" s="237"/>
      <c r="F730" s="217" t="str">
        <f t="shared" si="45"/>
        <v/>
      </c>
      <c r="G730" s="41"/>
      <c r="H730" s="41"/>
      <c r="I730" s="194"/>
      <c r="J730" s="41"/>
      <c r="K730" s="84"/>
      <c r="L730" s="119"/>
      <c r="M730" s="202"/>
      <c r="N730" s="218"/>
      <c r="O730" s="219"/>
      <c r="P730" s="237"/>
      <c r="Q730" s="200"/>
      <c r="R730" s="202"/>
      <c r="S730" s="202"/>
      <c r="T730" s="220"/>
      <c r="U730" s="171" t="str">
        <f t="shared" si="43"/>
        <v/>
      </c>
      <c r="V730" s="44"/>
      <c r="W730" s="201"/>
      <c r="X730" s="201"/>
      <c r="Y730" s="41"/>
      <c r="Z730" s="46"/>
      <c r="AA730" s="46"/>
      <c r="AB730" s="46"/>
      <c r="AC730" s="41"/>
      <c r="AD730" s="327"/>
      <c r="AE730" s="44"/>
      <c r="AF730" s="337" t="str">
        <f t="shared" si="46"/>
        <v/>
      </c>
      <c r="AG730" s="395"/>
      <c r="AH730" s="75"/>
      <c r="AI730" s="75"/>
      <c r="AJ730" s="76" t="b">
        <f t="shared" si="44"/>
        <v>1</v>
      </c>
    </row>
    <row r="731" spans="1:36" ht="36" customHeight="1">
      <c r="A731" s="66"/>
      <c r="B731" s="66"/>
      <c r="C731" s="66"/>
      <c r="D731" s="46"/>
      <c r="E731" s="237"/>
      <c r="F731" s="217" t="str">
        <f t="shared" si="45"/>
        <v/>
      </c>
      <c r="G731" s="41"/>
      <c r="H731" s="41"/>
      <c r="I731" s="194"/>
      <c r="J731" s="41"/>
      <c r="K731" s="84"/>
      <c r="L731" s="119"/>
      <c r="M731" s="202"/>
      <c r="N731" s="218"/>
      <c r="O731" s="219"/>
      <c r="P731" s="237"/>
      <c r="Q731" s="200"/>
      <c r="R731" s="202"/>
      <c r="S731" s="202"/>
      <c r="T731" s="220"/>
      <c r="U731" s="171" t="str">
        <f t="shared" si="43"/>
        <v/>
      </c>
      <c r="V731" s="44"/>
      <c r="W731" s="201"/>
      <c r="X731" s="201"/>
      <c r="Y731" s="41"/>
      <c r="Z731" s="46"/>
      <c r="AA731" s="46"/>
      <c r="AB731" s="46"/>
      <c r="AC731" s="41"/>
      <c r="AD731" s="327"/>
      <c r="AE731" s="44"/>
      <c r="AF731" s="337" t="str">
        <f t="shared" si="46"/>
        <v/>
      </c>
      <c r="AG731" s="395"/>
      <c r="AH731" s="75"/>
      <c r="AI731" s="75"/>
      <c r="AJ731" s="76" t="b">
        <f t="shared" si="44"/>
        <v>1</v>
      </c>
    </row>
    <row r="732" spans="1:36" ht="36" customHeight="1">
      <c r="A732" s="66"/>
      <c r="B732" s="66"/>
      <c r="C732" s="66"/>
      <c r="D732" s="46"/>
      <c r="E732" s="237"/>
      <c r="F732" s="217" t="str">
        <f t="shared" si="45"/>
        <v/>
      </c>
      <c r="G732" s="41"/>
      <c r="H732" s="41"/>
      <c r="I732" s="194"/>
      <c r="J732" s="41"/>
      <c r="K732" s="84"/>
      <c r="L732" s="119"/>
      <c r="M732" s="202"/>
      <c r="N732" s="218"/>
      <c r="O732" s="219"/>
      <c r="P732" s="237"/>
      <c r="Q732" s="200"/>
      <c r="R732" s="202"/>
      <c r="S732" s="202"/>
      <c r="T732" s="220"/>
      <c r="U732" s="171" t="str">
        <f t="shared" si="43"/>
        <v/>
      </c>
      <c r="V732" s="44"/>
      <c r="W732" s="201"/>
      <c r="X732" s="201"/>
      <c r="Y732" s="41"/>
      <c r="Z732" s="46"/>
      <c r="AA732" s="46"/>
      <c r="AB732" s="46"/>
      <c r="AC732" s="41"/>
      <c r="AD732" s="327"/>
      <c r="AE732" s="44"/>
      <c r="AF732" s="337" t="str">
        <f t="shared" si="46"/>
        <v/>
      </c>
      <c r="AG732" s="395"/>
      <c r="AH732" s="75"/>
      <c r="AI732" s="75"/>
      <c r="AJ732" s="76" t="b">
        <f t="shared" si="44"/>
        <v>1</v>
      </c>
    </row>
    <row r="733" spans="1:36" ht="36" customHeight="1">
      <c r="A733" s="66"/>
      <c r="B733" s="66"/>
      <c r="C733" s="66"/>
      <c r="D733" s="46"/>
      <c r="E733" s="237"/>
      <c r="F733" s="217" t="str">
        <f t="shared" si="45"/>
        <v/>
      </c>
      <c r="G733" s="41"/>
      <c r="H733" s="41"/>
      <c r="I733" s="194"/>
      <c r="J733" s="41"/>
      <c r="K733" s="84"/>
      <c r="L733" s="119"/>
      <c r="M733" s="202"/>
      <c r="N733" s="218"/>
      <c r="O733" s="219"/>
      <c r="P733" s="237"/>
      <c r="Q733" s="200"/>
      <c r="R733" s="202"/>
      <c r="S733" s="202"/>
      <c r="T733" s="220"/>
      <c r="U733" s="171" t="str">
        <f t="shared" si="43"/>
        <v/>
      </c>
      <c r="V733" s="44"/>
      <c r="W733" s="201"/>
      <c r="X733" s="201"/>
      <c r="Y733" s="41"/>
      <c r="Z733" s="46"/>
      <c r="AA733" s="46"/>
      <c r="AB733" s="46"/>
      <c r="AC733" s="41"/>
      <c r="AD733" s="327"/>
      <c r="AE733" s="44"/>
      <c r="AF733" s="337" t="str">
        <f t="shared" si="46"/>
        <v/>
      </c>
      <c r="AG733" s="395"/>
      <c r="AH733" s="75"/>
      <c r="AI733" s="75"/>
      <c r="AJ733" s="76" t="b">
        <f t="shared" si="44"/>
        <v>1</v>
      </c>
    </row>
    <row r="734" spans="1:36" ht="36" customHeight="1">
      <c r="A734" s="66"/>
      <c r="B734" s="66"/>
      <c r="C734" s="66"/>
      <c r="D734" s="46"/>
      <c r="E734" s="237"/>
      <c r="F734" s="217" t="str">
        <f t="shared" si="45"/>
        <v/>
      </c>
      <c r="G734" s="41"/>
      <c r="H734" s="41"/>
      <c r="I734" s="194"/>
      <c r="J734" s="41"/>
      <c r="K734" s="84"/>
      <c r="L734" s="119"/>
      <c r="M734" s="202"/>
      <c r="N734" s="218"/>
      <c r="O734" s="219"/>
      <c r="P734" s="237"/>
      <c r="Q734" s="200"/>
      <c r="R734" s="202"/>
      <c r="S734" s="202"/>
      <c r="T734" s="220"/>
      <c r="U734" s="171" t="str">
        <f t="shared" si="43"/>
        <v/>
      </c>
      <c r="V734" s="44"/>
      <c r="W734" s="201"/>
      <c r="X734" s="201"/>
      <c r="Y734" s="41"/>
      <c r="Z734" s="46"/>
      <c r="AA734" s="46"/>
      <c r="AB734" s="46"/>
      <c r="AC734" s="41"/>
      <c r="AD734" s="327"/>
      <c r="AE734" s="44"/>
      <c r="AF734" s="337" t="str">
        <f t="shared" si="46"/>
        <v/>
      </c>
      <c r="AG734" s="395"/>
      <c r="AH734" s="75"/>
      <c r="AI734" s="75"/>
      <c r="AJ734" s="76" t="b">
        <f t="shared" si="44"/>
        <v>1</v>
      </c>
    </row>
    <row r="735" spans="1:36" ht="36" customHeight="1">
      <c r="A735" s="66"/>
      <c r="B735" s="66"/>
      <c r="C735" s="66"/>
      <c r="D735" s="46"/>
      <c r="E735" s="237"/>
      <c r="F735" s="217" t="str">
        <f t="shared" si="45"/>
        <v/>
      </c>
      <c r="G735" s="41"/>
      <c r="H735" s="41"/>
      <c r="I735" s="194"/>
      <c r="J735" s="41"/>
      <c r="K735" s="84"/>
      <c r="L735" s="119"/>
      <c r="M735" s="202"/>
      <c r="N735" s="218"/>
      <c r="O735" s="219"/>
      <c r="P735" s="237"/>
      <c r="Q735" s="200"/>
      <c r="R735" s="202"/>
      <c r="S735" s="202"/>
      <c r="T735" s="220"/>
      <c r="U735" s="171" t="str">
        <f t="shared" si="43"/>
        <v/>
      </c>
      <c r="V735" s="44"/>
      <c r="W735" s="201"/>
      <c r="X735" s="201"/>
      <c r="Y735" s="41"/>
      <c r="Z735" s="46"/>
      <c r="AA735" s="46"/>
      <c r="AB735" s="46"/>
      <c r="AC735" s="41"/>
      <c r="AD735" s="327"/>
      <c r="AE735" s="44"/>
      <c r="AF735" s="337" t="str">
        <f t="shared" si="46"/>
        <v/>
      </c>
      <c r="AG735" s="395"/>
      <c r="AH735" s="75"/>
      <c r="AI735" s="75"/>
      <c r="AJ735" s="76" t="b">
        <f t="shared" si="44"/>
        <v>1</v>
      </c>
    </row>
    <row r="736" spans="1:36" ht="36" customHeight="1">
      <c r="A736" s="66"/>
      <c r="B736" s="66"/>
      <c r="C736" s="66"/>
      <c r="D736" s="46"/>
      <c r="E736" s="237"/>
      <c r="F736" s="217" t="str">
        <f t="shared" si="45"/>
        <v/>
      </c>
      <c r="G736" s="41"/>
      <c r="H736" s="41"/>
      <c r="I736" s="194"/>
      <c r="J736" s="41"/>
      <c r="K736" s="84"/>
      <c r="L736" s="119"/>
      <c r="M736" s="202"/>
      <c r="N736" s="218"/>
      <c r="O736" s="219"/>
      <c r="P736" s="237"/>
      <c r="Q736" s="200"/>
      <c r="R736" s="202"/>
      <c r="S736" s="202"/>
      <c r="T736" s="220"/>
      <c r="U736" s="171" t="str">
        <f t="shared" si="43"/>
        <v/>
      </c>
      <c r="V736" s="44"/>
      <c r="W736" s="201"/>
      <c r="X736" s="201"/>
      <c r="Y736" s="41"/>
      <c r="Z736" s="46"/>
      <c r="AA736" s="46"/>
      <c r="AB736" s="46"/>
      <c r="AC736" s="41"/>
      <c r="AD736" s="327"/>
      <c r="AE736" s="44"/>
      <c r="AF736" s="337" t="str">
        <f t="shared" si="46"/>
        <v/>
      </c>
      <c r="AG736" s="395"/>
      <c r="AH736" s="75"/>
      <c r="AI736" s="75"/>
      <c r="AJ736" s="76" t="b">
        <f t="shared" si="44"/>
        <v>1</v>
      </c>
    </row>
    <row r="737" spans="1:36" ht="36" customHeight="1">
      <c r="A737" s="66"/>
      <c r="B737" s="66"/>
      <c r="C737" s="66"/>
      <c r="D737" s="46"/>
      <c r="E737" s="237"/>
      <c r="F737" s="217" t="str">
        <f t="shared" si="45"/>
        <v/>
      </c>
      <c r="G737" s="41"/>
      <c r="H737" s="41"/>
      <c r="I737" s="194"/>
      <c r="J737" s="41"/>
      <c r="K737" s="84"/>
      <c r="L737" s="119"/>
      <c r="M737" s="202"/>
      <c r="N737" s="218"/>
      <c r="O737" s="219"/>
      <c r="P737" s="237"/>
      <c r="Q737" s="200"/>
      <c r="R737" s="202"/>
      <c r="S737" s="202"/>
      <c r="T737" s="220"/>
      <c r="U737" s="171" t="str">
        <f t="shared" si="43"/>
        <v/>
      </c>
      <c r="V737" s="44"/>
      <c r="W737" s="201"/>
      <c r="X737" s="201"/>
      <c r="Y737" s="41"/>
      <c r="Z737" s="46"/>
      <c r="AA737" s="46"/>
      <c r="AB737" s="46"/>
      <c r="AC737" s="41"/>
      <c r="AD737" s="327"/>
      <c r="AE737" s="44"/>
      <c r="AF737" s="337" t="str">
        <f t="shared" si="46"/>
        <v/>
      </c>
      <c r="AG737" s="395"/>
      <c r="AH737" s="75"/>
      <c r="AI737" s="75"/>
      <c r="AJ737" s="76" t="b">
        <f t="shared" si="44"/>
        <v>1</v>
      </c>
    </row>
    <row r="738" spans="1:36" ht="36" customHeight="1">
      <c r="A738" s="66"/>
      <c r="B738" s="66"/>
      <c r="C738" s="66"/>
      <c r="D738" s="46"/>
      <c r="E738" s="237"/>
      <c r="F738" s="217" t="str">
        <f t="shared" si="45"/>
        <v/>
      </c>
      <c r="G738" s="41"/>
      <c r="H738" s="41"/>
      <c r="I738" s="194"/>
      <c r="J738" s="41"/>
      <c r="K738" s="84"/>
      <c r="L738" s="119"/>
      <c r="M738" s="202"/>
      <c r="N738" s="218"/>
      <c r="O738" s="219"/>
      <c r="P738" s="237"/>
      <c r="Q738" s="200"/>
      <c r="R738" s="202"/>
      <c r="S738" s="202"/>
      <c r="T738" s="220"/>
      <c r="U738" s="171" t="str">
        <f t="shared" si="43"/>
        <v/>
      </c>
      <c r="V738" s="44"/>
      <c r="W738" s="201"/>
      <c r="X738" s="201"/>
      <c r="Y738" s="41"/>
      <c r="Z738" s="46"/>
      <c r="AA738" s="46"/>
      <c r="AB738" s="46"/>
      <c r="AC738" s="41"/>
      <c r="AD738" s="327"/>
      <c r="AE738" s="44"/>
      <c r="AF738" s="337" t="str">
        <f t="shared" si="46"/>
        <v/>
      </c>
      <c r="AG738" s="395"/>
      <c r="AH738" s="75"/>
      <c r="AI738" s="75"/>
      <c r="AJ738" s="76" t="b">
        <f t="shared" si="44"/>
        <v>1</v>
      </c>
    </row>
    <row r="739" spans="1:36" ht="36" customHeight="1">
      <c r="A739" s="66"/>
      <c r="B739" s="66"/>
      <c r="C739" s="66"/>
      <c r="D739" s="46"/>
      <c r="E739" s="237"/>
      <c r="F739" s="217" t="str">
        <f t="shared" si="45"/>
        <v/>
      </c>
      <c r="G739" s="41"/>
      <c r="H739" s="41"/>
      <c r="I739" s="194"/>
      <c r="J739" s="41"/>
      <c r="K739" s="84"/>
      <c r="L739" s="119"/>
      <c r="M739" s="202"/>
      <c r="N739" s="218"/>
      <c r="O739" s="219"/>
      <c r="P739" s="237"/>
      <c r="Q739" s="200"/>
      <c r="R739" s="202"/>
      <c r="S739" s="202"/>
      <c r="T739" s="220"/>
      <c r="U739" s="171" t="str">
        <f t="shared" si="43"/>
        <v/>
      </c>
      <c r="V739" s="44"/>
      <c r="W739" s="201"/>
      <c r="X739" s="201"/>
      <c r="Y739" s="41"/>
      <c r="Z739" s="46"/>
      <c r="AA739" s="46"/>
      <c r="AB739" s="46"/>
      <c r="AC739" s="41"/>
      <c r="AD739" s="327"/>
      <c r="AE739" s="44"/>
      <c r="AF739" s="337" t="str">
        <f t="shared" si="46"/>
        <v/>
      </c>
      <c r="AG739" s="395"/>
      <c r="AH739" s="75"/>
      <c r="AI739" s="75"/>
      <c r="AJ739" s="76" t="b">
        <f t="shared" si="44"/>
        <v>1</v>
      </c>
    </row>
    <row r="740" spans="1:36" ht="36" customHeight="1">
      <c r="A740" s="66"/>
      <c r="B740" s="66"/>
      <c r="C740" s="66"/>
      <c r="D740" s="46"/>
      <c r="E740" s="237"/>
      <c r="F740" s="217" t="str">
        <f t="shared" si="45"/>
        <v/>
      </c>
      <c r="G740" s="41"/>
      <c r="H740" s="41"/>
      <c r="I740" s="194"/>
      <c r="J740" s="41"/>
      <c r="K740" s="84"/>
      <c r="L740" s="119"/>
      <c r="M740" s="202"/>
      <c r="N740" s="218"/>
      <c r="O740" s="219"/>
      <c r="P740" s="237"/>
      <c r="Q740" s="200"/>
      <c r="R740" s="202"/>
      <c r="S740" s="202"/>
      <c r="T740" s="220"/>
      <c r="U740" s="171" t="str">
        <f t="shared" si="43"/>
        <v/>
      </c>
      <c r="V740" s="44"/>
      <c r="W740" s="201"/>
      <c r="X740" s="201"/>
      <c r="Y740" s="41"/>
      <c r="Z740" s="46"/>
      <c r="AA740" s="46"/>
      <c r="AB740" s="46"/>
      <c r="AC740" s="41"/>
      <c r="AD740" s="327"/>
      <c r="AE740" s="44"/>
      <c r="AF740" s="337" t="str">
        <f t="shared" si="46"/>
        <v/>
      </c>
      <c r="AG740" s="395"/>
      <c r="AH740" s="75"/>
      <c r="AI740" s="75"/>
      <c r="AJ740" s="76" t="b">
        <f t="shared" si="44"/>
        <v>1</v>
      </c>
    </row>
    <row r="741" spans="1:36" ht="36" customHeight="1">
      <c r="A741" s="66"/>
      <c r="B741" s="66"/>
      <c r="C741" s="66"/>
      <c r="D741" s="46"/>
      <c r="E741" s="237"/>
      <c r="F741" s="217" t="str">
        <f t="shared" si="45"/>
        <v/>
      </c>
      <c r="G741" s="41"/>
      <c r="H741" s="41"/>
      <c r="I741" s="194"/>
      <c r="J741" s="41"/>
      <c r="K741" s="84"/>
      <c r="L741" s="119"/>
      <c r="M741" s="202"/>
      <c r="N741" s="218"/>
      <c r="O741" s="219"/>
      <c r="P741" s="237"/>
      <c r="Q741" s="200"/>
      <c r="R741" s="202"/>
      <c r="S741" s="202"/>
      <c r="T741" s="220"/>
      <c r="U741" s="171" t="str">
        <f t="shared" si="43"/>
        <v/>
      </c>
      <c r="V741" s="44"/>
      <c r="W741" s="201"/>
      <c r="X741" s="201"/>
      <c r="Y741" s="41"/>
      <c r="Z741" s="46"/>
      <c r="AA741" s="46"/>
      <c r="AB741" s="46"/>
      <c r="AC741" s="41"/>
      <c r="AD741" s="327"/>
      <c r="AE741" s="44"/>
      <c r="AF741" s="337" t="str">
        <f t="shared" si="46"/>
        <v/>
      </c>
      <c r="AG741" s="395"/>
      <c r="AH741" s="75"/>
      <c r="AI741" s="75"/>
      <c r="AJ741" s="76" t="b">
        <f t="shared" si="44"/>
        <v>1</v>
      </c>
    </row>
    <row r="742" spans="1:36" ht="36" customHeight="1">
      <c r="A742" s="66"/>
      <c r="B742" s="66"/>
      <c r="C742" s="66"/>
      <c r="D742" s="46"/>
      <c r="E742" s="237"/>
      <c r="F742" s="217" t="str">
        <f t="shared" si="45"/>
        <v/>
      </c>
      <c r="G742" s="41"/>
      <c r="H742" s="41"/>
      <c r="I742" s="194"/>
      <c r="J742" s="41"/>
      <c r="K742" s="84"/>
      <c r="L742" s="119"/>
      <c r="M742" s="202"/>
      <c r="N742" s="218"/>
      <c r="O742" s="219"/>
      <c r="P742" s="237"/>
      <c r="Q742" s="200"/>
      <c r="R742" s="202"/>
      <c r="S742" s="202"/>
      <c r="T742" s="220"/>
      <c r="U742" s="171" t="str">
        <f t="shared" si="43"/>
        <v/>
      </c>
      <c r="V742" s="44"/>
      <c r="W742" s="201"/>
      <c r="X742" s="201"/>
      <c r="Y742" s="41"/>
      <c r="Z742" s="46"/>
      <c r="AA742" s="46"/>
      <c r="AB742" s="46"/>
      <c r="AC742" s="41"/>
      <c r="AD742" s="327"/>
      <c r="AE742" s="44"/>
      <c r="AF742" s="337" t="str">
        <f t="shared" si="46"/>
        <v/>
      </c>
      <c r="AG742" s="395"/>
      <c r="AH742" s="75"/>
      <c r="AI742" s="75"/>
      <c r="AJ742" s="76" t="b">
        <f t="shared" si="44"/>
        <v>1</v>
      </c>
    </row>
    <row r="743" spans="1:36" ht="36" customHeight="1">
      <c r="A743" s="66"/>
      <c r="B743" s="66"/>
      <c r="C743" s="66"/>
      <c r="D743" s="46"/>
      <c r="E743" s="237"/>
      <c r="F743" s="217" t="str">
        <f t="shared" si="45"/>
        <v/>
      </c>
      <c r="G743" s="41"/>
      <c r="H743" s="41"/>
      <c r="I743" s="194"/>
      <c r="J743" s="41"/>
      <c r="K743" s="84"/>
      <c r="L743" s="119"/>
      <c r="M743" s="202"/>
      <c r="N743" s="218"/>
      <c r="O743" s="219"/>
      <c r="P743" s="237"/>
      <c r="Q743" s="200"/>
      <c r="R743" s="202"/>
      <c r="S743" s="202"/>
      <c r="T743" s="220"/>
      <c r="U743" s="171" t="str">
        <f t="shared" si="43"/>
        <v/>
      </c>
      <c r="V743" s="44"/>
      <c r="W743" s="201"/>
      <c r="X743" s="201"/>
      <c r="Y743" s="41"/>
      <c r="Z743" s="46"/>
      <c r="AA743" s="46"/>
      <c r="AB743" s="46"/>
      <c r="AC743" s="41"/>
      <c r="AD743" s="327"/>
      <c r="AE743" s="44"/>
      <c r="AF743" s="337" t="str">
        <f t="shared" si="46"/>
        <v/>
      </c>
      <c r="AG743" s="395"/>
      <c r="AH743" s="75"/>
      <c r="AI743" s="75"/>
      <c r="AJ743" s="76" t="b">
        <f t="shared" si="44"/>
        <v>1</v>
      </c>
    </row>
    <row r="744" spans="1:36" ht="36" customHeight="1">
      <c r="A744" s="66"/>
      <c r="B744" s="66"/>
      <c r="C744" s="66"/>
      <c r="D744" s="46"/>
      <c r="E744" s="237"/>
      <c r="F744" s="217" t="str">
        <f t="shared" si="45"/>
        <v/>
      </c>
      <c r="G744" s="41"/>
      <c r="H744" s="41"/>
      <c r="I744" s="194"/>
      <c r="J744" s="41"/>
      <c r="K744" s="84"/>
      <c r="L744" s="119"/>
      <c r="M744" s="202"/>
      <c r="N744" s="218"/>
      <c r="O744" s="219"/>
      <c r="P744" s="237"/>
      <c r="Q744" s="200"/>
      <c r="R744" s="202"/>
      <c r="S744" s="202"/>
      <c r="T744" s="220"/>
      <c r="U744" s="171" t="str">
        <f t="shared" si="43"/>
        <v/>
      </c>
      <c r="V744" s="44"/>
      <c r="W744" s="201"/>
      <c r="X744" s="201"/>
      <c r="Y744" s="41"/>
      <c r="Z744" s="46"/>
      <c r="AA744" s="46"/>
      <c r="AB744" s="46"/>
      <c r="AC744" s="41"/>
      <c r="AD744" s="327"/>
      <c r="AE744" s="44"/>
      <c r="AF744" s="337" t="str">
        <f t="shared" si="46"/>
        <v/>
      </c>
      <c r="AG744" s="395"/>
      <c r="AH744" s="75"/>
      <c r="AI744" s="75"/>
      <c r="AJ744" s="76" t="b">
        <f t="shared" si="44"/>
        <v>1</v>
      </c>
    </row>
    <row r="745" spans="1:36" ht="36" customHeight="1">
      <c r="A745" s="66"/>
      <c r="B745" s="66"/>
      <c r="C745" s="66"/>
      <c r="D745" s="46"/>
      <c r="E745" s="237"/>
      <c r="F745" s="217" t="str">
        <f t="shared" si="45"/>
        <v/>
      </c>
      <c r="G745" s="41"/>
      <c r="H745" s="41"/>
      <c r="I745" s="194"/>
      <c r="J745" s="41"/>
      <c r="K745" s="84"/>
      <c r="L745" s="119"/>
      <c r="M745" s="202"/>
      <c r="N745" s="218"/>
      <c r="O745" s="219"/>
      <c r="P745" s="237"/>
      <c r="Q745" s="200"/>
      <c r="R745" s="202"/>
      <c r="S745" s="202"/>
      <c r="T745" s="220"/>
      <c r="U745" s="171" t="str">
        <f t="shared" si="43"/>
        <v/>
      </c>
      <c r="V745" s="44"/>
      <c r="W745" s="201"/>
      <c r="X745" s="201"/>
      <c r="Y745" s="41"/>
      <c r="Z745" s="46"/>
      <c r="AA745" s="46"/>
      <c r="AB745" s="46"/>
      <c r="AC745" s="41"/>
      <c r="AD745" s="327"/>
      <c r="AE745" s="44"/>
      <c r="AF745" s="337" t="str">
        <f t="shared" si="46"/>
        <v/>
      </c>
      <c r="AG745" s="395"/>
      <c r="AH745" s="75"/>
      <c r="AI745" s="75"/>
      <c r="AJ745" s="76" t="b">
        <f t="shared" si="44"/>
        <v>1</v>
      </c>
    </row>
    <row r="746" spans="1:36" ht="36" customHeight="1">
      <c r="A746" s="66"/>
      <c r="B746" s="66"/>
      <c r="C746" s="66"/>
      <c r="D746" s="46"/>
      <c r="E746" s="237"/>
      <c r="F746" s="217" t="str">
        <f t="shared" si="45"/>
        <v/>
      </c>
      <c r="G746" s="41"/>
      <c r="H746" s="41"/>
      <c r="I746" s="194"/>
      <c r="J746" s="41"/>
      <c r="K746" s="84"/>
      <c r="L746" s="119"/>
      <c r="M746" s="202"/>
      <c r="N746" s="218"/>
      <c r="O746" s="219"/>
      <c r="P746" s="237"/>
      <c r="Q746" s="200"/>
      <c r="R746" s="202"/>
      <c r="S746" s="202"/>
      <c r="T746" s="220"/>
      <c r="U746" s="171" t="str">
        <f t="shared" si="43"/>
        <v/>
      </c>
      <c r="V746" s="44"/>
      <c r="W746" s="201"/>
      <c r="X746" s="201"/>
      <c r="Y746" s="41"/>
      <c r="Z746" s="46"/>
      <c r="AA746" s="46"/>
      <c r="AB746" s="46"/>
      <c r="AC746" s="41"/>
      <c r="AD746" s="327"/>
      <c r="AE746" s="44"/>
      <c r="AF746" s="337" t="str">
        <f t="shared" si="46"/>
        <v/>
      </c>
      <c r="AG746" s="395"/>
      <c r="AH746" s="75"/>
      <c r="AI746" s="75"/>
      <c r="AJ746" s="76" t="b">
        <f t="shared" si="44"/>
        <v>1</v>
      </c>
    </row>
    <row r="747" spans="1:36" ht="36" customHeight="1">
      <c r="A747" s="66"/>
      <c r="B747" s="66"/>
      <c r="C747" s="66"/>
      <c r="D747" s="46"/>
      <c r="E747" s="237"/>
      <c r="F747" s="217" t="str">
        <f t="shared" si="45"/>
        <v/>
      </c>
      <c r="G747" s="41"/>
      <c r="H747" s="41"/>
      <c r="I747" s="194"/>
      <c r="J747" s="41"/>
      <c r="K747" s="84"/>
      <c r="L747" s="119"/>
      <c r="M747" s="202"/>
      <c r="N747" s="218"/>
      <c r="O747" s="219"/>
      <c r="P747" s="237"/>
      <c r="Q747" s="200"/>
      <c r="R747" s="202"/>
      <c r="S747" s="202"/>
      <c r="T747" s="220"/>
      <c r="U747" s="171" t="str">
        <f t="shared" si="43"/>
        <v/>
      </c>
      <c r="V747" s="44"/>
      <c r="W747" s="201"/>
      <c r="X747" s="201"/>
      <c r="Y747" s="41"/>
      <c r="Z747" s="46"/>
      <c r="AA747" s="46"/>
      <c r="AB747" s="46"/>
      <c r="AC747" s="41"/>
      <c r="AD747" s="327"/>
      <c r="AE747" s="44"/>
      <c r="AF747" s="337" t="str">
        <f t="shared" si="46"/>
        <v/>
      </c>
      <c r="AG747" s="395"/>
      <c r="AH747" s="75"/>
      <c r="AI747" s="75"/>
      <c r="AJ747" s="76" t="b">
        <f t="shared" si="44"/>
        <v>1</v>
      </c>
    </row>
    <row r="748" spans="1:36" ht="36" customHeight="1">
      <c r="A748" s="66"/>
      <c r="B748" s="66"/>
      <c r="C748" s="66"/>
      <c r="D748" s="46"/>
      <c r="E748" s="237"/>
      <c r="F748" s="217" t="str">
        <f t="shared" si="45"/>
        <v/>
      </c>
      <c r="G748" s="41"/>
      <c r="H748" s="41"/>
      <c r="I748" s="194"/>
      <c r="J748" s="41"/>
      <c r="K748" s="84"/>
      <c r="L748" s="119"/>
      <c r="M748" s="202"/>
      <c r="N748" s="218"/>
      <c r="O748" s="219"/>
      <c r="P748" s="237"/>
      <c r="Q748" s="200"/>
      <c r="R748" s="202"/>
      <c r="S748" s="202"/>
      <c r="T748" s="220"/>
      <c r="U748" s="171" t="str">
        <f t="shared" si="43"/>
        <v/>
      </c>
      <c r="V748" s="44"/>
      <c r="W748" s="201"/>
      <c r="X748" s="201"/>
      <c r="Y748" s="41"/>
      <c r="Z748" s="46"/>
      <c r="AA748" s="46"/>
      <c r="AB748" s="46"/>
      <c r="AC748" s="41"/>
      <c r="AD748" s="327"/>
      <c r="AE748" s="44"/>
      <c r="AF748" s="337" t="str">
        <f t="shared" si="46"/>
        <v/>
      </c>
      <c r="AG748" s="395"/>
      <c r="AH748" s="75"/>
      <c r="AI748" s="75"/>
      <c r="AJ748" s="76" t="b">
        <f t="shared" si="44"/>
        <v>1</v>
      </c>
    </row>
    <row r="749" spans="1:36" ht="36" customHeight="1">
      <c r="A749" s="66"/>
      <c r="B749" s="66"/>
      <c r="C749" s="66"/>
      <c r="D749" s="46"/>
      <c r="E749" s="237"/>
      <c r="F749" s="217" t="str">
        <f t="shared" si="45"/>
        <v/>
      </c>
      <c r="G749" s="41"/>
      <c r="H749" s="41"/>
      <c r="I749" s="194"/>
      <c r="J749" s="41"/>
      <c r="K749" s="84"/>
      <c r="L749" s="119"/>
      <c r="M749" s="202"/>
      <c r="N749" s="218"/>
      <c r="O749" s="219"/>
      <c r="P749" s="237"/>
      <c r="Q749" s="200"/>
      <c r="R749" s="202"/>
      <c r="S749" s="202"/>
      <c r="T749" s="220"/>
      <c r="U749" s="171" t="str">
        <f t="shared" si="43"/>
        <v/>
      </c>
      <c r="V749" s="44"/>
      <c r="W749" s="201"/>
      <c r="X749" s="201"/>
      <c r="Y749" s="41"/>
      <c r="Z749" s="46"/>
      <c r="AA749" s="46"/>
      <c r="AB749" s="46"/>
      <c r="AC749" s="41"/>
      <c r="AD749" s="327"/>
      <c r="AE749" s="44"/>
      <c r="AF749" s="337" t="str">
        <f t="shared" si="46"/>
        <v/>
      </c>
      <c r="AG749" s="395"/>
      <c r="AH749" s="75"/>
      <c r="AI749" s="75"/>
      <c r="AJ749" s="76" t="b">
        <f t="shared" si="44"/>
        <v>1</v>
      </c>
    </row>
    <row r="750" spans="1:36" ht="36" customHeight="1">
      <c r="A750" s="66"/>
      <c r="B750" s="66"/>
      <c r="C750" s="66"/>
      <c r="D750" s="46"/>
      <c r="E750" s="237"/>
      <c r="F750" s="217" t="str">
        <f t="shared" si="45"/>
        <v/>
      </c>
      <c r="G750" s="41"/>
      <c r="H750" s="41"/>
      <c r="I750" s="194"/>
      <c r="J750" s="41"/>
      <c r="K750" s="84"/>
      <c r="L750" s="119"/>
      <c r="M750" s="202"/>
      <c r="N750" s="218"/>
      <c r="O750" s="219"/>
      <c r="P750" s="237"/>
      <c r="Q750" s="200"/>
      <c r="R750" s="202"/>
      <c r="S750" s="202"/>
      <c r="T750" s="220"/>
      <c r="U750" s="171" t="str">
        <f t="shared" si="43"/>
        <v/>
      </c>
      <c r="V750" s="44"/>
      <c r="W750" s="201"/>
      <c r="X750" s="201"/>
      <c r="Y750" s="41"/>
      <c r="Z750" s="46"/>
      <c r="AA750" s="46"/>
      <c r="AB750" s="46"/>
      <c r="AC750" s="41"/>
      <c r="AD750" s="327"/>
      <c r="AE750" s="44"/>
      <c r="AF750" s="337" t="str">
        <f t="shared" si="46"/>
        <v/>
      </c>
      <c r="AG750" s="395"/>
      <c r="AH750" s="75"/>
      <c r="AI750" s="75"/>
      <c r="AJ750" s="76" t="b">
        <f t="shared" si="44"/>
        <v>1</v>
      </c>
    </row>
    <row r="751" spans="1:36" ht="36" customHeight="1">
      <c r="A751" s="66"/>
      <c r="B751" s="66"/>
      <c r="C751" s="66"/>
      <c r="D751" s="46"/>
      <c r="E751" s="237"/>
      <c r="F751" s="217" t="str">
        <f t="shared" si="45"/>
        <v/>
      </c>
      <c r="G751" s="41"/>
      <c r="H751" s="41"/>
      <c r="I751" s="194"/>
      <c r="J751" s="41"/>
      <c r="K751" s="84"/>
      <c r="L751" s="119"/>
      <c r="M751" s="202"/>
      <c r="N751" s="218"/>
      <c r="O751" s="219"/>
      <c r="P751" s="237"/>
      <c r="Q751" s="200"/>
      <c r="R751" s="202"/>
      <c r="S751" s="202"/>
      <c r="T751" s="220"/>
      <c r="U751" s="171" t="str">
        <f t="shared" si="43"/>
        <v/>
      </c>
      <c r="V751" s="44"/>
      <c r="W751" s="201"/>
      <c r="X751" s="201"/>
      <c r="Y751" s="41"/>
      <c r="Z751" s="46"/>
      <c r="AA751" s="46"/>
      <c r="AB751" s="46"/>
      <c r="AC751" s="41"/>
      <c r="AD751" s="327"/>
      <c r="AE751" s="44"/>
      <c r="AF751" s="337" t="str">
        <f t="shared" si="46"/>
        <v/>
      </c>
      <c r="AG751" s="395"/>
      <c r="AH751" s="75"/>
      <c r="AI751" s="75"/>
      <c r="AJ751" s="76" t="b">
        <f t="shared" si="44"/>
        <v>1</v>
      </c>
    </row>
    <row r="752" spans="1:36" ht="36" customHeight="1">
      <c r="A752" s="66"/>
      <c r="B752" s="66"/>
      <c r="C752" s="66"/>
      <c r="D752" s="46"/>
      <c r="E752" s="237"/>
      <c r="F752" s="217" t="str">
        <f t="shared" si="45"/>
        <v/>
      </c>
      <c r="G752" s="41"/>
      <c r="H752" s="41"/>
      <c r="I752" s="194"/>
      <c r="J752" s="41"/>
      <c r="K752" s="84"/>
      <c r="L752" s="119"/>
      <c r="M752" s="202"/>
      <c r="N752" s="218"/>
      <c r="O752" s="219"/>
      <c r="P752" s="237"/>
      <c r="Q752" s="200"/>
      <c r="R752" s="202"/>
      <c r="S752" s="202"/>
      <c r="T752" s="220"/>
      <c r="U752" s="171" t="str">
        <f t="shared" si="43"/>
        <v/>
      </c>
      <c r="V752" s="44"/>
      <c r="W752" s="201"/>
      <c r="X752" s="201"/>
      <c r="Y752" s="41"/>
      <c r="Z752" s="46"/>
      <c r="AA752" s="46"/>
      <c r="AB752" s="46"/>
      <c r="AC752" s="41"/>
      <c r="AD752" s="327"/>
      <c r="AE752" s="44"/>
      <c r="AF752" s="337" t="str">
        <f t="shared" si="46"/>
        <v/>
      </c>
      <c r="AG752" s="395"/>
      <c r="AH752" s="75"/>
      <c r="AI752" s="75"/>
      <c r="AJ752" s="76" t="b">
        <f t="shared" si="44"/>
        <v>1</v>
      </c>
    </row>
    <row r="753" spans="1:36" ht="36" customHeight="1">
      <c r="A753" s="66"/>
      <c r="B753" s="66"/>
      <c r="C753" s="66"/>
      <c r="D753" s="46"/>
      <c r="E753" s="237"/>
      <c r="F753" s="217" t="str">
        <f t="shared" si="45"/>
        <v/>
      </c>
      <c r="G753" s="41"/>
      <c r="H753" s="41"/>
      <c r="I753" s="194"/>
      <c r="J753" s="41"/>
      <c r="K753" s="84"/>
      <c r="L753" s="119"/>
      <c r="M753" s="202"/>
      <c r="N753" s="218"/>
      <c r="O753" s="219"/>
      <c r="P753" s="237"/>
      <c r="Q753" s="200"/>
      <c r="R753" s="202"/>
      <c r="S753" s="202"/>
      <c r="T753" s="220"/>
      <c r="U753" s="171" t="str">
        <f t="shared" si="43"/>
        <v/>
      </c>
      <c r="V753" s="44"/>
      <c r="W753" s="201"/>
      <c r="X753" s="201"/>
      <c r="Y753" s="41"/>
      <c r="Z753" s="46"/>
      <c r="AA753" s="46"/>
      <c r="AB753" s="46"/>
      <c r="AC753" s="41"/>
      <c r="AD753" s="327"/>
      <c r="AE753" s="44"/>
      <c r="AF753" s="337" t="str">
        <f t="shared" si="46"/>
        <v/>
      </c>
      <c r="AG753" s="395"/>
      <c r="AH753" s="75"/>
      <c r="AI753" s="75"/>
      <c r="AJ753" s="76" t="b">
        <f t="shared" si="44"/>
        <v>1</v>
      </c>
    </row>
    <row r="754" spans="1:36" ht="36" customHeight="1">
      <c r="A754" s="66"/>
      <c r="B754" s="66"/>
      <c r="C754" s="66"/>
      <c r="D754" s="46"/>
      <c r="E754" s="237"/>
      <c r="F754" s="217" t="str">
        <f t="shared" si="45"/>
        <v/>
      </c>
      <c r="G754" s="41"/>
      <c r="H754" s="41"/>
      <c r="I754" s="194"/>
      <c r="J754" s="41"/>
      <c r="K754" s="84"/>
      <c r="L754" s="119"/>
      <c r="M754" s="202"/>
      <c r="N754" s="218"/>
      <c r="O754" s="219"/>
      <c r="P754" s="237"/>
      <c r="Q754" s="200"/>
      <c r="R754" s="202"/>
      <c r="S754" s="202"/>
      <c r="T754" s="220"/>
      <c r="U754" s="171" t="str">
        <f t="shared" si="43"/>
        <v/>
      </c>
      <c r="V754" s="44"/>
      <c r="W754" s="201"/>
      <c r="X754" s="201"/>
      <c r="Y754" s="41"/>
      <c r="Z754" s="46"/>
      <c r="AA754" s="46"/>
      <c r="AB754" s="46"/>
      <c r="AC754" s="41"/>
      <c r="AD754" s="327"/>
      <c r="AE754" s="44"/>
      <c r="AF754" s="337" t="str">
        <f t="shared" si="46"/>
        <v/>
      </c>
      <c r="AG754" s="395"/>
      <c r="AH754" s="75"/>
      <c r="AI754" s="75"/>
      <c r="AJ754" s="76" t="b">
        <f t="shared" si="44"/>
        <v>1</v>
      </c>
    </row>
    <row r="755" spans="1:36" ht="36" customHeight="1">
      <c r="A755" s="66"/>
      <c r="B755" s="66"/>
      <c r="C755" s="66"/>
      <c r="D755" s="46"/>
      <c r="E755" s="237"/>
      <c r="F755" s="217" t="str">
        <f t="shared" si="45"/>
        <v/>
      </c>
      <c r="G755" s="41"/>
      <c r="H755" s="41"/>
      <c r="I755" s="194"/>
      <c r="J755" s="41"/>
      <c r="K755" s="84"/>
      <c r="L755" s="119"/>
      <c r="M755" s="202"/>
      <c r="N755" s="218"/>
      <c r="O755" s="219"/>
      <c r="P755" s="237"/>
      <c r="Q755" s="200"/>
      <c r="R755" s="202"/>
      <c r="S755" s="202"/>
      <c r="T755" s="220"/>
      <c r="U755" s="171" t="str">
        <f t="shared" si="43"/>
        <v/>
      </c>
      <c r="V755" s="44"/>
      <c r="W755" s="201"/>
      <c r="X755" s="201"/>
      <c r="Y755" s="41"/>
      <c r="Z755" s="46"/>
      <c r="AA755" s="46"/>
      <c r="AB755" s="46"/>
      <c r="AC755" s="41"/>
      <c r="AD755" s="327"/>
      <c r="AE755" s="44"/>
      <c r="AF755" s="337" t="str">
        <f t="shared" si="46"/>
        <v/>
      </c>
      <c r="AG755" s="395"/>
      <c r="AH755" s="75"/>
      <c r="AI755" s="75"/>
      <c r="AJ755" s="76" t="b">
        <f t="shared" si="44"/>
        <v>1</v>
      </c>
    </row>
    <row r="756" spans="1:36" ht="36" customHeight="1">
      <c r="A756" s="66"/>
      <c r="B756" s="66"/>
      <c r="C756" s="66"/>
      <c r="D756" s="46"/>
      <c r="E756" s="237"/>
      <c r="F756" s="217" t="str">
        <f t="shared" si="45"/>
        <v/>
      </c>
      <c r="G756" s="41"/>
      <c r="H756" s="41"/>
      <c r="I756" s="194"/>
      <c r="J756" s="41"/>
      <c r="K756" s="84"/>
      <c r="L756" s="119"/>
      <c r="M756" s="202"/>
      <c r="N756" s="218"/>
      <c r="O756" s="219"/>
      <c r="P756" s="237"/>
      <c r="Q756" s="200"/>
      <c r="R756" s="202"/>
      <c r="S756" s="202"/>
      <c r="T756" s="220"/>
      <c r="U756" s="171" t="str">
        <f t="shared" si="43"/>
        <v/>
      </c>
      <c r="V756" s="44"/>
      <c r="W756" s="201"/>
      <c r="X756" s="201"/>
      <c r="Y756" s="41"/>
      <c r="Z756" s="46"/>
      <c r="AA756" s="46"/>
      <c r="AB756" s="46"/>
      <c r="AC756" s="41"/>
      <c r="AD756" s="327"/>
      <c r="AE756" s="44"/>
      <c r="AF756" s="337" t="str">
        <f t="shared" si="46"/>
        <v/>
      </c>
      <c r="AG756" s="395"/>
      <c r="AH756" s="75"/>
      <c r="AI756" s="75"/>
      <c r="AJ756" s="76" t="b">
        <f t="shared" si="44"/>
        <v>1</v>
      </c>
    </row>
    <row r="757" spans="1:36" ht="36" customHeight="1">
      <c r="A757" s="66"/>
      <c r="B757" s="66"/>
      <c r="C757" s="66"/>
      <c r="D757" s="46"/>
      <c r="E757" s="237"/>
      <c r="F757" s="217" t="str">
        <f t="shared" si="45"/>
        <v/>
      </c>
      <c r="G757" s="41"/>
      <c r="H757" s="41"/>
      <c r="I757" s="194"/>
      <c r="J757" s="41"/>
      <c r="K757" s="84"/>
      <c r="L757" s="119"/>
      <c r="M757" s="202"/>
      <c r="N757" s="218"/>
      <c r="O757" s="219"/>
      <c r="P757" s="237"/>
      <c r="Q757" s="200"/>
      <c r="R757" s="202"/>
      <c r="S757" s="202"/>
      <c r="T757" s="220"/>
      <c r="U757" s="171" t="str">
        <f t="shared" si="43"/>
        <v/>
      </c>
      <c r="V757" s="44"/>
      <c r="W757" s="201"/>
      <c r="X757" s="201"/>
      <c r="Y757" s="41"/>
      <c r="Z757" s="46"/>
      <c r="AA757" s="46"/>
      <c r="AB757" s="46"/>
      <c r="AC757" s="41"/>
      <c r="AD757" s="327"/>
      <c r="AE757" s="44"/>
      <c r="AF757" s="337" t="str">
        <f t="shared" si="46"/>
        <v/>
      </c>
      <c r="AG757" s="395"/>
      <c r="AH757" s="75"/>
      <c r="AI757" s="75"/>
      <c r="AJ757" s="76" t="b">
        <f t="shared" si="44"/>
        <v>1</v>
      </c>
    </row>
    <row r="758" spans="1:36" ht="36" customHeight="1">
      <c r="A758" s="66"/>
      <c r="B758" s="66"/>
      <c r="C758" s="66"/>
      <c r="D758" s="46"/>
      <c r="E758" s="237"/>
      <c r="F758" s="217" t="str">
        <f t="shared" si="45"/>
        <v/>
      </c>
      <c r="G758" s="41"/>
      <c r="H758" s="41"/>
      <c r="I758" s="194"/>
      <c r="J758" s="41"/>
      <c r="K758" s="84"/>
      <c r="L758" s="119"/>
      <c r="M758" s="202"/>
      <c r="N758" s="218"/>
      <c r="O758" s="219"/>
      <c r="P758" s="237"/>
      <c r="Q758" s="200"/>
      <c r="R758" s="202"/>
      <c r="S758" s="202"/>
      <c r="T758" s="220"/>
      <c r="U758" s="171" t="str">
        <f t="shared" si="43"/>
        <v/>
      </c>
      <c r="V758" s="44"/>
      <c r="W758" s="201"/>
      <c r="X758" s="201"/>
      <c r="Y758" s="41"/>
      <c r="Z758" s="46"/>
      <c r="AA758" s="46"/>
      <c r="AB758" s="46"/>
      <c r="AC758" s="41"/>
      <c r="AD758" s="327"/>
      <c r="AE758" s="44"/>
      <c r="AF758" s="337" t="str">
        <f t="shared" si="46"/>
        <v/>
      </c>
      <c r="AG758" s="395"/>
      <c r="AH758" s="75"/>
      <c r="AI758" s="75"/>
      <c r="AJ758" s="76" t="b">
        <f t="shared" si="44"/>
        <v>1</v>
      </c>
    </row>
    <row r="759" spans="1:36" ht="36" customHeight="1">
      <c r="A759" s="66"/>
      <c r="B759" s="66"/>
      <c r="C759" s="66"/>
      <c r="D759" s="46"/>
      <c r="E759" s="237"/>
      <c r="F759" s="217" t="str">
        <f t="shared" si="45"/>
        <v/>
      </c>
      <c r="G759" s="41"/>
      <c r="H759" s="41"/>
      <c r="I759" s="194"/>
      <c r="J759" s="41"/>
      <c r="K759" s="84"/>
      <c r="L759" s="119"/>
      <c r="M759" s="202"/>
      <c r="N759" s="218"/>
      <c r="O759" s="219"/>
      <c r="P759" s="237"/>
      <c r="Q759" s="200"/>
      <c r="R759" s="202"/>
      <c r="S759" s="202"/>
      <c r="T759" s="220"/>
      <c r="U759" s="171" t="str">
        <f t="shared" si="43"/>
        <v/>
      </c>
      <c r="V759" s="44"/>
      <c r="W759" s="201"/>
      <c r="X759" s="201"/>
      <c r="Y759" s="41"/>
      <c r="Z759" s="46"/>
      <c r="AA759" s="46"/>
      <c r="AB759" s="46"/>
      <c r="AC759" s="41"/>
      <c r="AD759" s="327"/>
      <c r="AE759" s="44"/>
      <c r="AF759" s="337" t="str">
        <f t="shared" si="46"/>
        <v/>
      </c>
      <c r="AG759" s="395"/>
      <c r="AH759" s="75"/>
      <c r="AI759" s="75"/>
      <c r="AJ759" s="76" t="b">
        <f t="shared" si="44"/>
        <v>1</v>
      </c>
    </row>
    <row r="760" spans="1:36" ht="36" customHeight="1">
      <c r="A760" s="66"/>
      <c r="B760" s="66"/>
      <c r="C760" s="66"/>
      <c r="D760" s="46"/>
      <c r="E760" s="237"/>
      <c r="F760" s="217" t="str">
        <f t="shared" si="45"/>
        <v/>
      </c>
      <c r="G760" s="41"/>
      <c r="H760" s="41"/>
      <c r="I760" s="194"/>
      <c r="J760" s="41"/>
      <c r="K760" s="84"/>
      <c r="L760" s="119"/>
      <c r="M760" s="202"/>
      <c r="N760" s="218"/>
      <c r="O760" s="219"/>
      <c r="P760" s="237"/>
      <c r="Q760" s="200"/>
      <c r="R760" s="202"/>
      <c r="S760" s="202"/>
      <c r="T760" s="220"/>
      <c r="U760" s="171" t="str">
        <f t="shared" si="43"/>
        <v/>
      </c>
      <c r="V760" s="44"/>
      <c r="W760" s="201"/>
      <c r="X760" s="201"/>
      <c r="Y760" s="41"/>
      <c r="Z760" s="46"/>
      <c r="AA760" s="46"/>
      <c r="AB760" s="46"/>
      <c r="AC760" s="41"/>
      <c r="AD760" s="327"/>
      <c r="AE760" s="44"/>
      <c r="AF760" s="337" t="str">
        <f t="shared" si="46"/>
        <v/>
      </c>
      <c r="AG760" s="395"/>
      <c r="AH760" s="75"/>
      <c r="AI760" s="75"/>
      <c r="AJ760" s="76" t="b">
        <f t="shared" si="44"/>
        <v>1</v>
      </c>
    </row>
    <row r="761" spans="1:36" ht="36" customHeight="1">
      <c r="A761" s="66"/>
      <c r="B761" s="66"/>
      <c r="C761" s="66"/>
      <c r="D761" s="46"/>
      <c r="E761" s="237"/>
      <c r="F761" s="217" t="str">
        <f t="shared" si="45"/>
        <v/>
      </c>
      <c r="G761" s="41"/>
      <c r="H761" s="41"/>
      <c r="I761" s="194"/>
      <c r="J761" s="41"/>
      <c r="K761" s="84"/>
      <c r="L761" s="119"/>
      <c r="M761" s="202"/>
      <c r="N761" s="218"/>
      <c r="O761" s="219"/>
      <c r="P761" s="237"/>
      <c r="Q761" s="200"/>
      <c r="R761" s="202"/>
      <c r="S761" s="202"/>
      <c r="T761" s="220"/>
      <c r="U761" s="171" t="str">
        <f t="shared" si="43"/>
        <v/>
      </c>
      <c r="V761" s="44"/>
      <c r="W761" s="201"/>
      <c r="X761" s="201"/>
      <c r="Y761" s="41"/>
      <c r="Z761" s="46"/>
      <c r="AA761" s="46"/>
      <c r="AB761" s="46"/>
      <c r="AC761" s="41"/>
      <c r="AD761" s="327"/>
      <c r="AE761" s="44"/>
      <c r="AF761" s="337" t="str">
        <f t="shared" si="46"/>
        <v/>
      </c>
      <c r="AG761" s="395"/>
      <c r="AH761" s="75"/>
      <c r="AI761" s="75"/>
      <c r="AJ761" s="76" t="b">
        <f t="shared" si="44"/>
        <v>1</v>
      </c>
    </row>
    <row r="762" spans="1:36" ht="36" customHeight="1">
      <c r="A762" s="66"/>
      <c r="B762" s="66"/>
      <c r="C762" s="66"/>
      <c r="D762" s="46"/>
      <c r="E762" s="237"/>
      <c r="F762" s="217" t="str">
        <f t="shared" si="45"/>
        <v/>
      </c>
      <c r="G762" s="41"/>
      <c r="H762" s="41"/>
      <c r="I762" s="194"/>
      <c r="J762" s="41"/>
      <c r="K762" s="84"/>
      <c r="L762" s="119"/>
      <c r="M762" s="202"/>
      <c r="N762" s="218"/>
      <c r="O762" s="219"/>
      <c r="P762" s="237"/>
      <c r="Q762" s="200"/>
      <c r="R762" s="202"/>
      <c r="S762" s="202"/>
      <c r="T762" s="220"/>
      <c r="U762" s="171" t="str">
        <f t="shared" si="43"/>
        <v/>
      </c>
      <c r="V762" s="44"/>
      <c r="W762" s="201"/>
      <c r="X762" s="201"/>
      <c r="Y762" s="41"/>
      <c r="Z762" s="46"/>
      <c r="AA762" s="46"/>
      <c r="AB762" s="46"/>
      <c r="AC762" s="41"/>
      <c r="AD762" s="327"/>
      <c r="AE762" s="44"/>
      <c r="AF762" s="337" t="str">
        <f t="shared" si="46"/>
        <v/>
      </c>
      <c r="AG762" s="395"/>
      <c r="AH762" s="75"/>
      <c r="AI762" s="75"/>
      <c r="AJ762" s="76" t="b">
        <f t="shared" si="44"/>
        <v>1</v>
      </c>
    </row>
    <row r="763" spans="1:36" ht="36" customHeight="1">
      <c r="A763" s="66"/>
      <c r="B763" s="66"/>
      <c r="C763" s="66"/>
      <c r="D763" s="46"/>
      <c r="E763" s="237"/>
      <c r="F763" s="217" t="str">
        <f t="shared" si="45"/>
        <v/>
      </c>
      <c r="G763" s="41"/>
      <c r="H763" s="41"/>
      <c r="I763" s="194"/>
      <c r="J763" s="41"/>
      <c r="K763" s="84"/>
      <c r="L763" s="119"/>
      <c r="M763" s="202"/>
      <c r="N763" s="218"/>
      <c r="O763" s="219"/>
      <c r="P763" s="237"/>
      <c r="Q763" s="200"/>
      <c r="R763" s="202"/>
      <c r="S763" s="202"/>
      <c r="T763" s="220"/>
      <c r="U763" s="171" t="str">
        <f t="shared" si="43"/>
        <v/>
      </c>
      <c r="V763" s="44"/>
      <c r="W763" s="201"/>
      <c r="X763" s="201"/>
      <c r="Y763" s="41"/>
      <c r="Z763" s="46"/>
      <c r="AA763" s="46"/>
      <c r="AB763" s="46"/>
      <c r="AC763" s="41"/>
      <c r="AD763" s="327"/>
      <c r="AE763" s="44"/>
      <c r="AF763" s="337" t="str">
        <f t="shared" si="46"/>
        <v/>
      </c>
      <c r="AG763" s="395"/>
      <c r="AH763" s="75"/>
      <c r="AI763" s="75"/>
      <c r="AJ763" s="76" t="b">
        <f t="shared" si="44"/>
        <v>1</v>
      </c>
    </row>
    <row r="764" spans="1:36" ht="36" customHeight="1">
      <c r="A764" s="66"/>
      <c r="B764" s="66"/>
      <c r="C764" s="66"/>
      <c r="D764" s="46"/>
      <c r="E764" s="237"/>
      <c r="F764" s="217" t="str">
        <f t="shared" si="45"/>
        <v/>
      </c>
      <c r="G764" s="41"/>
      <c r="H764" s="41"/>
      <c r="I764" s="194"/>
      <c r="J764" s="41"/>
      <c r="K764" s="84"/>
      <c r="L764" s="119"/>
      <c r="M764" s="202"/>
      <c r="N764" s="218"/>
      <c r="O764" s="219"/>
      <c r="P764" s="237"/>
      <c r="Q764" s="200"/>
      <c r="R764" s="202"/>
      <c r="S764" s="202"/>
      <c r="T764" s="220"/>
      <c r="U764" s="171" t="str">
        <f t="shared" si="43"/>
        <v/>
      </c>
      <c r="V764" s="44"/>
      <c r="W764" s="201"/>
      <c r="X764" s="201"/>
      <c r="Y764" s="41"/>
      <c r="Z764" s="46"/>
      <c r="AA764" s="46"/>
      <c r="AB764" s="46"/>
      <c r="AC764" s="41"/>
      <c r="AD764" s="327"/>
      <c r="AE764" s="44"/>
      <c r="AF764" s="337" t="str">
        <f t="shared" si="46"/>
        <v/>
      </c>
      <c r="AG764" s="395"/>
      <c r="AH764" s="75"/>
      <c r="AI764" s="75"/>
      <c r="AJ764" s="76" t="b">
        <f t="shared" si="44"/>
        <v>1</v>
      </c>
    </row>
    <row r="765" spans="1:36" ht="36" customHeight="1">
      <c r="A765" s="66"/>
      <c r="B765" s="66"/>
      <c r="C765" s="66"/>
      <c r="D765" s="46"/>
      <c r="E765" s="237"/>
      <c r="F765" s="217" t="str">
        <f t="shared" si="45"/>
        <v/>
      </c>
      <c r="G765" s="41"/>
      <c r="H765" s="41"/>
      <c r="I765" s="194"/>
      <c r="J765" s="41"/>
      <c r="K765" s="84"/>
      <c r="L765" s="119"/>
      <c r="M765" s="202"/>
      <c r="N765" s="218"/>
      <c r="O765" s="219"/>
      <c r="P765" s="237"/>
      <c r="Q765" s="200"/>
      <c r="R765" s="202"/>
      <c r="S765" s="202"/>
      <c r="T765" s="220"/>
      <c r="U765" s="171" t="str">
        <f t="shared" si="43"/>
        <v/>
      </c>
      <c r="V765" s="44"/>
      <c r="W765" s="201"/>
      <c r="X765" s="201"/>
      <c r="Y765" s="41"/>
      <c r="Z765" s="46"/>
      <c r="AA765" s="46"/>
      <c r="AB765" s="46"/>
      <c r="AC765" s="41"/>
      <c r="AD765" s="327"/>
      <c r="AE765" s="44"/>
      <c r="AF765" s="337" t="str">
        <f t="shared" si="46"/>
        <v/>
      </c>
      <c r="AG765" s="395"/>
      <c r="AH765" s="75"/>
      <c r="AI765" s="75"/>
      <c r="AJ765" s="76" t="b">
        <f t="shared" si="44"/>
        <v>1</v>
      </c>
    </row>
    <row r="766" spans="1:36" ht="36" customHeight="1">
      <c r="A766" s="66"/>
      <c r="B766" s="66"/>
      <c r="C766" s="66"/>
      <c r="D766" s="46"/>
      <c r="E766" s="237"/>
      <c r="F766" s="217" t="str">
        <f t="shared" si="45"/>
        <v/>
      </c>
      <c r="G766" s="41"/>
      <c r="H766" s="41"/>
      <c r="I766" s="194"/>
      <c r="J766" s="41"/>
      <c r="K766" s="84"/>
      <c r="L766" s="119"/>
      <c r="M766" s="202"/>
      <c r="N766" s="218"/>
      <c r="O766" s="219"/>
      <c r="P766" s="237"/>
      <c r="Q766" s="200"/>
      <c r="R766" s="202"/>
      <c r="S766" s="202"/>
      <c r="T766" s="220"/>
      <c r="U766" s="171" t="str">
        <f t="shared" si="43"/>
        <v/>
      </c>
      <c r="V766" s="44"/>
      <c r="W766" s="201"/>
      <c r="X766" s="201"/>
      <c r="Y766" s="41"/>
      <c r="Z766" s="46"/>
      <c r="AA766" s="46"/>
      <c r="AB766" s="46"/>
      <c r="AC766" s="41"/>
      <c r="AD766" s="327"/>
      <c r="AE766" s="44"/>
      <c r="AF766" s="337" t="str">
        <f t="shared" si="46"/>
        <v/>
      </c>
      <c r="AG766" s="395"/>
      <c r="AH766" s="75"/>
      <c r="AI766" s="75"/>
      <c r="AJ766" s="76" t="b">
        <f t="shared" si="44"/>
        <v>1</v>
      </c>
    </row>
    <row r="767" spans="1:36" ht="36" customHeight="1">
      <c r="A767" s="66"/>
      <c r="B767" s="66"/>
      <c r="C767" s="66"/>
      <c r="D767" s="46"/>
      <c r="E767" s="237"/>
      <c r="F767" s="217" t="str">
        <f t="shared" si="45"/>
        <v/>
      </c>
      <c r="G767" s="41"/>
      <c r="H767" s="41"/>
      <c r="I767" s="194"/>
      <c r="J767" s="41"/>
      <c r="K767" s="84"/>
      <c r="L767" s="119"/>
      <c r="M767" s="202"/>
      <c r="N767" s="218"/>
      <c r="O767" s="219"/>
      <c r="P767" s="237"/>
      <c r="Q767" s="200"/>
      <c r="R767" s="202"/>
      <c r="S767" s="202"/>
      <c r="T767" s="220"/>
      <c r="U767" s="171" t="str">
        <f t="shared" si="43"/>
        <v/>
      </c>
      <c r="V767" s="44"/>
      <c r="W767" s="201"/>
      <c r="X767" s="201"/>
      <c r="Y767" s="41"/>
      <c r="Z767" s="46"/>
      <c r="AA767" s="46"/>
      <c r="AB767" s="46"/>
      <c r="AC767" s="41"/>
      <c r="AD767" s="327"/>
      <c r="AE767" s="44"/>
      <c r="AF767" s="337" t="str">
        <f t="shared" si="46"/>
        <v/>
      </c>
      <c r="AG767" s="395"/>
      <c r="AH767" s="75"/>
      <c r="AI767" s="75"/>
      <c r="AJ767" s="76" t="b">
        <f t="shared" si="44"/>
        <v>1</v>
      </c>
    </row>
    <row r="768" spans="1:36" ht="36" customHeight="1">
      <c r="A768" s="66"/>
      <c r="B768" s="66"/>
      <c r="C768" s="66"/>
      <c r="D768" s="46"/>
      <c r="E768" s="237"/>
      <c r="F768" s="217" t="str">
        <f t="shared" si="45"/>
        <v/>
      </c>
      <c r="G768" s="41"/>
      <c r="H768" s="41"/>
      <c r="I768" s="194"/>
      <c r="J768" s="41"/>
      <c r="K768" s="84"/>
      <c r="L768" s="119"/>
      <c r="M768" s="202"/>
      <c r="N768" s="218"/>
      <c r="O768" s="219"/>
      <c r="P768" s="237"/>
      <c r="Q768" s="200"/>
      <c r="R768" s="202"/>
      <c r="S768" s="202"/>
      <c r="T768" s="220"/>
      <c r="U768" s="171" t="str">
        <f t="shared" si="43"/>
        <v/>
      </c>
      <c r="V768" s="44"/>
      <c r="W768" s="201"/>
      <c r="X768" s="201"/>
      <c r="Y768" s="41"/>
      <c r="Z768" s="46"/>
      <c r="AA768" s="46"/>
      <c r="AB768" s="46"/>
      <c r="AC768" s="41"/>
      <c r="AD768" s="327"/>
      <c r="AE768" s="44"/>
      <c r="AF768" s="337" t="str">
        <f t="shared" si="46"/>
        <v/>
      </c>
      <c r="AG768" s="395"/>
      <c r="AH768" s="75"/>
      <c r="AI768" s="75"/>
      <c r="AJ768" s="76" t="b">
        <f t="shared" si="44"/>
        <v>1</v>
      </c>
    </row>
    <row r="769" spans="1:36" ht="36" customHeight="1">
      <c r="A769" s="66"/>
      <c r="B769" s="66"/>
      <c r="C769" s="66"/>
      <c r="D769" s="46"/>
      <c r="E769" s="237"/>
      <c r="F769" s="217" t="str">
        <f t="shared" si="45"/>
        <v/>
      </c>
      <c r="G769" s="41"/>
      <c r="H769" s="41"/>
      <c r="I769" s="194"/>
      <c r="J769" s="41"/>
      <c r="K769" s="84"/>
      <c r="L769" s="119"/>
      <c r="M769" s="202"/>
      <c r="N769" s="218"/>
      <c r="O769" s="219"/>
      <c r="P769" s="237"/>
      <c r="Q769" s="200"/>
      <c r="R769" s="202"/>
      <c r="S769" s="202"/>
      <c r="T769" s="220"/>
      <c r="U769" s="171" t="str">
        <f t="shared" si="43"/>
        <v/>
      </c>
      <c r="V769" s="44"/>
      <c r="W769" s="201"/>
      <c r="X769" s="201"/>
      <c r="Y769" s="41"/>
      <c r="Z769" s="46"/>
      <c r="AA769" s="46"/>
      <c r="AB769" s="46"/>
      <c r="AC769" s="41"/>
      <c r="AD769" s="327"/>
      <c r="AE769" s="44"/>
      <c r="AF769" s="337" t="str">
        <f t="shared" si="46"/>
        <v/>
      </c>
      <c r="AG769" s="395"/>
      <c r="AH769" s="75"/>
      <c r="AI769" s="75"/>
      <c r="AJ769" s="76" t="b">
        <f t="shared" si="44"/>
        <v>1</v>
      </c>
    </row>
    <row r="770" spans="1:36" ht="36" customHeight="1">
      <c r="A770" s="66"/>
      <c r="B770" s="66"/>
      <c r="C770" s="66"/>
      <c r="D770" s="46"/>
      <c r="E770" s="237"/>
      <c r="F770" s="217" t="str">
        <f t="shared" si="45"/>
        <v/>
      </c>
      <c r="G770" s="41"/>
      <c r="H770" s="41"/>
      <c r="I770" s="194"/>
      <c r="J770" s="41"/>
      <c r="K770" s="84"/>
      <c r="L770" s="119"/>
      <c r="M770" s="202"/>
      <c r="N770" s="218"/>
      <c r="O770" s="219"/>
      <c r="P770" s="237"/>
      <c r="Q770" s="200"/>
      <c r="R770" s="202"/>
      <c r="S770" s="202"/>
      <c r="T770" s="220"/>
      <c r="U770" s="171" t="str">
        <f t="shared" si="43"/>
        <v/>
      </c>
      <c r="V770" s="44"/>
      <c r="W770" s="201"/>
      <c r="X770" s="201"/>
      <c r="Y770" s="41"/>
      <c r="Z770" s="46"/>
      <c r="AA770" s="46"/>
      <c r="AB770" s="46"/>
      <c r="AC770" s="41"/>
      <c r="AD770" s="327"/>
      <c r="AE770" s="44"/>
      <c r="AF770" s="337" t="str">
        <f t="shared" si="46"/>
        <v/>
      </c>
      <c r="AG770" s="395"/>
      <c r="AH770" s="75"/>
      <c r="AI770" s="75"/>
      <c r="AJ770" s="76" t="b">
        <f t="shared" si="44"/>
        <v>1</v>
      </c>
    </row>
    <row r="771" spans="1:36" ht="36" customHeight="1">
      <c r="A771" s="66"/>
      <c r="B771" s="66"/>
      <c r="C771" s="66"/>
      <c r="D771" s="46"/>
      <c r="E771" s="237"/>
      <c r="F771" s="217" t="str">
        <f t="shared" si="45"/>
        <v/>
      </c>
      <c r="G771" s="41"/>
      <c r="H771" s="41"/>
      <c r="I771" s="194"/>
      <c r="J771" s="41"/>
      <c r="K771" s="84"/>
      <c r="L771" s="119"/>
      <c r="M771" s="202"/>
      <c r="N771" s="218"/>
      <c r="O771" s="219"/>
      <c r="P771" s="237"/>
      <c r="Q771" s="200"/>
      <c r="R771" s="202"/>
      <c r="S771" s="202"/>
      <c r="T771" s="220"/>
      <c r="U771" s="171" t="str">
        <f t="shared" si="43"/>
        <v/>
      </c>
      <c r="V771" s="44"/>
      <c r="W771" s="201"/>
      <c r="X771" s="201"/>
      <c r="Y771" s="41"/>
      <c r="Z771" s="46"/>
      <c r="AA771" s="46"/>
      <c r="AB771" s="46"/>
      <c r="AC771" s="41"/>
      <c r="AD771" s="327"/>
      <c r="AE771" s="44"/>
      <c r="AF771" s="337" t="str">
        <f t="shared" si="46"/>
        <v/>
      </c>
      <c r="AG771" s="395"/>
      <c r="AH771" s="75"/>
      <c r="AI771" s="75"/>
      <c r="AJ771" s="76" t="b">
        <f t="shared" si="44"/>
        <v>1</v>
      </c>
    </row>
    <row r="772" spans="1:36" ht="36" customHeight="1">
      <c r="A772" s="66"/>
      <c r="B772" s="66"/>
      <c r="C772" s="66"/>
      <c r="D772" s="46"/>
      <c r="E772" s="237"/>
      <c r="F772" s="217" t="str">
        <f t="shared" si="45"/>
        <v/>
      </c>
      <c r="G772" s="41"/>
      <c r="H772" s="41"/>
      <c r="I772" s="194"/>
      <c r="J772" s="41"/>
      <c r="K772" s="84"/>
      <c r="L772" s="119"/>
      <c r="M772" s="202"/>
      <c r="N772" s="218"/>
      <c r="O772" s="219"/>
      <c r="P772" s="237"/>
      <c r="Q772" s="200"/>
      <c r="R772" s="202"/>
      <c r="S772" s="202"/>
      <c r="T772" s="220"/>
      <c r="U772" s="171" t="str">
        <f t="shared" si="43"/>
        <v/>
      </c>
      <c r="V772" s="44"/>
      <c r="W772" s="201"/>
      <c r="X772" s="201"/>
      <c r="Y772" s="41"/>
      <c r="Z772" s="46"/>
      <c r="AA772" s="46"/>
      <c r="AB772" s="46"/>
      <c r="AC772" s="41"/>
      <c r="AD772" s="327"/>
      <c r="AE772" s="44"/>
      <c r="AF772" s="337" t="str">
        <f t="shared" si="46"/>
        <v/>
      </c>
      <c r="AG772" s="395"/>
      <c r="AH772" s="75"/>
      <c r="AI772" s="75"/>
      <c r="AJ772" s="76" t="b">
        <f t="shared" si="44"/>
        <v>1</v>
      </c>
    </row>
    <row r="773" spans="1:36" ht="36" customHeight="1">
      <c r="A773" s="66"/>
      <c r="B773" s="66"/>
      <c r="C773" s="66"/>
      <c r="D773" s="46"/>
      <c r="E773" s="237"/>
      <c r="F773" s="217" t="str">
        <f t="shared" si="45"/>
        <v/>
      </c>
      <c r="G773" s="41"/>
      <c r="H773" s="41"/>
      <c r="I773" s="194"/>
      <c r="J773" s="41"/>
      <c r="K773" s="84"/>
      <c r="L773" s="119"/>
      <c r="M773" s="202"/>
      <c r="N773" s="218"/>
      <c r="O773" s="219"/>
      <c r="P773" s="237"/>
      <c r="Q773" s="200"/>
      <c r="R773" s="202"/>
      <c r="S773" s="202"/>
      <c r="T773" s="220"/>
      <c r="U773" s="171" t="str">
        <f t="shared" si="43"/>
        <v/>
      </c>
      <c r="V773" s="44"/>
      <c r="W773" s="201"/>
      <c r="X773" s="201"/>
      <c r="Y773" s="41"/>
      <c r="Z773" s="46"/>
      <c r="AA773" s="46"/>
      <c r="AB773" s="46"/>
      <c r="AC773" s="41"/>
      <c r="AD773" s="327"/>
      <c r="AE773" s="44"/>
      <c r="AF773" s="337" t="str">
        <f t="shared" si="46"/>
        <v/>
      </c>
      <c r="AG773" s="395"/>
      <c r="AH773" s="75"/>
      <c r="AI773" s="75"/>
      <c r="AJ773" s="76" t="b">
        <f t="shared" si="44"/>
        <v>1</v>
      </c>
    </row>
    <row r="774" spans="1:36" ht="36" customHeight="1">
      <c r="A774" s="66"/>
      <c r="B774" s="66"/>
      <c r="C774" s="66"/>
      <c r="D774" s="46"/>
      <c r="E774" s="237"/>
      <c r="F774" s="217" t="str">
        <f t="shared" si="45"/>
        <v/>
      </c>
      <c r="G774" s="41"/>
      <c r="H774" s="41"/>
      <c r="I774" s="194"/>
      <c r="J774" s="41"/>
      <c r="K774" s="84"/>
      <c r="L774" s="119"/>
      <c r="M774" s="202"/>
      <c r="N774" s="218"/>
      <c r="O774" s="219"/>
      <c r="P774" s="237"/>
      <c r="Q774" s="200"/>
      <c r="R774" s="202"/>
      <c r="S774" s="202"/>
      <c r="T774" s="220"/>
      <c r="U774" s="171" t="str">
        <f t="shared" si="43"/>
        <v/>
      </c>
      <c r="V774" s="44"/>
      <c r="W774" s="201"/>
      <c r="X774" s="201"/>
      <c r="Y774" s="41"/>
      <c r="Z774" s="46"/>
      <c r="AA774" s="46"/>
      <c r="AB774" s="46"/>
      <c r="AC774" s="41"/>
      <c r="AD774" s="327"/>
      <c r="AE774" s="44"/>
      <c r="AF774" s="337" t="str">
        <f t="shared" si="46"/>
        <v/>
      </c>
      <c r="AG774" s="395"/>
      <c r="AH774" s="75"/>
      <c r="AI774" s="75"/>
      <c r="AJ774" s="76" t="b">
        <f t="shared" si="44"/>
        <v>1</v>
      </c>
    </row>
    <row r="775" spans="1:36" ht="36" customHeight="1">
      <c r="A775" s="66"/>
      <c r="B775" s="66"/>
      <c r="C775" s="66"/>
      <c r="D775" s="46"/>
      <c r="E775" s="237"/>
      <c r="F775" s="217" t="str">
        <f t="shared" si="45"/>
        <v/>
      </c>
      <c r="G775" s="41"/>
      <c r="H775" s="41"/>
      <c r="I775" s="194"/>
      <c r="J775" s="41"/>
      <c r="K775" s="84"/>
      <c r="L775" s="119"/>
      <c r="M775" s="202"/>
      <c r="N775" s="218"/>
      <c r="O775" s="219"/>
      <c r="P775" s="237"/>
      <c r="Q775" s="200"/>
      <c r="R775" s="202"/>
      <c r="S775" s="202"/>
      <c r="T775" s="220"/>
      <c r="U775" s="171" t="str">
        <f t="shared" si="43"/>
        <v/>
      </c>
      <c r="V775" s="44"/>
      <c r="W775" s="201"/>
      <c r="X775" s="201"/>
      <c r="Y775" s="41"/>
      <c r="Z775" s="46"/>
      <c r="AA775" s="46"/>
      <c r="AB775" s="46"/>
      <c r="AC775" s="41"/>
      <c r="AD775" s="327"/>
      <c r="AE775" s="44"/>
      <c r="AF775" s="337" t="str">
        <f t="shared" si="46"/>
        <v/>
      </c>
      <c r="AG775" s="395"/>
      <c r="AH775" s="75"/>
      <c r="AI775" s="75"/>
      <c r="AJ775" s="76" t="b">
        <f t="shared" si="44"/>
        <v>1</v>
      </c>
    </row>
    <row r="776" spans="1:36" ht="36" customHeight="1">
      <c r="A776" s="68"/>
      <c r="B776" s="68"/>
      <c r="C776" s="66"/>
      <c r="D776" s="46"/>
      <c r="E776" s="237"/>
      <c r="F776" s="217" t="str">
        <f t="shared" si="45"/>
        <v/>
      </c>
      <c r="G776" s="41"/>
      <c r="H776" s="41"/>
      <c r="I776" s="194"/>
      <c r="J776" s="41"/>
      <c r="K776" s="84"/>
      <c r="L776" s="119"/>
      <c r="M776" s="201"/>
      <c r="N776" s="85"/>
      <c r="O776" s="219"/>
      <c r="P776" s="237"/>
      <c r="Q776" s="200"/>
      <c r="R776" s="202"/>
      <c r="S776" s="202"/>
      <c r="T776" s="220"/>
      <c r="U776" s="171" t="str">
        <f t="shared" si="43"/>
        <v/>
      </c>
      <c r="V776" s="44"/>
      <c r="W776" s="201"/>
      <c r="X776" s="201"/>
      <c r="Y776" s="41"/>
      <c r="Z776" s="46"/>
      <c r="AA776" s="46"/>
      <c r="AB776" s="46"/>
      <c r="AC776" s="41"/>
      <c r="AD776" s="327"/>
      <c r="AE776" s="44"/>
      <c r="AF776" s="337" t="str">
        <f t="shared" si="46"/>
        <v/>
      </c>
      <c r="AG776" s="395"/>
      <c r="AH776" s="75"/>
      <c r="AI776" s="75"/>
      <c r="AJ776" s="76" t="b">
        <f t="shared" si="44"/>
        <v>1</v>
      </c>
    </row>
    <row r="777" spans="1:36" ht="36" customHeight="1">
      <c r="A777" s="68"/>
      <c r="B777" s="68"/>
      <c r="C777" s="66"/>
      <c r="D777" s="46"/>
      <c r="E777" s="237"/>
      <c r="F777" s="217" t="str">
        <f t="shared" si="45"/>
        <v/>
      </c>
      <c r="G777" s="41"/>
      <c r="H777" s="41"/>
      <c r="I777" s="194"/>
      <c r="J777" s="41"/>
      <c r="K777" s="84"/>
      <c r="L777" s="119"/>
      <c r="M777" s="201"/>
      <c r="N777" s="85"/>
      <c r="O777" s="219"/>
      <c r="P777" s="237"/>
      <c r="Q777" s="200"/>
      <c r="R777" s="202"/>
      <c r="S777" s="202"/>
      <c r="T777" s="220"/>
      <c r="U777" s="171" t="str">
        <f t="shared" si="43"/>
        <v/>
      </c>
      <c r="V777" s="44"/>
      <c r="W777" s="201"/>
      <c r="X777" s="201"/>
      <c r="Y777" s="41"/>
      <c r="Z777" s="46"/>
      <c r="AA777" s="46"/>
      <c r="AB777" s="46"/>
      <c r="AC777" s="41"/>
      <c r="AD777" s="327"/>
      <c r="AE777" s="44"/>
      <c r="AF777" s="337" t="str">
        <f t="shared" si="46"/>
        <v/>
      </c>
      <c r="AG777" s="395"/>
      <c r="AH777" s="75"/>
      <c r="AI777" s="75"/>
      <c r="AJ777" s="76" t="b">
        <f t="shared" si="44"/>
        <v>1</v>
      </c>
    </row>
    <row r="778" spans="1:36" ht="36" customHeight="1">
      <c r="A778" s="68"/>
      <c r="B778" s="68"/>
      <c r="C778" s="66"/>
      <c r="D778" s="46"/>
      <c r="E778" s="237"/>
      <c r="F778" s="217" t="str">
        <f t="shared" si="45"/>
        <v/>
      </c>
      <c r="G778" s="41"/>
      <c r="H778" s="41"/>
      <c r="I778" s="194"/>
      <c r="J778" s="41"/>
      <c r="K778" s="84"/>
      <c r="L778" s="119"/>
      <c r="M778" s="201"/>
      <c r="N778" s="85"/>
      <c r="O778" s="219"/>
      <c r="P778" s="237"/>
      <c r="Q778" s="200"/>
      <c r="R778" s="202"/>
      <c r="S778" s="202"/>
      <c r="T778" s="220"/>
      <c r="U778" s="171" t="str">
        <f t="shared" si="43"/>
        <v/>
      </c>
      <c r="V778" s="44"/>
      <c r="W778" s="201"/>
      <c r="X778" s="201"/>
      <c r="Y778" s="41"/>
      <c r="Z778" s="46"/>
      <c r="AA778" s="46"/>
      <c r="AB778" s="46"/>
      <c r="AC778" s="41"/>
      <c r="AD778" s="327"/>
      <c r="AE778" s="44"/>
      <c r="AF778" s="337" t="str">
        <f t="shared" si="46"/>
        <v/>
      </c>
      <c r="AG778" s="395"/>
      <c r="AH778" s="75"/>
      <c r="AI778" s="75"/>
      <c r="AJ778" s="76" t="b">
        <f t="shared" si="44"/>
        <v>1</v>
      </c>
    </row>
    <row r="779" spans="1:36" ht="36" customHeight="1">
      <c r="A779" s="66"/>
      <c r="B779" s="66"/>
      <c r="C779" s="66"/>
      <c r="D779" s="46"/>
      <c r="E779" s="237"/>
      <c r="F779" s="217" t="str">
        <f t="shared" si="45"/>
        <v/>
      </c>
      <c r="G779" s="41"/>
      <c r="H779" s="41"/>
      <c r="I779" s="194"/>
      <c r="J779" s="41"/>
      <c r="K779" s="84"/>
      <c r="L779" s="119"/>
      <c r="M779" s="201"/>
      <c r="N779" s="85"/>
      <c r="O779" s="219"/>
      <c r="P779" s="237"/>
      <c r="Q779" s="200"/>
      <c r="R779" s="202"/>
      <c r="S779" s="202"/>
      <c r="T779" s="220"/>
      <c r="U779" s="171" t="str">
        <f t="shared" ref="U779:U842" si="47">IF(ISBLANK(Q779),"",DATEDIF(K779,Q779,"d")/365)</f>
        <v/>
      </c>
      <c r="V779" s="44"/>
      <c r="W779" s="201"/>
      <c r="X779" s="201"/>
      <c r="Y779" s="41"/>
      <c r="Z779" s="46"/>
      <c r="AA779" s="46"/>
      <c r="AB779" s="46"/>
      <c r="AC779" s="41"/>
      <c r="AD779" s="327"/>
      <c r="AE779" s="44"/>
      <c r="AF779" s="337" t="str">
        <f t="shared" si="46"/>
        <v/>
      </c>
      <c r="AG779" s="395"/>
      <c r="AH779" s="75"/>
      <c r="AI779" s="75"/>
      <c r="AJ779" s="76" t="b">
        <f t="shared" ref="AJ779:AJ842" si="48">ROUND(M779,)=ROUND(S779,)+ROUND(AB779,)+ROUND(W779,)</f>
        <v>1</v>
      </c>
    </row>
    <row r="780" spans="1:36" ht="36" customHeight="1">
      <c r="A780" s="66"/>
      <c r="B780" s="66"/>
      <c r="C780" s="66"/>
      <c r="D780" s="46"/>
      <c r="E780" s="237"/>
      <c r="F780" s="217" t="str">
        <f t="shared" si="45"/>
        <v/>
      </c>
      <c r="G780" s="41"/>
      <c r="H780" s="41"/>
      <c r="I780" s="194"/>
      <c r="J780" s="41"/>
      <c r="K780" s="84"/>
      <c r="L780" s="119"/>
      <c r="M780" s="201"/>
      <c r="N780" s="85"/>
      <c r="O780" s="219"/>
      <c r="P780" s="237"/>
      <c r="Q780" s="200"/>
      <c r="R780" s="202"/>
      <c r="S780" s="202"/>
      <c r="T780" s="220"/>
      <c r="U780" s="171" t="str">
        <f t="shared" si="47"/>
        <v/>
      </c>
      <c r="V780" s="44"/>
      <c r="W780" s="201"/>
      <c r="X780" s="201"/>
      <c r="Y780" s="41"/>
      <c r="Z780" s="46"/>
      <c r="AA780" s="46"/>
      <c r="AB780" s="46"/>
      <c r="AC780" s="41"/>
      <c r="AD780" s="327"/>
      <c r="AE780" s="44"/>
      <c r="AF780" s="337" t="str">
        <f t="shared" si="46"/>
        <v/>
      </c>
      <c r="AG780" s="395"/>
      <c r="AH780" s="75"/>
      <c r="AI780" s="75"/>
      <c r="AJ780" s="76" t="b">
        <f t="shared" si="48"/>
        <v>1</v>
      </c>
    </row>
    <row r="781" spans="1:36" ht="36" customHeight="1">
      <c r="A781" s="68"/>
      <c r="B781" s="68"/>
      <c r="C781" s="66"/>
      <c r="D781" s="46"/>
      <c r="E781" s="237"/>
      <c r="F781" s="217" t="str">
        <f t="shared" si="45"/>
        <v/>
      </c>
      <c r="G781" s="41"/>
      <c r="H781" s="41"/>
      <c r="I781" s="194"/>
      <c r="J781" s="41"/>
      <c r="K781" s="84"/>
      <c r="L781" s="119"/>
      <c r="M781" s="201"/>
      <c r="N781" s="85"/>
      <c r="O781" s="219"/>
      <c r="P781" s="237"/>
      <c r="Q781" s="200"/>
      <c r="R781" s="202"/>
      <c r="S781" s="202"/>
      <c r="T781" s="220"/>
      <c r="U781" s="171" t="str">
        <f t="shared" si="47"/>
        <v/>
      </c>
      <c r="V781" s="44"/>
      <c r="W781" s="201"/>
      <c r="X781" s="201"/>
      <c r="Y781" s="41"/>
      <c r="Z781" s="46"/>
      <c r="AA781" s="46"/>
      <c r="AB781" s="46"/>
      <c r="AC781" s="41"/>
      <c r="AD781" s="327"/>
      <c r="AE781" s="44"/>
      <c r="AF781" s="337" t="str">
        <f t="shared" si="46"/>
        <v/>
      </c>
      <c r="AG781" s="395"/>
      <c r="AH781" s="75"/>
      <c r="AI781" s="75"/>
      <c r="AJ781" s="76" t="b">
        <f t="shared" si="48"/>
        <v>1</v>
      </c>
    </row>
    <row r="782" spans="1:36" ht="36" customHeight="1">
      <c r="A782" s="68"/>
      <c r="B782" s="68"/>
      <c r="C782" s="66"/>
      <c r="D782" s="46"/>
      <c r="E782" s="237"/>
      <c r="F782" s="217" t="str">
        <f t="shared" si="45"/>
        <v/>
      </c>
      <c r="G782" s="41"/>
      <c r="H782" s="41"/>
      <c r="I782" s="194"/>
      <c r="J782" s="41"/>
      <c r="K782" s="84"/>
      <c r="L782" s="119"/>
      <c r="M782" s="201"/>
      <c r="N782" s="85"/>
      <c r="O782" s="219"/>
      <c r="P782" s="237"/>
      <c r="Q782" s="89"/>
      <c r="R782" s="201"/>
      <c r="S782" s="201"/>
      <c r="T782" s="87"/>
      <c r="U782" s="171" t="str">
        <f t="shared" si="47"/>
        <v/>
      </c>
      <c r="V782" s="44"/>
      <c r="W782" s="201"/>
      <c r="X782" s="201"/>
      <c r="Y782" s="41"/>
      <c r="Z782" s="46"/>
      <c r="AA782" s="46"/>
      <c r="AB782" s="46"/>
      <c r="AC782" s="41"/>
      <c r="AD782" s="327"/>
      <c r="AE782" s="44"/>
      <c r="AF782" s="337" t="str">
        <f t="shared" si="46"/>
        <v/>
      </c>
      <c r="AG782" s="395"/>
      <c r="AH782" s="75"/>
      <c r="AI782" s="75"/>
      <c r="AJ782" s="76" t="b">
        <f t="shared" si="48"/>
        <v>1</v>
      </c>
    </row>
    <row r="783" spans="1:36" ht="36" customHeight="1">
      <c r="A783" s="68"/>
      <c r="B783" s="68"/>
      <c r="C783" s="66"/>
      <c r="D783" s="46"/>
      <c r="E783" s="237"/>
      <c r="F783" s="217" t="str">
        <f t="shared" ref="F783:F846" si="49">IF(ISBLANK($E783),"",VLOOKUP($E783,제안사_펀드현황,2,FALSE))</f>
        <v/>
      </c>
      <c r="G783" s="41"/>
      <c r="H783" s="41"/>
      <c r="I783" s="194"/>
      <c r="J783" s="41"/>
      <c r="K783" s="84"/>
      <c r="L783" s="119"/>
      <c r="M783" s="201"/>
      <c r="N783" s="85"/>
      <c r="O783" s="219"/>
      <c r="P783" s="237"/>
      <c r="Q783" s="89"/>
      <c r="R783" s="201"/>
      <c r="S783" s="201"/>
      <c r="T783" s="87"/>
      <c r="U783" s="171" t="str">
        <f t="shared" si="47"/>
        <v/>
      </c>
      <c r="V783" s="44"/>
      <c r="W783" s="201"/>
      <c r="X783" s="201"/>
      <c r="Y783" s="41"/>
      <c r="Z783" s="46"/>
      <c r="AA783" s="46"/>
      <c r="AB783" s="46"/>
      <c r="AC783" s="41"/>
      <c r="AD783" s="327"/>
      <c r="AE783" s="44"/>
      <c r="AF783" s="337" t="str">
        <f t="shared" si="46"/>
        <v/>
      </c>
      <c r="AG783" s="395"/>
      <c r="AH783" s="75"/>
      <c r="AI783" s="75"/>
      <c r="AJ783" s="76" t="b">
        <f t="shared" si="48"/>
        <v>1</v>
      </c>
    </row>
    <row r="784" spans="1:36" ht="36" customHeight="1">
      <c r="A784" s="68"/>
      <c r="B784" s="68"/>
      <c r="C784" s="66"/>
      <c r="D784" s="46"/>
      <c r="E784" s="237"/>
      <c r="F784" s="217" t="str">
        <f t="shared" si="49"/>
        <v/>
      </c>
      <c r="G784" s="41"/>
      <c r="H784" s="41"/>
      <c r="I784" s="194"/>
      <c r="J784" s="41"/>
      <c r="K784" s="84"/>
      <c r="L784" s="119"/>
      <c r="M784" s="201"/>
      <c r="N784" s="85"/>
      <c r="O784" s="219"/>
      <c r="P784" s="237"/>
      <c r="Q784" s="89"/>
      <c r="R784" s="201"/>
      <c r="S784" s="201"/>
      <c r="T784" s="87"/>
      <c r="U784" s="171" t="str">
        <f t="shared" si="47"/>
        <v/>
      </c>
      <c r="V784" s="44"/>
      <c r="W784" s="201"/>
      <c r="X784" s="201"/>
      <c r="Y784" s="41"/>
      <c r="Z784" s="46"/>
      <c r="AA784" s="46"/>
      <c r="AB784" s="46"/>
      <c r="AC784" s="41"/>
      <c r="AD784" s="327"/>
      <c r="AE784" s="44"/>
      <c r="AF784" s="337" t="str">
        <f t="shared" si="46"/>
        <v/>
      </c>
      <c r="AG784" s="395"/>
      <c r="AH784" s="75"/>
      <c r="AI784" s="75"/>
      <c r="AJ784" s="76" t="b">
        <f t="shared" si="48"/>
        <v>1</v>
      </c>
    </row>
    <row r="785" spans="1:36" ht="36" customHeight="1">
      <c r="A785" s="68"/>
      <c r="B785" s="68"/>
      <c r="C785" s="66"/>
      <c r="D785" s="46"/>
      <c r="E785" s="237"/>
      <c r="F785" s="217" t="str">
        <f t="shared" si="49"/>
        <v/>
      </c>
      <c r="G785" s="41"/>
      <c r="H785" s="41"/>
      <c r="I785" s="194"/>
      <c r="J785" s="41"/>
      <c r="K785" s="84"/>
      <c r="L785" s="119"/>
      <c r="M785" s="201"/>
      <c r="N785" s="85"/>
      <c r="O785" s="219"/>
      <c r="P785" s="237"/>
      <c r="Q785" s="89"/>
      <c r="R785" s="201"/>
      <c r="S785" s="201"/>
      <c r="T785" s="87"/>
      <c r="U785" s="171" t="str">
        <f t="shared" si="47"/>
        <v/>
      </c>
      <c r="V785" s="44"/>
      <c r="W785" s="201"/>
      <c r="X785" s="201"/>
      <c r="Y785" s="41"/>
      <c r="Z785" s="46"/>
      <c r="AA785" s="46"/>
      <c r="AB785" s="46"/>
      <c r="AC785" s="41"/>
      <c r="AD785" s="327"/>
      <c r="AE785" s="44"/>
      <c r="AF785" s="337" t="str">
        <f t="shared" si="46"/>
        <v/>
      </c>
      <c r="AG785" s="395"/>
      <c r="AH785" s="75"/>
      <c r="AI785" s="75"/>
      <c r="AJ785" s="76" t="b">
        <f t="shared" si="48"/>
        <v>1</v>
      </c>
    </row>
    <row r="786" spans="1:36" ht="36" customHeight="1">
      <c r="A786" s="68"/>
      <c r="B786" s="68"/>
      <c r="C786" s="66"/>
      <c r="D786" s="46"/>
      <c r="E786" s="237"/>
      <c r="F786" s="217" t="str">
        <f t="shared" si="49"/>
        <v/>
      </c>
      <c r="G786" s="41"/>
      <c r="H786" s="41"/>
      <c r="I786" s="194"/>
      <c r="J786" s="41"/>
      <c r="K786" s="84"/>
      <c r="L786" s="119"/>
      <c r="M786" s="201"/>
      <c r="N786" s="85"/>
      <c r="O786" s="219"/>
      <c r="P786" s="237"/>
      <c r="Q786" s="89"/>
      <c r="R786" s="201"/>
      <c r="S786" s="201"/>
      <c r="T786" s="87"/>
      <c r="U786" s="171" t="str">
        <f t="shared" si="47"/>
        <v/>
      </c>
      <c r="V786" s="44"/>
      <c r="W786" s="201"/>
      <c r="X786" s="201"/>
      <c r="Y786" s="41"/>
      <c r="Z786" s="46"/>
      <c r="AA786" s="46"/>
      <c r="AB786" s="46"/>
      <c r="AC786" s="41"/>
      <c r="AD786" s="327"/>
      <c r="AE786" s="44"/>
      <c r="AF786" s="337" t="str">
        <f t="shared" si="46"/>
        <v/>
      </c>
      <c r="AG786" s="395"/>
      <c r="AH786" s="75"/>
      <c r="AI786" s="75"/>
      <c r="AJ786" s="76" t="b">
        <f t="shared" si="48"/>
        <v>1</v>
      </c>
    </row>
    <row r="787" spans="1:36" ht="36" customHeight="1">
      <c r="A787" s="68"/>
      <c r="B787" s="68"/>
      <c r="C787" s="66"/>
      <c r="D787" s="46"/>
      <c r="E787" s="237"/>
      <c r="F787" s="217" t="str">
        <f t="shared" si="49"/>
        <v/>
      </c>
      <c r="G787" s="41"/>
      <c r="H787" s="41"/>
      <c r="I787" s="194"/>
      <c r="J787" s="41"/>
      <c r="K787" s="84"/>
      <c r="L787" s="119"/>
      <c r="M787" s="201"/>
      <c r="N787" s="85"/>
      <c r="O787" s="219"/>
      <c r="P787" s="237"/>
      <c r="Q787" s="89"/>
      <c r="R787" s="201"/>
      <c r="S787" s="201"/>
      <c r="T787" s="87"/>
      <c r="U787" s="171" t="str">
        <f t="shared" si="47"/>
        <v/>
      </c>
      <c r="V787" s="44"/>
      <c r="W787" s="201"/>
      <c r="X787" s="201"/>
      <c r="Y787" s="41"/>
      <c r="Z787" s="46"/>
      <c r="AA787" s="46"/>
      <c r="AB787" s="46"/>
      <c r="AC787" s="41"/>
      <c r="AD787" s="327"/>
      <c r="AE787" s="44"/>
      <c r="AF787" s="337" t="str">
        <f t="shared" si="46"/>
        <v/>
      </c>
      <c r="AG787" s="395"/>
      <c r="AH787" s="75"/>
      <c r="AI787" s="75"/>
      <c r="AJ787" s="76" t="b">
        <f t="shared" si="48"/>
        <v>1</v>
      </c>
    </row>
    <row r="788" spans="1:36" ht="36" customHeight="1">
      <c r="A788" s="68"/>
      <c r="B788" s="68"/>
      <c r="C788" s="66"/>
      <c r="D788" s="46"/>
      <c r="E788" s="237"/>
      <c r="F788" s="217" t="str">
        <f t="shared" si="49"/>
        <v/>
      </c>
      <c r="G788" s="41"/>
      <c r="H788" s="41"/>
      <c r="I788" s="194"/>
      <c r="J788" s="41"/>
      <c r="K788" s="84"/>
      <c r="L788" s="119"/>
      <c r="M788" s="201"/>
      <c r="N788" s="85"/>
      <c r="O788" s="219"/>
      <c r="P788" s="237"/>
      <c r="Q788" s="89"/>
      <c r="R788" s="201"/>
      <c r="S788" s="201"/>
      <c r="T788" s="87"/>
      <c r="U788" s="171" t="str">
        <f t="shared" si="47"/>
        <v/>
      </c>
      <c r="V788" s="44"/>
      <c r="W788" s="201"/>
      <c r="X788" s="201"/>
      <c r="Y788" s="41"/>
      <c r="Z788" s="46"/>
      <c r="AA788" s="46"/>
      <c r="AB788" s="46"/>
      <c r="AC788" s="41"/>
      <c r="AD788" s="327"/>
      <c r="AE788" s="44"/>
      <c r="AF788" s="337" t="str">
        <f t="shared" si="46"/>
        <v/>
      </c>
      <c r="AG788" s="395"/>
      <c r="AH788" s="75"/>
      <c r="AI788" s="75"/>
      <c r="AJ788" s="76" t="b">
        <f t="shared" si="48"/>
        <v>1</v>
      </c>
    </row>
    <row r="789" spans="1:36" ht="36" customHeight="1">
      <c r="A789" s="68"/>
      <c r="B789" s="68"/>
      <c r="C789" s="66"/>
      <c r="D789" s="46"/>
      <c r="E789" s="237"/>
      <c r="F789" s="217" t="str">
        <f t="shared" si="49"/>
        <v/>
      </c>
      <c r="G789" s="41"/>
      <c r="H789" s="41"/>
      <c r="I789" s="194"/>
      <c r="J789" s="41"/>
      <c r="K789" s="84"/>
      <c r="L789" s="119"/>
      <c r="M789" s="201"/>
      <c r="N789" s="85"/>
      <c r="O789" s="219"/>
      <c r="P789" s="237"/>
      <c r="Q789" s="89"/>
      <c r="R789" s="201"/>
      <c r="S789" s="201"/>
      <c r="T789" s="87"/>
      <c r="U789" s="171" t="str">
        <f t="shared" si="47"/>
        <v/>
      </c>
      <c r="V789" s="44"/>
      <c r="W789" s="201"/>
      <c r="X789" s="201"/>
      <c r="Y789" s="41"/>
      <c r="Z789" s="46"/>
      <c r="AA789" s="46"/>
      <c r="AB789" s="46"/>
      <c r="AC789" s="41"/>
      <c r="AD789" s="327"/>
      <c r="AE789" s="44"/>
      <c r="AF789" s="337" t="str">
        <f t="shared" ref="AF789:AF852" si="50">IF(AE789="YES",(K789-AD789)/365,"")</f>
        <v/>
      </c>
      <c r="AG789" s="395"/>
      <c r="AH789" s="75"/>
      <c r="AI789" s="75"/>
      <c r="AJ789" s="76" t="b">
        <f t="shared" si="48"/>
        <v>1</v>
      </c>
    </row>
    <row r="790" spans="1:36" ht="36" customHeight="1">
      <c r="A790" s="68"/>
      <c r="B790" s="68"/>
      <c r="C790" s="66"/>
      <c r="D790" s="46"/>
      <c r="E790" s="237"/>
      <c r="F790" s="217" t="str">
        <f t="shared" si="49"/>
        <v/>
      </c>
      <c r="G790" s="41"/>
      <c r="H790" s="41"/>
      <c r="I790" s="194"/>
      <c r="J790" s="41"/>
      <c r="K790" s="84"/>
      <c r="L790" s="119"/>
      <c r="M790" s="201"/>
      <c r="N790" s="85"/>
      <c r="O790" s="219"/>
      <c r="P790" s="237"/>
      <c r="Q790" s="200"/>
      <c r="R790" s="202"/>
      <c r="S790" s="202"/>
      <c r="T790" s="87"/>
      <c r="U790" s="171" t="str">
        <f t="shared" si="47"/>
        <v/>
      </c>
      <c r="V790" s="44"/>
      <c r="W790" s="201"/>
      <c r="X790" s="201"/>
      <c r="Y790" s="41"/>
      <c r="Z790" s="46"/>
      <c r="AA790" s="46"/>
      <c r="AB790" s="46"/>
      <c r="AC790" s="41"/>
      <c r="AD790" s="327"/>
      <c r="AE790" s="44"/>
      <c r="AF790" s="337" t="str">
        <f t="shared" si="50"/>
        <v/>
      </c>
      <c r="AG790" s="395"/>
      <c r="AH790" s="75"/>
      <c r="AI790" s="75"/>
      <c r="AJ790" s="76" t="b">
        <f t="shared" si="48"/>
        <v>1</v>
      </c>
    </row>
    <row r="791" spans="1:36" ht="36" customHeight="1">
      <c r="A791" s="68"/>
      <c r="B791" s="68"/>
      <c r="C791" s="66"/>
      <c r="D791" s="46"/>
      <c r="E791" s="237"/>
      <c r="F791" s="217" t="str">
        <f t="shared" si="49"/>
        <v/>
      </c>
      <c r="G791" s="41"/>
      <c r="H791" s="41"/>
      <c r="I791" s="194"/>
      <c r="J791" s="41"/>
      <c r="K791" s="84"/>
      <c r="L791" s="119"/>
      <c r="M791" s="201"/>
      <c r="N791" s="85"/>
      <c r="O791" s="219"/>
      <c r="P791" s="237"/>
      <c r="Q791" s="89"/>
      <c r="R791" s="201"/>
      <c r="S791" s="201"/>
      <c r="T791" s="87"/>
      <c r="U791" s="171" t="str">
        <f t="shared" si="47"/>
        <v/>
      </c>
      <c r="V791" s="44"/>
      <c r="W791" s="201"/>
      <c r="X791" s="201"/>
      <c r="Y791" s="41"/>
      <c r="Z791" s="46"/>
      <c r="AA791" s="46"/>
      <c r="AB791" s="46"/>
      <c r="AC791" s="41"/>
      <c r="AD791" s="327"/>
      <c r="AE791" s="44"/>
      <c r="AF791" s="337" t="str">
        <f t="shared" si="50"/>
        <v/>
      </c>
      <c r="AG791" s="395"/>
      <c r="AH791" s="75"/>
      <c r="AI791" s="75"/>
      <c r="AJ791" s="76" t="b">
        <f t="shared" si="48"/>
        <v>1</v>
      </c>
    </row>
    <row r="792" spans="1:36" ht="36" customHeight="1">
      <c r="A792" s="68"/>
      <c r="B792" s="68"/>
      <c r="C792" s="66"/>
      <c r="D792" s="46"/>
      <c r="E792" s="237"/>
      <c r="F792" s="217" t="str">
        <f t="shared" si="49"/>
        <v/>
      </c>
      <c r="G792" s="41"/>
      <c r="H792" s="41"/>
      <c r="I792" s="194"/>
      <c r="J792" s="41"/>
      <c r="K792" s="84"/>
      <c r="L792" s="119"/>
      <c r="M792" s="201"/>
      <c r="N792" s="85"/>
      <c r="O792" s="219"/>
      <c r="P792" s="237"/>
      <c r="Q792" s="89"/>
      <c r="R792" s="201"/>
      <c r="S792" s="201"/>
      <c r="T792" s="87"/>
      <c r="U792" s="171" t="str">
        <f t="shared" si="47"/>
        <v/>
      </c>
      <c r="V792" s="44"/>
      <c r="W792" s="201"/>
      <c r="X792" s="201"/>
      <c r="Y792" s="41"/>
      <c r="Z792" s="46"/>
      <c r="AA792" s="46"/>
      <c r="AB792" s="46"/>
      <c r="AC792" s="41"/>
      <c r="AD792" s="327"/>
      <c r="AE792" s="44"/>
      <c r="AF792" s="337" t="str">
        <f t="shared" si="50"/>
        <v/>
      </c>
      <c r="AG792" s="395"/>
      <c r="AH792" s="75"/>
      <c r="AI792" s="75"/>
      <c r="AJ792" s="76" t="b">
        <f t="shared" si="48"/>
        <v>1</v>
      </c>
    </row>
    <row r="793" spans="1:36" ht="36" customHeight="1">
      <c r="A793" s="68"/>
      <c r="B793" s="68"/>
      <c r="C793" s="66"/>
      <c r="D793" s="46"/>
      <c r="E793" s="237"/>
      <c r="F793" s="217" t="str">
        <f t="shared" si="49"/>
        <v/>
      </c>
      <c r="G793" s="41"/>
      <c r="H793" s="41"/>
      <c r="I793" s="194"/>
      <c r="J793" s="41"/>
      <c r="K793" s="84"/>
      <c r="L793" s="119"/>
      <c r="M793" s="201"/>
      <c r="N793" s="85"/>
      <c r="O793" s="219"/>
      <c r="P793" s="237"/>
      <c r="Q793" s="89"/>
      <c r="R793" s="201"/>
      <c r="S793" s="201"/>
      <c r="T793" s="87"/>
      <c r="U793" s="171" t="str">
        <f t="shared" si="47"/>
        <v/>
      </c>
      <c r="V793" s="44"/>
      <c r="W793" s="201"/>
      <c r="X793" s="201"/>
      <c r="Y793" s="41"/>
      <c r="Z793" s="46"/>
      <c r="AA793" s="46"/>
      <c r="AB793" s="46"/>
      <c r="AC793" s="41"/>
      <c r="AD793" s="327"/>
      <c r="AE793" s="44"/>
      <c r="AF793" s="337" t="str">
        <f t="shared" si="50"/>
        <v/>
      </c>
      <c r="AG793" s="395"/>
      <c r="AH793" s="75"/>
      <c r="AI793" s="75"/>
      <c r="AJ793" s="76" t="b">
        <f t="shared" si="48"/>
        <v>1</v>
      </c>
    </row>
    <row r="794" spans="1:36" ht="36" customHeight="1">
      <c r="A794" s="68"/>
      <c r="B794" s="68"/>
      <c r="C794" s="66"/>
      <c r="D794" s="46"/>
      <c r="E794" s="237"/>
      <c r="F794" s="217" t="str">
        <f t="shared" si="49"/>
        <v/>
      </c>
      <c r="G794" s="41"/>
      <c r="H794" s="41"/>
      <c r="I794" s="194"/>
      <c r="J794" s="41"/>
      <c r="K794" s="84"/>
      <c r="L794" s="119"/>
      <c r="M794" s="201"/>
      <c r="N794" s="85"/>
      <c r="O794" s="219"/>
      <c r="P794" s="237"/>
      <c r="Q794" s="89"/>
      <c r="R794" s="201"/>
      <c r="S794" s="201"/>
      <c r="T794" s="87"/>
      <c r="U794" s="171" t="str">
        <f t="shared" si="47"/>
        <v/>
      </c>
      <c r="V794" s="44"/>
      <c r="W794" s="201"/>
      <c r="X794" s="201"/>
      <c r="Y794" s="41"/>
      <c r="Z794" s="46"/>
      <c r="AA794" s="46"/>
      <c r="AB794" s="46"/>
      <c r="AC794" s="41"/>
      <c r="AD794" s="327"/>
      <c r="AE794" s="44"/>
      <c r="AF794" s="337" t="str">
        <f t="shared" si="50"/>
        <v/>
      </c>
      <c r="AG794" s="395"/>
      <c r="AH794" s="75"/>
      <c r="AI794" s="75"/>
      <c r="AJ794" s="76" t="b">
        <f t="shared" si="48"/>
        <v>1</v>
      </c>
    </row>
    <row r="795" spans="1:36" ht="36" customHeight="1">
      <c r="A795" s="68"/>
      <c r="B795" s="68"/>
      <c r="C795" s="66"/>
      <c r="D795" s="46"/>
      <c r="E795" s="237"/>
      <c r="F795" s="217" t="str">
        <f t="shared" si="49"/>
        <v/>
      </c>
      <c r="G795" s="41"/>
      <c r="H795" s="41"/>
      <c r="I795" s="194"/>
      <c r="J795" s="41"/>
      <c r="K795" s="84"/>
      <c r="L795" s="119"/>
      <c r="M795" s="201"/>
      <c r="N795" s="85"/>
      <c r="O795" s="219"/>
      <c r="P795" s="237"/>
      <c r="Q795" s="89"/>
      <c r="R795" s="201"/>
      <c r="S795" s="201"/>
      <c r="T795" s="87"/>
      <c r="U795" s="171" t="str">
        <f t="shared" si="47"/>
        <v/>
      </c>
      <c r="V795" s="44"/>
      <c r="W795" s="201"/>
      <c r="X795" s="201"/>
      <c r="Y795" s="41"/>
      <c r="Z795" s="46"/>
      <c r="AA795" s="46"/>
      <c r="AB795" s="46"/>
      <c r="AC795" s="41"/>
      <c r="AD795" s="327"/>
      <c r="AE795" s="44"/>
      <c r="AF795" s="337" t="str">
        <f t="shared" si="50"/>
        <v/>
      </c>
      <c r="AG795" s="395"/>
      <c r="AH795" s="75"/>
      <c r="AI795" s="75"/>
      <c r="AJ795" s="76" t="b">
        <f t="shared" si="48"/>
        <v>1</v>
      </c>
    </row>
    <row r="796" spans="1:36" ht="36" customHeight="1">
      <c r="A796" s="68"/>
      <c r="B796" s="68"/>
      <c r="C796" s="66"/>
      <c r="D796" s="46"/>
      <c r="E796" s="237"/>
      <c r="F796" s="217" t="str">
        <f t="shared" si="49"/>
        <v/>
      </c>
      <c r="G796" s="41"/>
      <c r="H796" s="41"/>
      <c r="I796" s="194"/>
      <c r="J796" s="41"/>
      <c r="K796" s="84"/>
      <c r="L796" s="119"/>
      <c r="M796" s="201"/>
      <c r="N796" s="85"/>
      <c r="O796" s="219"/>
      <c r="P796" s="237"/>
      <c r="Q796" s="89"/>
      <c r="R796" s="201"/>
      <c r="S796" s="201"/>
      <c r="T796" s="87"/>
      <c r="U796" s="171" t="str">
        <f t="shared" si="47"/>
        <v/>
      </c>
      <c r="V796" s="44"/>
      <c r="W796" s="201"/>
      <c r="X796" s="201"/>
      <c r="Y796" s="41"/>
      <c r="Z796" s="46"/>
      <c r="AA796" s="46"/>
      <c r="AB796" s="46"/>
      <c r="AC796" s="41"/>
      <c r="AD796" s="327"/>
      <c r="AE796" s="44"/>
      <c r="AF796" s="337" t="str">
        <f t="shared" si="50"/>
        <v/>
      </c>
      <c r="AG796" s="395"/>
      <c r="AH796" s="75"/>
      <c r="AI796" s="75"/>
      <c r="AJ796" s="76" t="b">
        <f t="shared" si="48"/>
        <v>1</v>
      </c>
    </row>
    <row r="797" spans="1:36" ht="36" customHeight="1">
      <c r="A797" s="68"/>
      <c r="B797" s="68"/>
      <c r="C797" s="66"/>
      <c r="D797" s="46"/>
      <c r="E797" s="237"/>
      <c r="F797" s="217" t="str">
        <f t="shared" si="49"/>
        <v/>
      </c>
      <c r="G797" s="41"/>
      <c r="H797" s="41"/>
      <c r="I797" s="194"/>
      <c r="J797" s="41"/>
      <c r="K797" s="84"/>
      <c r="L797" s="119"/>
      <c r="M797" s="201"/>
      <c r="N797" s="85"/>
      <c r="O797" s="219"/>
      <c r="P797" s="237"/>
      <c r="Q797" s="89"/>
      <c r="R797" s="201"/>
      <c r="S797" s="201"/>
      <c r="T797" s="87"/>
      <c r="U797" s="171" t="str">
        <f t="shared" si="47"/>
        <v/>
      </c>
      <c r="V797" s="44"/>
      <c r="W797" s="201"/>
      <c r="X797" s="201"/>
      <c r="Y797" s="41"/>
      <c r="Z797" s="46"/>
      <c r="AA797" s="46"/>
      <c r="AB797" s="46"/>
      <c r="AC797" s="41"/>
      <c r="AD797" s="327"/>
      <c r="AE797" s="44"/>
      <c r="AF797" s="337" t="str">
        <f t="shared" si="50"/>
        <v/>
      </c>
      <c r="AG797" s="395"/>
      <c r="AH797" s="75"/>
      <c r="AI797" s="75"/>
      <c r="AJ797" s="76" t="b">
        <f t="shared" si="48"/>
        <v>1</v>
      </c>
    </row>
    <row r="798" spans="1:36" ht="36" customHeight="1">
      <c r="A798" s="68"/>
      <c r="B798" s="68"/>
      <c r="C798" s="66"/>
      <c r="D798" s="46"/>
      <c r="E798" s="237"/>
      <c r="F798" s="217" t="str">
        <f t="shared" si="49"/>
        <v/>
      </c>
      <c r="G798" s="41"/>
      <c r="H798" s="41"/>
      <c r="I798" s="194"/>
      <c r="J798" s="41"/>
      <c r="K798" s="84"/>
      <c r="L798" s="119"/>
      <c r="M798" s="201"/>
      <c r="N798" s="85"/>
      <c r="O798" s="219"/>
      <c r="P798" s="237"/>
      <c r="Q798" s="89"/>
      <c r="R798" s="201"/>
      <c r="S798" s="201"/>
      <c r="T798" s="87"/>
      <c r="U798" s="171" t="str">
        <f t="shared" si="47"/>
        <v/>
      </c>
      <c r="V798" s="44"/>
      <c r="W798" s="201"/>
      <c r="X798" s="201"/>
      <c r="Y798" s="41"/>
      <c r="Z798" s="46"/>
      <c r="AA798" s="46"/>
      <c r="AB798" s="46"/>
      <c r="AC798" s="41"/>
      <c r="AD798" s="327"/>
      <c r="AE798" s="44"/>
      <c r="AF798" s="337" t="str">
        <f t="shared" si="50"/>
        <v/>
      </c>
      <c r="AG798" s="395"/>
      <c r="AH798" s="75"/>
      <c r="AI798" s="75"/>
      <c r="AJ798" s="76" t="b">
        <f t="shared" si="48"/>
        <v>1</v>
      </c>
    </row>
    <row r="799" spans="1:36" ht="36" customHeight="1">
      <c r="A799" s="68"/>
      <c r="B799" s="68"/>
      <c r="C799" s="66"/>
      <c r="D799" s="46"/>
      <c r="E799" s="237"/>
      <c r="F799" s="217" t="str">
        <f t="shared" si="49"/>
        <v/>
      </c>
      <c r="G799" s="41"/>
      <c r="H799" s="41"/>
      <c r="I799" s="194"/>
      <c r="J799" s="41"/>
      <c r="K799" s="84"/>
      <c r="L799" s="119"/>
      <c r="M799" s="201"/>
      <c r="N799" s="85"/>
      <c r="O799" s="219"/>
      <c r="P799" s="237"/>
      <c r="Q799" s="89"/>
      <c r="R799" s="201"/>
      <c r="S799" s="201"/>
      <c r="T799" s="87"/>
      <c r="U799" s="171" t="str">
        <f t="shared" si="47"/>
        <v/>
      </c>
      <c r="V799" s="44"/>
      <c r="W799" s="201"/>
      <c r="X799" s="201"/>
      <c r="Y799" s="41"/>
      <c r="Z799" s="46"/>
      <c r="AA799" s="46"/>
      <c r="AB799" s="46"/>
      <c r="AC799" s="41"/>
      <c r="AD799" s="327"/>
      <c r="AE799" s="44"/>
      <c r="AF799" s="337" t="str">
        <f t="shared" si="50"/>
        <v/>
      </c>
      <c r="AG799" s="395"/>
      <c r="AH799" s="75"/>
      <c r="AI799" s="75"/>
      <c r="AJ799" s="76" t="b">
        <f t="shared" si="48"/>
        <v>1</v>
      </c>
    </row>
    <row r="800" spans="1:36" ht="36" customHeight="1">
      <c r="A800" s="68"/>
      <c r="B800" s="68"/>
      <c r="C800" s="66"/>
      <c r="D800" s="46"/>
      <c r="E800" s="237"/>
      <c r="F800" s="217" t="str">
        <f t="shared" si="49"/>
        <v/>
      </c>
      <c r="G800" s="41"/>
      <c r="H800" s="41"/>
      <c r="I800" s="194"/>
      <c r="J800" s="41"/>
      <c r="K800" s="84"/>
      <c r="L800" s="119"/>
      <c r="M800" s="201"/>
      <c r="N800" s="85"/>
      <c r="O800" s="219"/>
      <c r="P800" s="237"/>
      <c r="Q800" s="89"/>
      <c r="R800" s="201"/>
      <c r="S800" s="201"/>
      <c r="T800" s="87"/>
      <c r="U800" s="171" t="str">
        <f t="shared" si="47"/>
        <v/>
      </c>
      <c r="V800" s="44"/>
      <c r="W800" s="201"/>
      <c r="X800" s="201"/>
      <c r="Y800" s="41"/>
      <c r="Z800" s="46"/>
      <c r="AA800" s="46"/>
      <c r="AB800" s="46"/>
      <c r="AC800" s="41"/>
      <c r="AD800" s="327"/>
      <c r="AE800" s="44"/>
      <c r="AF800" s="337" t="str">
        <f t="shared" si="50"/>
        <v/>
      </c>
      <c r="AG800" s="395"/>
      <c r="AH800" s="75"/>
      <c r="AI800" s="75"/>
      <c r="AJ800" s="76" t="b">
        <f t="shared" si="48"/>
        <v>1</v>
      </c>
    </row>
    <row r="801" spans="1:55" ht="36" customHeight="1">
      <c r="A801" s="68"/>
      <c r="B801" s="68"/>
      <c r="C801" s="66"/>
      <c r="D801" s="46"/>
      <c r="E801" s="237"/>
      <c r="F801" s="217" t="str">
        <f t="shared" si="49"/>
        <v/>
      </c>
      <c r="G801" s="41"/>
      <c r="H801" s="41"/>
      <c r="I801" s="194"/>
      <c r="J801" s="41"/>
      <c r="K801" s="84"/>
      <c r="L801" s="119"/>
      <c r="M801" s="201"/>
      <c r="N801" s="85"/>
      <c r="O801" s="219"/>
      <c r="P801" s="237"/>
      <c r="Q801" s="89"/>
      <c r="R801" s="201"/>
      <c r="S801" s="201"/>
      <c r="T801" s="87"/>
      <c r="U801" s="171" t="str">
        <f t="shared" si="47"/>
        <v/>
      </c>
      <c r="V801" s="44"/>
      <c r="W801" s="201"/>
      <c r="X801" s="201"/>
      <c r="Y801" s="41"/>
      <c r="Z801" s="46"/>
      <c r="AA801" s="46"/>
      <c r="AB801" s="46"/>
      <c r="AC801" s="41"/>
      <c r="AD801" s="327"/>
      <c r="AE801" s="44"/>
      <c r="AF801" s="337" t="str">
        <f t="shared" si="50"/>
        <v/>
      </c>
      <c r="AG801" s="395"/>
      <c r="AH801" s="75"/>
      <c r="AI801" s="75"/>
      <c r="AJ801" s="76" t="b">
        <f t="shared" si="48"/>
        <v>1</v>
      </c>
    </row>
    <row r="802" spans="1:55" ht="36" customHeight="1">
      <c r="A802" s="68"/>
      <c r="B802" s="68"/>
      <c r="C802" s="66"/>
      <c r="D802" s="46"/>
      <c r="E802" s="237"/>
      <c r="F802" s="217" t="str">
        <f t="shared" si="49"/>
        <v/>
      </c>
      <c r="G802" s="41"/>
      <c r="H802" s="41"/>
      <c r="I802" s="194"/>
      <c r="J802" s="41"/>
      <c r="K802" s="84"/>
      <c r="L802" s="119"/>
      <c r="M802" s="201"/>
      <c r="N802" s="85"/>
      <c r="O802" s="219"/>
      <c r="P802" s="237"/>
      <c r="Q802" s="89"/>
      <c r="R802" s="201"/>
      <c r="S802" s="201"/>
      <c r="T802" s="87"/>
      <c r="U802" s="171" t="str">
        <f t="shared" si="47"/>
        <v/>
      </c>
      <c r="V802" s="44"/>
      <c r="W802" s="201"/>
      <c r="X802" s="201"/>
      <c r="Y802" s="41"/>
      <c r="Z802" s="46"/>
      <c r="AA802" s="46"/>
      <c r="AB802" s="46"/>
      <c r="AC802" s="41"/>
      <c r="AD802" s="327"/>
      <c r="AE802" s="44"/>
      <c r="AF802" s="337" t="str">
        <f t="shared" si="50"/>
        <v/>
      </c>
      <c r="AG802" s="395"/>
      <c r="AH802" s="75"/>
      <c r="AI802" s="75"/>
      <c r="AJ802" s="76" t="b">
        <f t="shared" si="48"/>
        <v>1</v>
      </c>
    </row>
    <row r="803" spans="1:55" ht="36" customHeight="1">
      <c r="A803" s="68"/>
      <c r="B803" s="68"/>
      <c r="C803" s="66"/>
      <c r="D803" s="46"/>
      <c r="E803" s="237"/>
      <c r="F803" s="217" t="str">
        <f t="shared" si="49"/>
        <v/>
      </c>
      <c r="G803" s="41"/>
      <c r="H803" s="41"/>
      <c r="I803" s="194"/>
      <c r="J803" s="41"/>
      <c r="K803" s="84"/>
      <c r="L803" s="119"/>
      <c r="M803" s="201"/>
      <c r="N803" s="85"/>
      <c r="O803" s="219"/>
      <c r="P803" s="237"/>
      <c r="Q803" s="89"/>
      <c r="R803" s="201"/>
      <c r="S803" s="201"/>
      <c r="T803" s="87"/>
      <c r="U803" s="171" t="str">
        <f t="shared" si="47"/>
        <v/>
      </c>
      <c r="V803" s="44"/>
      <c r="W803" s="201"/>
      <c r="X803" s="201"/>
      <c r="Y803" s="41"/>
      <c r="Z803" s="46"/>
      <c r="AA803" s="46"/>
      <c r="AB803" s="46"/>
      <c r="AC803" s="41"/>
      <c r="AD803" s="327"/>
      <c r="AE803" s="44"/>
      <c r="AF803" s="337" t="str">
        <f t="shared" si="50"/>
        <v/>
      </c>
      <c r="AG803" s="395"/>
      <c r="AH803" s="75"/>
      <c r="AI803" s="75"/>
      <c r="AJ803" s="76" t="b">
        <f t="shared" si="48"/>
        <v>1</v>
      </c>
    </row>
    <row r="804" spans="1:55" ht="36" customHeight="1">
      <c r="A804" s="68"/>
      <c r="B804" s="68"/>
      <c r="C804" s="66"/>
      <c r="D804" s="119"/>
      <c r="E804" s="238"/>
      <c r="F804" s="217" t="str">
        <f t="shared" si="49"/>
        <v/>
      </c>
      <c r="G804" s="194"/>
      <c r="H804" s="41"/>
      <c r="I804" s="194"/>
      <c r="J804" s="41"/>
      <c r="K804" s="208"/>
      <c r="L804" s="119"/>
      <c r="M804" s="202"/>
      <c r="N804" s="218"/>
      <c r="O804" s="219"/>
      <c r="P804" s="238"/>
      <c r="Q804" s="200"/>
      <c r="R804" s="202"/>
      <c r="S804" s="202"/>
      <c r="T804" s="220"/>
      <c r="U804" s="171" t="str">
        <f t="shared" si="47"/>
        <v/>
      </c>
      <c r="V804" s="210"/>
      <c r="W804" s="202"/>
      <c r="X804" s="202"/>
      <c r="Y804" s="194"/>
      <c r="Z804" s="119"/>
      <c r="AA804" s="119"/>
      <c r="AB804" s="119"/>
      <c r="AC804" s="194"/>
      <c r="AD804" s="327"/>
      <c r="AE804" s="44"/>
      <c r="AF804" s="337" t="str">
        <f t="shared" si="50"/>
        <v/>
      </c>
      <c r="AG804" s="395"/>
      <c r="AH804" s="75"/>
      <c r="AI804" s="75"/>
      <c r="AJ804" s="76" t="b">
        <f t="shared" si="48"/>
        <v>1</v>
      </c>
      <c r="AK804" s="193"/>
      <c r="AL804" s="193"/>
      <c r="AM804" s="193"/>
      <c r="AN804" s="193"/>
      <c r="AO804" s="193"/>
      <c r="AP804" s="193"/>
      <c r="AQ804" s="193"/>
      <c r="AR804" s="193"/>
      <c r="AS804" s="193"/>
      <c r="AT804" s="193"/>
      <c r="AU804" s="193"/>
      <c r="AV804" s="193"/>
      <c r="AW804" s="193"/>
      <c r="AX804" s="193"/>
      <c r="AY804" s="193"/>
      <c r="AZ804" s="193"/>
      <c r="BA804" s="193"/>
      <c r="BB804" s="193"/>
      <c r="BC804" s="193"/>
    </row>
    <row r="805" spans="1:55" ht="36" customHeight="1">
      <c r="A805" s="68"/>
      <c r="B805" s="68"/>
      <c r="C805" s="66"/>
      <c r="D805" s="46"/>
      <c r="E805" s="237"/>
      <c r="F805" s="217" t="str">
        <f t="shared" si="49"/>
        <v/>
      </c>
      <c r="G805" s="41"/>
      <c r="H805" s="41"/>
      <c r="I805" s="194"/>
      <c r="J805" s="41"/>
      <c r="K805" s="84"/>
      <c r="L805" s="119"/>
      <c r="M805" s="201"/>
      <c r="N805" s="85"/>
      <c r="O805" s="219"/>
      <c r="P805" s="237"/>
      <c r="Q805" s="89"/>
      <c r="R805" s="201"/>
      <c r="S805" s="201"/>
      <c r="T805" s="87"/>
      <c r="U805" s="171" t="str">
        <f t="shared" si="47"/>
        <v/>
      </c>
      <c r="V805" s="44"/>
      <c r="W805" s="201"/>
      <c r="X805" s="201"/>
      <c r="Y805" s="41"/>
      <c r="Z805" s="46"/>
      <c r="AA805" s="46"/>
      <c r="AB805" s="46"/>
      <c r="AC805" s="41"/>
      <c r="AD805" s="327"/>
      <c r="AE805" s="44"/>
      <c r="AF805" s="337" t="str">
        <f t="shared" si="50"/>
        <v/>
      </c>
      <c r="AG805" s="395"/>
      <c r="AH805" s="75"/>
      <c r="AI805" s="75"/>
      <c r="AJ805" s="76" t="b">
        <f t="shared" si="48"/>
        <v>1</v>
      </c>
    </row>
    <row r="806" spans="1:55" ht="36" customHeight="1">
      <c r="A806" s="68"/>
      <c r="B806" s="68"/>
      <c r="C806" s="66"/>
      <c r="D806" s="46"/>
      <c r="E806" s="237"/>
      <c r="F806" s="217" t="str">
        <f t="shared" si="49"/>
        <v/>
      </c>
      <c r="G806" s="41"/>
      <c r="H806" s="41"/>
      <c r="I806" s="194"/>
      <c r="J806" s="41"/>
      <c r="K806" s="84"/>
      <c r="L806" s="119"/>
      <c r="M806" s="201"/>
      <c r="N806" s="85"/>
      <c r="O806" s="219"/>
      <c r="P806" s="237"/>
      <c r="Q806" s="89"/>
      <c r="R806" s="201"/>
      <c r="S806" s="201"/>
      <c r="T806" s="87"/>
      <c r="U806" s="171" t="str">
        <f t="shared" si="47"/>
        <v/>
      </c>
      <c r="V806" s="44"/>
      <c r="W806" s="201"/>
      <c r="X806" s="201"/>
      <c r="Y806" s="41"/>
      <c r="Z806" s="46"/>
      <c r="AA806" s="46"/>
      <c r="AB806" s="46"/>
      <c r="AC806" s="41"/>
      <c r="AD806" s="327"/>
      <c r="AE806" s="44"/>
      <c r="AF806" s="337" t="str">
        <f t="shared" si="50"/>
        <v/>
      </c>
      <c r="AG806" s="395"/>
      <c r="AH806" s="75"/>
      <c r="AI806" s="75"/>
      <c r="AJ806" s="76" t="b">
        <f t="shared" si="48"/>
        <v>1</v>
      </c>
    </row>
    <row r="807" spans="1:55" ht="36" customHeight="1">
      <c r="A807" s="68"/>
      <c r="B807" s="68"/>
      <c r="C807" s="66"/>
      <c r="D807" s="46"/>
      <c r="E807" s="237"/>
      <c r="F807" s="217" t="str">
        <f t="shared" si="49"/>
        <v/>
      </c>
      <c r="G807" s="41"/>
      <c r="H807" s="41"/>
      <c r="I807" s="194"/>
      <c r="J807" s="41"/>
      <c r="K807" s="84"/>
      <c r="L807" s="119"/>
      <c r="M807" s="201"/>
      <c r="N807" s="85"/>
      <c r="O807" s="219"/>
      <c r="P807" s="237"/>
      <c r="Q807" s="89"/>
      <c r="R807" s="201"/>
      <c r="S807" s="201"/>
      <c r="T807" s="87"/>
      <c r="U807" s="171" t="str">
        <f t="shared" si="47"/>
        <v/>
      </c>
      <c r="V807" s="44"/>
      <c r="W807" s="201"/>
      <c r="X807" s="201"/>
      <c r="Y807" s="41"/>
      <c r="Z807" s="46"/>
      <c r="AA807" s="46"/>
      <c r="AB807" s="46"/>
      <c r="AC807" s="41"/>
      <c r="AD807" s="327"/>
      <c r="AE807" s="44"/>
      <c r="AF807" s="337" t="str">
        <f t="shared" si="50"/>
        <v/>
      </c>
      <c r="AG807" s="395"/>
      <c r="AH807" s="75"/>
      <c r="AI807" s="75"/>
      <c r="AJ807" s="76" t="b">
        <f t="shared" si="48"/>
        <v>1</v>
      </c>
    </row>
    <row r="808" spans="1:55" ht="36" customHeight="1">
      <c r="A808" s="68"/>
      <c r="B808" s="68"/>
      <c r="C808" s="66"/>
      <c r="D808" s="46"/>
      <c r="E808" s="237"/>
      <c r="F808" s="217" t="str">
        <f t="shared" si="49"/>
        <v/>
      </c>
      <c r="G808" s="41"/>
      <c r="H808" s="41"/>
      <c r="I808" s="194"/>
      <c r="J808" s="41"/>
      <c r="K808" s="84"/>
      <c r="L808" s="119"/>
      <c r="M808" s="201"/>
      <c r="N808" s="85"/>
      <c r="O808" s="219"/>
      <c r="P808" s="237"/>
      <c r="Q808" s="89"/>
      <c r="R808" s="201"/>
      <c r="S808" s="201"/>
      <c r="T808" s="87"/>
      <c r="U808" s="171" t="str">
        <f t="shared" si="47"/>
        <v/>
      </c>
      <c r="V808" s="44"/>
      <c r="W808" s="201"/>
      <c r="X808" s="201"/>
      <c r="Y808" s="41"/>
      <c r="Z808" s="46"/>
      <c r="AA808" s="46"/>
      <c r="AB808" s="46"/>
      <c r="AC808" s="41"/>
      <c r="AD808" s="327"/>
      <c r="AE808" s="44"/>
      <c r="AF808" s="337" t="str">
        <f t="shared" si="50"/>
        <v/>
      </c>
      <c r="AG808" s="395"/>
      <c r="AH808" s="75"/>
      <c r="AI808" s="75"/>
      <c r="AJ808" s="76" t="b">
        <f t="shared" si="48"/>
        <v>1</v>
      </c>
    </row>
    <row r="809" spans="1:55" ht="36" customHeight="1">
      <c r="A809" s="68"/>
      <c r="B809" s="68"/>
      <c r="C809" s="66"/>
      <c r="D809" s="46"/>
      <c r="E809" s="237"/>
      <c r="F809" s="217" t="str">
        <f t="shared" si="49"/>
        <v/>
      </c>
      <c r="G809" s="41"/>
      <c r="H809" s="41"/>
      <c r="I809" s="194"/>
      <c r="J809" s="41"/>
      <c r="K809" s="84"/>
      <c r="L809" s="119"/>
      <c r="M809" s="201"/>
      <c r="N809" s="85"/>
      <c r="O809" s="219"/>
      <c r="P809" s="237"/>
      <c r="Q809" s="89"/>
      <c r="R809" s="201"/>
      <c r="S809" s="201"/>
      <c r="T809" s="87"/>
      <c r="U809" s="171" t="str">
        <f t="shared" si="47"/>
        <v/>
      </c>
      <c r="V809" s="44"/>
      <c r="W809" s="201"/>
      <c r="X809" s="201"/>
      <c r="Y809" s="41"/>
      <c r="Z809" s="46"/>
      <c r="AA809" s="46"/>
      <c r="AB809" s="46"/>
      <c r="AC809" s="41"/>
      <c r="AD809" s="327"/>
      <c r="AE809" s="44"/>
      <c r="AF809" s="337" t="str">
        <f t="shared" si="50"/>
        <v/>
      </c>
      <c r="AG809" s="395"/>
      <c r="AH809" s="75"/>
      <c r="AI809" s="75"/>
      <c r="AJ809" s="76" t="b">
        <f t="shared" si="48"/>
        <v>1</v>
      </c>
    </row>
    <row r="810" spans="1:55" ht="36" customHeight="1">
      <c r="A810" s="68"/>
      <c r="B810" s="68"/>
      <c r="C810" s="66"/>
      <c r="D810" s="46"/>
      <c r="E810" s="237"/>
      <c r="F810" s="217" t="str">
        <f t="shared" si="49"/>
        <v/>
      </c>
      <c r="G810" s="41"/>
      <c r="H810" s="41"/>
      <c r="I810" s="194"/>
      <c r="J810" s="41"/>
      <c r="K810" s="84"/>
      <c r="L810" s="119"/>
      <c r="M810" s="201"/>
      <c r="N810" s="85"/>
      <c r="O810" s="219"/>
      <c r="P810" s="237"/>
      <c r="Q810" s="89"/>
      <c r="R810" s="201"/>
      <c r="S810" s="201"/>
      <c r="T810" s="87"/>
      <c r="U810" s="171" t="str">
        <f t="shared" si="47"/>
        <v/>
      </c>
      <c r="V810" s="44"/>
      <c r="W810" s="201"/>
      <c r="X810" s="201"/>
      <c r="Y810" s="41"/>
      <c r="Z810" s="46"/>
      <c r="AA810" s="46"/>
      <c r="AB810" s="46"/>
      <c r="AC810" s="41"/>
      <c r="AD810" s="327"/>
      <c r="AE810" s="44"/>
      <c r="AF810" s="337" t="str">
        <f t="shared" si="50"/>
        <v/>
      </c>
      <c r="AG810" s="395"/>
      <c r="AH810" s="75"/>
      <c r="AI810" s="75"/>
      <c r="AJ810" s="76" t="b">
        <f t="shared" si="48"/>
        <v>1</v>
      </c>
    </row>
    <row r="811" spans="1:55" ht="36" customHeight="1">
      <c r="A811" s="68"/>
      <c r="B811" s="68"/>
      <c r="C811" s="66"/>
      <c r="D811" s="46"/>
      <c r="E811" s="237"/>
      <c r="F811" s="217" t="str">
        <f t="shared" si="49"/>
        <v/>
      </c>
      <c r="G811" s="41"/>
      <c r="H811" s="41"/>
      <c r="I811" s="194"/>
      <c r="J811" s="41"/>
      <c r="K811" s="84"/>
      <c r="L811" s="119"/>
      <c r="M811" s="201"/>
      <c r="N811" s="85"/>
      <c r="O811" s="219"/>
      <c r="P811" s="237"/>
      <c r="Q811" s="89"/>
      <c r="R811" s="201"/>
      <c r="S811" s="201"/>
      <c r="T811" s="87"/>
      <c r="U811" s="171" t="str">
        <f t="shared" si="47"/>
        <v/>
      </c>
      <c r="V811" s="44"/>
      <c r="W811" s="201"/>
      <c r="X811" s="201"/>
      <c r="Y811" s="41"/>
      <c r="Z811" s="46"/>
      <c r="AA811" s="46"/>
      <c r="AB811" s="46"/>
      <c r="AC811" s="41"/>
      <c r="AD811" s="327"/>
      <c r="AE811" s="44"/>
      <c r="AF811" s="337" t="str">
        <f t="shared" si="50"/>
        <v/>
      </c>
      <c r="AG811" s="395"/>
      <c r="AH811" s="75"/>
      <c r="AI811" s="75"/>
      <c r="AJ811" s="76" t="b">
        <f t="shared" si="48"/>
        <v>1</v>
      </c>
    </row>
    <row r="812" spans="1:55" ht="36" customHeight="1">
      <c r="A812" s="68"/>
      <c r="B812" s="68"/>
      <c r="C812" s="66"/>
      <c r="D812" s="46"/>
      <c r="E812" s="237"/>
      <c r="F812" s="217" t="str">
        <f t="shared" si="49"/>
        <v/>
      </c>
      <c r="G812" s="41"/>
      <c r="H812" s="41"/>
      <c r="I812" s="194"/>
      <c r="J812" s="41"/>
      <c r="K812" s="84"/>
      <c r="L812" s="119"/>
      <c r="M812" s="201"/>
      <c r="N812" s="85"/>
      <c r="O812" s="219"/>
      <c r="P812" s="237"/>
      <c r="Q812" s="89"/>
      <c r="R812" s="201"/>
      <c r="S812" s="201"/>
      <c r="T812" s="87"/>
      <c r="U812" s="171" t="str">
        <f t="shared" si="47"/>
        <v/>
      </c>
      <c r="V812" s="44"/>
      <c r="W812" s="201"/>
      <c r="X812" s="201"/>
      <c r="Y812" s="41"/>
      <c r="Z812" s="46"/>
      <c r="AA812" s="46"/>
      <c r="AB812" s="46"/>
      <c r="AC812" s="41"/>
      <c r="AD812" s="327"/>
      <c r="AE812" s="44"/>
      <c r="AF812" s="337" t="str">
        <f t="shared" si="50"/>
        <v/>
      </c>
      <c r="AG812" s="395"/>
      <c r="AH812" s="75"/>
      <c r="AI812" s="75"/>
      <c r="AJ812" s="76" t="b">
        <f t="shared" si="48"/>
        <v>1</v>
      </c>
    </row>
    <row r="813" spans="1:55" ht="36" customHeight="1">
      <c r="A813" s="68"/>
      <c r="B813" s="68"/>
      <c r="C813" s="66"/>
      <c r="D813" s="46"/>
      <c r="E813" s="237"/>
      <c r="F813" s="217" t="str">
        <f t="shared" si="49"/>
        <v/>
      </c>
      <c r="G813" s="41"/>
      <c r="H813" s="41"/>
      <c r="I813" s="194"/>
      <c r="J813" s="41"/>
      <c r="K813" s="84"/>
      <c r="L813" s="119"/>
      <c r="M813" s="201"/>
      <c r="N813" s="85"/>
      <c r="O813" s="219"/>
      <c r="P813" s="237"/>
      <c r="Q813" s="89"/>
      <c r="R813" s="201"/>
      <c r="S813" s="201"/>
      <c r="T813" s="87"/>
      <c r="U813" s="171" t="str">
        <f t="shared" si="47"/>
        <v/>
      </c>
      <c r="V813" s="44"/>
      <c r="W813" s="201"/>
      <c r="X813" s="201"/>
      <c r="Y813" s="41"/>
      <c r="Z813" s="46"/>
      <c r="AA813" s="46"/>
      <c r="AB813" s="46"/>
      <c r="AC813" s="41"/>
      <c r="AD813" s="327"/>
      <c r="AE813" s="44"/>
      <c r="AF813" s="337" t="str">
        <f t="shared" si="50"/>
        <v/>
      </c>
      <c r="AG813" s="395"/>
      <c r="AH813" s="75"/>
      <c r="AI813" s="75"/>
      <c r="AJ813" s="76" t="b">
        <f t="shared" si="48"/>
        <v>1</v>
      </c>
    </row>
    <row r="814" spans="1:55" ht="36" customHeight="1">
      <c r="A814" s="68"/>
      <c r="B814" s="68"/>
      <c r="C814" s="66"/>
      <c r="D814" s="46"/>
      <c r="E814" s="237"/>
      <c r="F814" s="217" t="str">
        <f t="shared" si="49"/>
        <v/>
      </c>
      <c r="G814" s="41"/>
      <c r="H814" s="41"/>
      <c r="I814" s="194"/>
      <c r="J814" s="41"/>
      <c r="K814" s="84"/>
      <c r="L814" s="119"/>
      <c r="M814" s="201"/>
      <c r="N814" s="85"/>
      <c r="O814" s="219"/>
      <c r="P814" s="237"/>
      <c r="Q814" s="200"/>
      <c r="R814" s="201"/>
      <c r="S814" s="201"/>
      <c r="T814" s="87"/>
      <c r="U814" s="171" t="str">
        <f t="shared" si="47"/>
        <v/>
      </c>
      <c r="V814" s="44"/>
      <c r="W814" s="201"/>
      <c r="X814" s="201"/>
      <c r="Y814" s="41"/>
      <c r="Z814" s="46"/>
      <c r="AA814" s="46"/>
      <c r="AB814" s="46"/>
      <c r="AC814" s="41"/>
      <c r="AD814" s="327"/>
      <c r="AE814" s="44"/>
      <c r="AF814" s="337" t="str">
        <f t="shared" si="50"/>
        <v/>
      </c>
      <c r="AG814" s="395"/>
      <c r="AH814" s="75"/>
      <c r="AI814" s="75"/>
      <c r="AJ814" s="76" t="b">
        <f t="shared" si="48"/>
        <v>1</v>
      </c>
    </row>
    <row r="815" spans="1:55" ht="36" customHeight="1">
      <c r="A815" s="68"/>
      <c r="B815" s="68"/>
      <c r="C815" s="66"/>
      <c r="D815" s="46"/>
      <c r="E815" s="237"/>
      <c r="F815" s="217" t="str">
        <f t="shared" si="49"/>
        <v/>
      </c>
      <c r="G815" s="41"/>
      <c r="H815" s="41"/>
      <c r="I815" s="194"/>
      <c r="J815" s="41"/>
      <c r="K815" s="84"/>
      <c r="L815" s="119"/>
      <c r="M815" s="201"/>
      <c r="N815" s="85"/>
      <c r="O815" s="219"/>
      <c r="P815" s="237"/>
      <c r="Q815" s="89"/>
      <c r="R815" s="201"/>
      <c r="S815" s="201"/>
      <c r="T815" s="87"/>
      <c r="U815" s="171" t="str">
        <f t="shared" si="47"/>
        <v/>
      </c>
      <c r="V815" s="44"/>
      <c r="W815" s="201"/>
      <c r="X815" s="201"/>
      <c r="Y815" s="41"/>
      <c r="Z815" s="46"/>
      <c r="AA815" s="46"/>
      <c r="AB815" s="46"/>
      <c r="AC815" s="41"/>
      <c r="AD815" s="327"/>
      <c r="AE815" s="44"/>
      <c r="AF815" s="337" t="str">
        <f t="shared" si="50"/>
        <v/>
      </c>
      <c r="AG815" s="395"/>
      <c r="AH815" s="75"/>
      <c r="AI815" s="75"/>
      <c r="AJ815" s="76" t="b">
        <f t="shared" si="48"/>
        <v>1</v>
      </c>
    </row>
    <row r="816" spans="1:55" ht="36" customHeight="1">
      <c r="A816" s="68"/>
      <c r="B816" s="68"/>
      <c r="C816" s="66"/>
      <c r="D816" s="46"/>
      <c r="E816" s="237"/>
      <c r="F816" s="217" t="str">
        <f t="shared" si="49"/>
        <v/>
      </c>
      <c r="G816" s="41"/>
      <c r="H816" s="41"/>
      <c r="I816" s="194"/>
      <c r="J816" s="41"/>
      <c r="K816" s="84"/>
      <c r="L816" s="119"/>
      <c r="M816" s="201"/>
      <c r="N816" s="85"/>
      <c r="O816" s="219"/>
      <c r="P816" s="237"/>
      <c r="Q816" s="89"/>
      <c r="R816" s="201"/>
      <c r="S816" s="201"/>
      <c r="T816" s="87"/>
      <c r="U816" s="171" t="str">
        <f t="shared" si="47"/>
        <v/>
      </c>
      <c r="V816" s="44"/>
      <c r="W816" s="201"/>
      <c r="X816" s="201"/>
      <c r="Y816" s="41"/>
      <c r="Z816" s="46"/>
      <c r="AA816" s="46"/>
      <c r="AB816" s="46"/>
      <c r="AC816" s="41"/>
      <c r="AD816" s="327"/>
      <c r="AE816" s="44"/>
      <c r="AF816" s="337" t="str">
        <f t="shared" si="50"/>
        <v/>
      </c>
      <c r="AG816" s="395"/>
      <c r="AH816" s="75"/>
      <c r="AI816" s="75"/>
      <c r="AJ816" s="76" t="b">
        <f t="shared" si="48"/>
        <v>1</v>
      </c>
    </row>
    <row r="817" spans="1:55" ht="36" customHeight="1">
      <c r="A817" s="68"/>
      <c r="B817" s="68"/>
      <c r="C817" s="66"/>
      <c r="D817" s="46"/>
      <c r="E817" s="237"/>
      <c r="F817" s="217" t="str">
        <f t="shared" si="49"/>
        <v/>
      </c>
      <c r="G817" s="41"/>
      <c r="H817" s="41"/>
      <c r="I817" s="194"/>
      <c r="J817" s="41"/>
      <c r="K817" s="84"/>
      <c r="L817" s="119"/>
      <c r="M817" s="201"/>
      <c r="N817" s="85"/>
      <c r="O817" s="219"/>
      <c r="P817" s="237"/>
      <c r="Q817" s="89"/>
      <c r="R817" s="201"/>
      <c r="S817" s="201"/>
      <c r="T817" s="87"/>
      <c r="U817" s="171" t="str">
        <f t="shared" si="47"/>
        <v/>
      </c>
      <c r="V817" s="44"/>
      <c r="W817" s="201"/>
      <c r="X817" s="201"/>
      <c r="Y817" s="41"/>
      <c r="Z817" s="46"/>
      <c r="AA817" s="46"/>
      <c r="AB817" s="46"/>
      <c r="AC817" s="41"/>
      <c r="AD817" s="327"/>
      <c r="AE817" s="44"/>
      <c r="AF817" s="337" t="str">
        <f t="shared" si="50"/>
        <v/>
      </c>
      <c r="AG817" s="395"/>
      <c r="AH817" s="75"/>
      <c r="AI817" s="75"/>
      <c r="AJ817" s="76" t="b">
        <f t="shared" si="48"/>
        <v>1</v>
      </c>
    </row>
    <row r="818" spans="1:55" ht="36" customHeight="1">
      <c r="A818" s="68"/>
      <c r="B818" s="68"/>
      <c r="C818" s="66"/>
      <c r="D818" s="46"/>
      <c r="E818" s="237"/>
      <c r="F818" s="217" t="str">
        <f t="shared" si="49"/>
        <v/>
      </c>
      <c r="G818" s="41"/>
      <c r="H818" s="41"/>
      <c r="I818" s="194"/>
      <c r="J818" s="41"/>
      <c r="K818" s="84"/>
      <c r="L818" s="119"/>
      <c r="M818" s="201"/>
      <c r="N818" s="85"/>
      <c r="O818" s="219"/>
      <c r="P818" s="237"/>
      <c r="Q818" s="200"/>
      <c r="R818" s="201"/>
      <c r="S818" s="201"/>
      <c r="T818" s="87"/>
      <c r="U818" s="171" t="str">
        <f t="shared" si="47"/>
        <v/>
      </c>
      <c r="V818" s="44"/>
      <c r="W818" s="201"/>
      <c r="X818" s="201"/>
      <c r="Y818" s="41"/>
      <c r="Z818" s="46"/>
      <c r="AA818" s="46"/>
      <c r="AB818" s="46"/>
      <c r="AC818" s="41"/>
      <c r="AD818" s="327"/>
      <c r="AE818" s="44"/>
      <c r="AF818" s="337" t="str">
        <f t="shared" si="50"/>
        <v/>
      </c>
      <c r="AG818" s="395"/>
      <c r="AH818" s="75"/>
      <c r="AI818" s="75"/>
      <c r="AJ818" s="76" t="b">
        <f t="shared" si="48"/>
        <v>1</v>
      </c>
    </row>
    <row r="819" spans="1:55" ht="36" customHeight="1">
      <c r="A819" s="68"/>
      <c r="B819" s="68"/>
      <c r="C819" s="66"/>
      <c r="D819" s="46"/>
      <c r="E819" s="237"/>
      <c r="F819" s="217" t="str">
        <f t="shared" si="49"/>
        <v/>
      </c>
      <c r="G819" s="41"/>
      <c r="H819" s="41"/>
      <c r="I819" s="194"/>
      <c r="J819" s="41"/>
      <c r="K819" s="84"/>
      <c r="L819" s="119"/>
      <c r="M819" s="201"/>
      <c r="N819" s="85"/>
      <c r="O819" s="219"/>
      <c r="P819" s="237"/>
      <c r="Q819" s="200"/>
      <c r="R819" s="201"/>
      <c r="S819" s="201"/>
      <c r="T819" s="87"/>
      <c r="U819" s="171" t="str">
        <f t="shared" si="47"/>
        <v/>
      </c>
      <c r="V819" s="44"/>
      <c r="W819" s="201"/>
      <c r="X819" s="201"/>
      <c r="Y819" s="41"/>
      <c r="Z819" s="46"/>
      <c r="AA819" s="46"/>
      <c r="AB819" s="46"/>
      <c r="AC819" s="41"/>
      <c r="AD819" s="327"/>
      <c r="AE819" s="44"/>
      <c r="AF819" s="337" t="str">
        <f t="shared" si="50"/>
        <v/>
      </c>
      <c r="AG819" s="395"/>
      <c r="AH819" s="75"/>
      <c r="AI819" s="75"/>
      <c r="AJ819" s="76" t="b">
        <f t="shared" si="48"/>
        <v>1</v>
      </c>
    </row>
    <row r="820" spans="1:55" ht="36" customHeight="1">
      <c r="A820" s="68"/>
      <c r="B820" s="68"/>
      <c r="C820" s="66"/>
      <c r="D820" s="46"/>
      <c r="E820" s="237"/>
      <c r="F820" s="217" t="str">
        <f t="shared" si="49"/>
        <v/>
      </c>
      <c r="G820" s="41"/>
      <c r="H820" s="41"/>
      <c r="I820" s="194"/>
      <c r="J820" s="41"/>
      <c r="K820" s="84"/>
      <c r="L820" s="119"/>
      <c r="M820" s="201"/>
      <c r="N820" s="85"/>
      <c r="O820" s="219"/>
      <c r="P820" s="237"/>
      <c r="Q820" s="200"/>
      <c r="R820" s="201"/>
      <c r="S820" s="201"/>
      <c r="T820" s="87"/>
      <c r="U820" s="171" t="str">
        <f t="shared" si="47"/>
        <v/>
      </c>
      <c r="V820" s="44"/>
      <c r="W820" s="201"/>
      <c r="X820" s="201"/>
      <c r="Y820" s="41"/>
      <c r="Z820" s="46"/>
      <c r="AA820" s="46"/>
      <c r="AB820" s="46"/>
      <c r="AC820" s="41"/>
      <c r="AD820" s="327"/>
      <c r="AE820" s="44"/>
      <c r="AF820" s="337" t="str">
        <f t="shared" si="50"/>
        <v/>
      </c>
      <c r="AG820" s="395"/>
      <c r="AH820" s="75"/>
      <c r="AI820" s="75"/>
      <c r="AJ820" s="76" t="b">
        <f t="shared" si="48"/>
        <v>1</v>
      </c>
    </row>
    <row r="821" spans="1:55" ht="36" customHeight="1">
      <c r="A821" s="68"/>
      <c r="B821" s="68"/>
      <c r="C821" s="66"/>
      <c r="D821" s="46"/>
      <c r="E821" s="237"/>
      <c r="F821" s="217" t="str">
        <f t="shared" si="49"/>
        <v/>
      </c>
      <c r="G821" s="41"/>
      <c r="H821" s="41"/>
      <c r="I821" s="194"/>
      <c r="J821" s="41"/>
      <c r="K821" s="84"/>
      <c r="L821" s="119"/>
      <c r="M821" s="201"/>
      <c r="N821" s="85"/>
      <c r="O821" s="219"/>
      <c r="P821" s="237"/>
      <c r="Q821" s="89"/>
      <c r="R821" s="201"/>
      <c r="S821" s="201"/>
      <c r="T821" s="87"/>
      <c r="U821" s="171" t="str">
        <f t="shared" si="47"/>
        <v/>
      </c>
      <c r="V821" s="44"/>
      <c r="W821" s="201"/>
      <c r="X821" s="201"/>
      <c r="Y821" s="41"/>
      <c r="Z821" s="46"/>
      <c r="AA821" s="46"/>
      <c r="AB821" s="46"/>
      <c r="AC821" s="41"/>
      <c r="AD821" s="327"/>
      <c r="AE821" s="44"/>
      <c r="AF821" s="337" t="str">
        <f t="shared" si="50"/>
        <v/>
      </c>
      <c r="AG821" s="395"/>
      <c r="AH821" s="75"/>
      <c r="AI821" s="75"/>
      <c r="AJ821" s="76" t="b">
        <f t="shared" si="48"/>
        <v>1</v>
      </c>
    </row>
    <row r="822" spans="1:55" ht="36" customHeight="1">
      <c r="A822" s="68"/>
      <c r="B822" s="68"/>
      <c r="C822" s="66"/>
      <c r="D822" s="46"/>
      <c r="E822" s="237"/>
      <c r="F822" s="217" t="str">
        <f t="shared" si="49"/>
        <v/>
      </c>
      <c r="G822" s="41"/>
      <c r="H822" s="41"/>
      <c r="I822" s="194"/>
      <c r="J822" s="41"/>
      <c r="K822" s="84"/>
      <c r="L822" s="119"/>
      <c r="M822" s="201"/>
      <c r="N822" s="85"/>
      <c r="O822" s="219"/>
      <c r="P822" s="237"/>
      <c r="Q822" s="89"/>
      <c r="R822" s="201"/>
      <c r="S822" s="201"/>
      <c r="T822" s="87"/>
      <c r="U822" s="171" t="str">
        <f t="shared" si="47"/>
        <v/>
      </c>
      <c r="V822" s="44"/>
      <c r="W822" s="201"/>
      <c r="X822" s="201"/>
      <c r="Y822" s="41"/>
      <c r="Z822" s="46"/>
      <c r="AA822" s="46"/>
      <c r="AB822" s="46"/>
      <c r="AC822" s="41"/>
      <c r="AD822" s="327"/>
      <c r="AE822" s="44"/>
      <c r="AF822" s="337" t="str">
        <f t="shared" si="50"/>
        <v/>
      </c>
      <c r="AG822" s="395"/>
      <c r="AH822" s="75"/>
      <c r="AI822" s="75"/>
      <c r="AJ822" s="76" t="b">
        <f t="shared" si="48"/>
        <v>1</v>
      </c>
    </row>
    <row r="823" spans="1:55" ht="36" customHeight="1">
      <c r="A823" s="68"/>
      <c r="B823" s="68"/>
      <c r="C823" s="66"/>
      <c r="D823" s="46"/>
      <c r="E823" s="237"/>
      <c r="F823" s="217" t="str">
        <f t="shared" si="49"/>
        <v/>
      </c>
      <c r="G823" s="41"/>
      <c r="H823" s="41"/>
      <c r="I823" s="194"/>
      <c r="J823" s="41"/>
      <c r="K823" s="84"/>
      <c r="L823" s="119"/>
      <c r="M823" s="201"/>
      <c r="N823" s="85"/>
      <c r="O823" s="219"/>
      <c r="P823" s="237"/>
      <c r="Q823" s="89"/>
      <c r="R823" s="201"/>
      <c r="S823" s="201"/>
      <c r="T823" s="87"/>
      <c r="U823" s="171" t="str">
        <f t="shared" si="47"/>
        <v/>
      </c>
      <c r="V823" s="44"/>
      <c r="W823" s="201"/>
      <c r="X823" s="201"/>
      <c r="Y823" s="41"/>
      <c r="Z823" s="46"/>
      <c r="AA823" s="46"/>
      <c r="AB823" s="46"/>
      <c r="AC823" s="41"/>
      <c r="AD823" s="327"/>
      <c r="AE823" s="44"/>
      <c r="AF823" s="337" t="str">
        <f t="shared" si="50"/>
        <v/>
      </c>
      <c r="AG823" s="395"/>
      <c r="AH823" s="75"/>
      <c r="AI823" s="75"/>
      <c r="AJ823" s="76" t="b">
        <f t="shared" si="48"/>
        <v>1</v>
      </c>
    </row>
    <row r="824" spans="1:55" ht="36" customHeight="1">
      <c r="A824" s="68"/>
      <c r="B824" s="68"/>
      <c r="C824" s="66"/>
      <c r="D824" s="46"/>
      <c r="E824" s="237"/>
      <c r="F824" s="217" t="str">
        <f t="shared" si="49"/>
        <v/>
      </c>
      <c r="G824" s="41"/>
      <c r="H824" s="41"/>
      <c r="I824" s="194"/>
      <c r="J824" s="41"/>
      <c r="K824" s="84"/>
      <c r="L824" s="119"/>
      <c r="M824" s="201"/>
      <c r="N824" s="85"/>
      <c r="O824" s="229"/>
      <c r="P824" s="237"/>
      <c r="Q824" s="89"/>
      <c r="R824" s="201"/>
      <c r="S824" s="201"/>
      <c r="T824" s="87"/>
      <c r="U824" s="171" t="str">
        <f t="shared" si="47"/>
        <v/>
      </c>
      <c r="V824" s="44"/>
      <c r="W824" s="201"/>
      <c r="X824" s="201"/>
      <c r="Y824" s="41"/>
      <c r="Z824" s="46"/>
      <c r="AA824" s="46"/>
      <c r="AB824" s="46"/>
      <c r="AC824" s="41"/>
      <c r="AD824" s="327"/>
      <c r="AE824" s="44"/>
      <c r="AF824" s="337" t="str">
        <f t="shared" si="50"/>
        <v/>
      </c>
      <c r="AG824" s="395"/>
      <c r="AH824" s="75"/>
      <c r="AI824" s="75"/>
      <c r="AJ824" s="76" t="b">
        <f t="shared" si="48"/>
        <v>1</v>
      </c>
    </row>
    <row r="825" spans="1:55" ht="36" customHeight="1">
      <c r="A825" s="68"/>
      <c r="B825" s="68"/>
      <c r="C825" s="66"/>
      <c r="D825" s="46"/>
      <c r="E825" s="237"/>
      <c r="F825" s="217" t="str">
        <f t="shared" si="49"/>
        <v/>
      </c>
      <c r="G825" s="41"/>
      <c r="H825" s="41"/>
      <c r="I825" s="194"/>
      <c r="J825" s="41"/>
      <c r="K825" s="84"/>
      <c r="L825" s="119"/>
      <c r="M825" s="201"/>
      <c r="N825" s="85"/>
      <c r="O825" s="219"/>
      <c r="P825" s="237"/>
      <c r="Q825" s="89"/>
      <c r="R825" s="201"/>
      <c r="S825" s="201"/>
      <c r="T825" s="87"/>
      <c r="U825" s="171" t="str">
        <f t="shared" si="47"/>
        <v/>
      </c>
      <c r="V825" s="44"/>
      <c r="W825" s="201"/>
      <c r="X825" s="201"/>
      <c r="Y825" s="41"/>
      <c r="Z825" s="46"/>
      <c r="AA825" s="46"/>
      <c r="AB825" s="46"/>
      <c r="AC825" s="41"/>
      <c r="AD825" s="327"/>
      <c r="AE825" s="44"/>
      <c r="AF825" s="337" t="str">
        <f t="shared" si="50"/>
        <v/>
      </c>
      <c r="AG825" s="395"/>
      <c r="AH825" s="75"/>
      <c r="AI825" s="75"/>
      <c r="AJ825" s="76" t="b">
        <f t="shared" si="48"/>
        <v>1</v>
      </c>
    </row>
    <row r="826" spans="1:55" ht="36" customHeight="1">
      <c r="A826" s="68"/>
      <c r="B826" s="68"/>
      <c r="C826" s="66"/>
      <c r="D826" s="46"/>
      <c r="E826" s="237"/>
      <c r="F826" s="217" t="str">
        <f t="shared" si="49"/>
        <v/>
      </c>
      <c r="G826" s="41"/>
      <c r="H826" s="41"/>
      <c r="I826" s="194"/>
      <c r="J826" s="41"/>
      <c r="K826" s="84"/>
      <c r="L826" s="119"/>
      <c r="M826" s="201"/>
      <c r="N826" s="85"/>
      <c r="O826" s="219"/>
      <c r="P826" s="237"/>
      <c r="Q826" s="89"/>
      <c r="R826" s="201"/>
      <c r="S826" s="201"/>
      <c r="T826" s="87"/>
      <c r="U826" s="171" t="str">
        <f t="shared" si="47"/>
        <v/>
      </c>
      <c r="V826" s="44"/>
      <c r="W826" s="201"/>
      <c r="X826" s="201"/>
      <c r="Y826" s="41"/>
      <c r="Z826" s="46"/>
      <c r="AA826" s="46"/>
      <c r="AB826" s="46"/>
      <c r="AC826" s="41"/>
      <c r="AD826" s="327"/>
      <c r="AE826" s="44"/>
      <c r="AF826" s="337" t="str">
        <f t="shared" si="50"/>
        <v/>
      </c>
      <c r="AG826" s="395"/>
      <c r="AH826" s="75"/>
      <c r="AI826" s="75"/>
      <c r="AJ826" s="76" t="b">
        <f t="shared" si="48"/>
        <v>1</v>
      </c>
    </row>
    <row r="827" spans="1:55" ht="36" customHeight="1">
      <c r="A827" s="68"/>
      <c r="B827" s="68"/>
      <c r="C827" s="66"/>
      <c r="D827" s="46"/>
      <c r="E827" s="237"/>
      <c r="F827" s="217" t="str">
        <f t="shared" si="49"/>
        <v/>
      </c>
      <c r="G827" s="41"/>
      <c r="H827" s="41"/>
      <c r="I827" s="194"/>
      <c r="J827" s="41"/>
      <c r="K827" s="84"/>
      <c r="L827" s="119"/>
      <c r="M827" s="201"/>
      <c r="N827" s="85"/>
      <c r="O827" s="219"/>
      <c r="P827" s="237"/>
      <c r="Q827" s="89"/>
      <c r="R827" s="201"/>
      <c r="S827" s="201"/>
      <c r="T827" s="87"/>
      <c r="U827" s="171" t="str">
        <f t="shared" si="47"/>
        <v/>
      </c>
      <c r="V827" s="44"/>
      <c r="W827" s="201"/>
      <c r="X827" s="201"/>
      <c r="Y827" s="41"/>
      <c r="Z827" s="46"/>
      <c r="AA827" s="46"/>
      <c r="AB827" s="46"/>
      <c r="AC827" s="41"/>
      <c r="AD827" s="327"/>
      <c r="AE827" s="44"/>
      <c r="AF827" s="337" t="str">
        <f t="shared" si="50"/>
        <v/>
      </c>
      <c r="AG827" s="395"/>
      <c r="AH827" s="75"/>
      <c r="AI827" s="75"/>
      <c r="AJ827" s="76" t="b">
        <f t="shared" si="48"/>
        <v>1</v>
      </c>
    </row>
    <row r="828" spans="1:55" ht="36" customHeight="1">
      <c r="A828" s="68"/>
      <c r="B828" s="68"/>
      <c r="C828" s="66"/>
      <c r="D828" s="119"/>
      <c r="E828" s="238"/>
      <c r="F828" s="217" t="str">
        <f t="shared" si="49"/>
        <v/>
      </c>
      <c r="G828" s="230"/>
      <c r="H828" s="41"/>
      <c r="I828" s="194"/>
      <c r="J828" s="41"/>
      <c r="K828" s="208"/>
      <c r="L828" s="119"/>
      <c r="M828" s="202"/>
      <c r="N828" s="218"/>
      <c r="O828" s="229"/>
      <c r="P828" s="238"/>
      <c r="Q828" s="200"/>
      <c r="R828" s="202"/>
      <c r="S828" s="202"/>
      <c r="T828" s="220"/>
      <c r="U828" s="171" t="str">
        <f t="shared" si="47"/>
        <v/>
      </c>
      <c r="V828" s="210"/>
      <c r="W828" s="202"/>
      <c r="X828" s="202"/>
      <c r="Y828" s="194"/>
      <c r="Z828" s="119"/>
      <c r="AA828" s="119"/>
      <c r="AB828" s="119"/>
      <c r="AC828" s="194"/>
      <c r="AD828" s="327"/>
      <c r="AE828" s="44"/>
      <c r="AF828" s="337" t="str">
        <f t="shared" si="50"/>
        <v/>
      </c>
      <c r="AG828" s="395"/>
      <c r="AH828" s="75"/>
      <c r="AI828" s="75"/>
      <c r="AJ828" s="76" t="b">
        <f t="shared" si="48"/>
        <v>1</v>
      </c>
      <c r="AK828" s="193"/>
      <c r="AL828" s="193"/>
      <c r="AM828" s="193"/>
      <c r="AN828" s="193"/>
      <c r="AO828" s="193"/>
      <c r="AP828" s="193"/>
      <c r="AQ828" s="193"/>
      <c r="AR828" s="193"/>
      <c r="AS828" s="193"/>
      <c r="AT828" s="193"/>
      <c r="AU828" s="193"/>
      <c r="AV828" s="193"/>
      <c r="AW828" s="193"/>
      <c r="AX828" s="193"/>
      <c r="AY828" s="193"/>
      <c r="AZ828" s="193"/>
      <c r="BA828" s="193"/>
      <c r="BB828" s="193"/>
      <c r="BC828" s="193"/>
    </row>
    <row r="829" spans="1:55" ht="36" customHeight="1">
      <c r="A829" s="68"/>
      <c r="B829" s="68"/>
      <c r="C829" s="66"/>
      <c r="D829" s="46"/>
      <c r="E829" s="237"/>
      <c r="F829" s="217" t="str">
        <f t="shared" si="49"/>
        <v/>
      </c>
      <c r="G829" s="41"/>
      <c r="H829" s="41"/>
      <c r="I829" s="194"/>
      <c r="J829" s="41"/>
      <c r="K829" s="84"/>
      <c r="L829" s="119"/>
      <c r="M829" s="201"/>
      <c r="N829" s="85"/>
      <c r="O829" s="219"/>
      <c r="P829" s="237"/>
      <c r="Q829" s="89"/>
      <c r="R829" s="201"/>
      <c r="S829" s="201"/>
      <c r="T829" s="87"/>
      <c r="U829" s="171" t="str">
        <f t="shared" si="47"/>
        <v/>
      </c>
      <c r="V829" s="44"/>
      <c r="W829" s="201"/>
      <c r="X829" s="201"/>
      <c r="Y829" s="41"/>
      <c r="Z829" s="46"/>
      <c r="AA829" s="46"/>
      <c r="AB829" s="46"/>
      <c r="AC829" s="41"/>
      <c r="AD829" s="327"/>
      <c r="AE829" s="44"/>
      <c r="AF829" s="337" t="str">
        <f t="shared" si="50"/>
        <v/>
      </c>
      <c r="AG829" s="395"/>
      <c r="AH829" s="75"/>
      <c r="AI829" s="75"/>
      <c r="AJ829" s="76" t="b">
        <f t="shared" si="48"/>
        <v>1</v>
      </c>
    </row>
    <row r="830" spans="1:55" ht="36" customHeight="1">
      <c r="A830" s="68"/>
      <c r="B830" s="68"/>
      <c r="C830" s="66"/>
      <c r="D830" s="46"/>
      <c r="E830" s="237"/>
      <c r="F830" s="217" t="str">
        <f t="shared" si="49"/>
        <v/>
      </c>
      <c r="G830" s="41"/>
      <c r="H830" s="41"/>
      <c r="I830" s="194"/>
      <c r="J830" s="41"/>
      <c r="K830" s="84"/>
      <c r="L830" s="119"/>
      <c r="M830" s="201"/>
      <c r="N830" s="85"/>
      <c r="O830" s="219"/>
      <c r="P830" s="237"/>
      <c r="Q830" s="89"/>
      <c r="R830" s="201"/>
      <c r="S830" s="201"/>
      <c r="T830" s="87"/>
      <c r="U830" s="171" t="str">
        <f t="shared" si="47"/>
        <v/>
      </c>
      <c r="V830" s="44"/>
      <c r="W830" s="201"/>
      <c r="X830" s="201"/>
      <c r="Y830" s="41"/>
      <c r="Z830" s="46"/>
      <c r="AA830" s="46"/>
      <c r="AB830" s="46"/>
      <c r="AC830" s="41"/>
      <c r="AD830" s="327"/>
      <c r="AE830" s="44"/>
      <c r="AF830" s="337" t="str">
        <f t="shared" si="50"/>
        <v/>
      </c>
      <c r="AG830" s="395"/>
      <c r="AH830" s="75"/>
      <c r="AI830" s="75"/>
      <c r="AJ830" s="76" t="b">
        <f t="shared" si="48"/>
        <v>1</v>
      </c>
    </row>
    <row r="831" spans="1:55" ht="36" customHeight="1">
      <c r="A831" s="68"/>
      <c r="B831" s="68"/>
      <c r="C831" s="66"/>
      <c r="D831" s="46"/>
      <c r="E831" s="237"/>
      <c r="F831" s="217" t="str">
        <f t="shared" si="49"/>
        <v/>
      </c>
      <c r="G831" s="41"/>
      <c r="H831" s="41"/>
      <c r="I831" s="194"/>
      <c r="J831" s="41"/>
      <c r="K831" s="84"/>
      <c r="L831" s="119"/>
      <c r="M831" s="201"/>
      <c r="N831" s="85"/>
      <c r="O831" s="219"/>
      <c r="P831" s="237"/>
      <c r="Q831" s="89"/>
      <c r="R831" s="201"/>
      <c r="S831" s="201"/>
      <c r="T831" s="87"/>
      <c r="U831" s="171" t="str">
        <f t="shared" si="47"/>
        <v/>
      </c>
      <c r="V831" s="44"/>
      <c r="W831" s="201"/>
      <c r="X831" s="201"/>
      <c r="Y831" s="41"/>
      <c r="Z831" s="46"/>
      <c r="AA831" s="46"/>
      <c r="AB831" s="46"/>
      <c r="AC831" s="41"/>
      <c r="AD831" s="327"/>
      <c r="AE831" s="44"/>
      <c r="AF831" s="337" t="str">
        <f t="shared" si="50"/>
        <v/>
      </c>
      <c r="AG831" s="395"/>
      <c r="AH831" s="75"/>
      <c r="AI831" s="75"/>
      <c r="AJ831" s="76" t="b">
        <f t="shared" si="48"/>
        <v>1</v>
      </c>
    </row>
    <row r="832" spans="1:55" ht="36" customHeight="1">
      <c r="A832" s="68"/>
      <c r="B832" s="68"/>
      <c r="C832" s="66"/>
      <c r="D832" s="46"/>
      <c r="E832" s="237"/>
      <c r="F832" s="217" t="str">
        <f t="shared" si="49"/>
        <v/>
      </c>
      <c r="G832" s="41"/>
      <c r="H832" s="41"/>
      <c r="I832" s="194"/>
      <c r="J832" s="41"/>
      <c r="K832" s="84"/>
      <c r="L832" s="119"/>
      <c r="M832" s="201"/>
      <c r="N832" s="85"/>
      <c r="O832" s="219"/>
      <c r="P832" s="237"/>
      <c r="Q832" s="89"/>
      <c r="R832" s="201"/>
      <c r="S832" s="201"/>
      <c r="T832" s="87"/>
      <c r="U832" s="171" t="str">
        <f t="shared" si="47"/>
        <v/>
      </c>
      <c r="V832" s="44"/>
      <c r="W832" s="201"/>
      <c r="X832" s="201"/>
      <c r="Y832" s="41"/>
      <c r="Z832" s="46"/>
      <c r="AA832" s="46"/>
      <c r="AB832" s="46"/>
      <c r="AC832" s="41"/>
      <c r="AD832" s="327"/>
      <c r="AE832" s="44"/>
      <c r="AF832" s="337" t="str">
        <f t="shared" si="50"/>
        <v/>
      </c>
      <c r="AG832" s="395"/>
      <c r="AH832" s="75"/>
      <c r="AI832" s="75"/>
      <c r="AJ832" s="76" t="b">
        <f t="shared" si="48"/>
        <v>1</v>
      </c>
    </row>
    <row r="833" spans="1:36" ht="36" customHeight="1">
      <c r="A833" s="68"/>
      <c r="B833" s="68"/>
      <c r="C833" s="66"/>
      <c r="D833" s="46"/>
      <c r="E833" s="237"/>
      <c r="F833" s="217" t="str">
        <f t="shared" si="49"/>
        <v/>
      </c>
      <c r="G833" s="41"/>
      <c r="H833" s="41"/>
      <c r="I833" s="194"/>
      <c r="J833" s="41"/>
      <c r="K833" s="84"/>
      <c r="L833" s="119"/>
      <c r="M833" s="201"/>
      <c r="N833" s="85"/>
      <c r="O833" s="219"/>
      <c r="P833" s="237"/>
      <c r="Q833" s="89"/>
      <c r="R833" s="201"/>
      <c r="S833" s="201"/>
      <c r="T833" s="87"/>
      <c r="U833" s="171" t="str">
        <f t="shared" si="47"/>
        <v/>
      </c>
      <c r="V833" s="44"/>
      <c r="W833" s="201"/>
      <c r="X833" s="201"/>
      <c r="Y833" s="41"/>
      <c r="Z833" s="46"/>
      <c r="AA833" s="46"/>
      <c r="AB833" s="46"/>
      <c r="AC833" s="41"/>
      <c r="AD833" s="327"/>
      <c r="AE833" s="44"/>
      <c r="AF833" s="337" t="str">
        <f t="shared" si="50"/>
        <v/>
      </c>
      <c r="AG833" s="395"/>
      <c r="AH833" s="75"/>
      <c r="AI833" s="75"/>
      <c r="AJ833" s="76" t="b">
        <f t="shared" si="48"/>
        <v>1</v>
      </c>
    </row>
    <row r="834" spans="1:36" ht="36" customHeight="1">
      <c r="A834" s="68"/>
      <c r="B834" s="68"/>
      <c r="C834" s="66"/>
      <c r="D834" s="46"/>
      <c r="E834" s="237"/>
      <c r="F834" s="217" t="str">
        <f t="shared" si="49"/>
        <v/>
      </c>
      <c r="G834" s="41"/>
      <c r="H834" s="41"/>
      <c r="I834" s="194"/>
      <c r="J834" s="41"/>
      <c r="K834" s="84"/>
      <c r="L834" s="119"/>
      <c r="M834" s="201"/>
      <c r="N834" s="85"/>
      <c r="O834" s="219"/>
      <c r="P834" s="237"/>
      <c r="Q834" s="89"/>
      <c r="R834" s="201"/>
      <c r="S834" s="201"/>
      <c r="T834" s="87"/>
      <c r="U834" s="171" t="str">
        <f t="shared" si="47"/>
        <v/>
      </c>
      <c r="V834" s="44"/>
      <c r="W834" s="201"/>
      <c r="X834" s="201"/>
      <c r="Y834" s="41"/>
      <c r="Z834" s="46"/>
      <c r="AA834" s="46"/>
      <c r="AB834" s="46"/>
      <c r="AC834" s="41"/>
      <c r="AD834" s="327"/>
      <c r="AE834" s="44"/>
      <c r="AF834" s="337" t="str">
        <f t="shared" si="50"/>
        <v/>
      </c>
      <c r="AG834" s="395"/>
      <c r="AH834" s="75"/>
      <c r="AI834" s="75"/>
      <c r="AJ834" s="76" t="b">
        <f t="shared" si="48"/>
        <v>1</v>
      </c>
    </row>
    <row r="835" spans="1:36" ht="36" customHeight="1">
      <c r="A835" s="68"/>
      <c r="B835" s="68"/>
      <c r="C835" s="66"/>
      <c r="D835" s="46"/>
      <c r="E835" s="237"/>
      <c r="F835" s="217" t="str">
        <f t="shared" si="49"/>
        <v/>
      </c>
      <c r="G835" s="41"/>
      <c r="H835" s="41"/>
      <c r="I835" s="194"/>
      <c r="J835" s="41"/>
      <c r="K835" s="84"/>
      <c r="L835" s="119"/>
      <c r="M835" s="201"/>
      <c r="N835" s="85"/>
      <c r="O835" s="219"/>
      <c r="P835" s="237"/>
      <c r="Q835" s="89"/>
      <c r="R835" s="201"/>
      <c r="S835" s="201"/>
      <c r="T835" s="87"/>
      <c r="U835" s="171" t="str">
        <f t="shared" si="47"/>
        <v/>
      </c>
      <c r="V835" s="44"/>
      <c r="W835" s="201"/>
      <c r="X835" s="201"/>
      <c r="Y835" s="41"/>
      <c r="Z835" s="46"/>
      <c r="AA835" s="46"/>
      <c r="AB835" s="46"/>
      <c r="AC835" s="41"/>
      <c r="AD835" s="327"/>
      <c r="AE835" s="44"/>
      <c r="AF835" s="337" t="str">
        <f t="shared" si="50"/>
        <v/>
      </c>
      <c r="AG835" s="395"/>
      <c r="AH835" s="75"/>
      <c r="AI835" s="75"/>
      <c r="AJ835" s="76" t="b">
        <f t="shared" si="48"/>
        <v>1</v>
      </c>
    </row>
    <row r="836" spans="1:36" ht="36" customHeight="1">
      <c r="A836" s="68"/>
      <c r="B836" s="68"/>
      <c r="C836" s="66"/>
      <c r="D836" s="46"/>
      <c r="E836" s="237"/>
      <c r="F836" s="217" t="str">
        <f t="shared" si="49"/>
        <v/>
      </c>
      <c r="G836" s="41"/>
      <c r="H836" s="41"/>
      <c r="I836" s="194"/>
      <c r="J836" s="41"/>
      <c r="K836" s="84"/>
      <c r="L836" s="119"/>
      <c r="M836" s="201"/>
      <c r="N836" s="85"/>
      <c r="O836" s="219"/>
      <c r="P836" s="237"/>
      <c r="Q836" s="89"/>
      <c r="R836" s="201"/>
      <c r="S836" s="201"/>
      <c r="T836" s="87"/>
      <c r="U836" s="171" t="str">
        <f t="shared" si="47"/>
        <v/>
      </c>
      <c r="V836" s="44"/>
      <c r="W836" s="201"/>
      <c r="X836" s="201"/>
      <c r="Y836" s="41"/>
      <c r="Z836" s="46"/>
      <c r="AA836" s="46"/>
      <c r="AB836" s="46"/>
      <c r="AC836" s="41"/>
      <c r="AD836" s="327"/>
      <c r="AE836" s="44"/>
      <c r="AF836" s="337" t="str">
        <f t="shared" si="50"/>
        <v/>
      </c>
      <c r="AG836" s="395"/>
      <c r="AH836" s="75"/>
      <c r="AI836" s="75"/>
      <c r="AJ836" s="76" t="b">
        <f t="shared" si="48"/>
        <v>1</v>
      </c>
    </row>
    <row r="837" spans="1:36" ht="36" customHeight="1">
      <c r="A837" s="68"/>
      <c r="B837" s="68"/>
      <c r="C837" s="66"/>
      <c r="D837" s="46"/>
      <c r="E837" s="237"/>
      <c r="F837" s="217" t="str">
        <f t="shared" si="49"/>
        <v/>
      </c>
      <c r="G837" s="41"/>
      <c r="H837" s="41"/>
      <c r="I837" s="194"/>
      <c r="J837" s="41"/>
      <c r="K837" s="84"/>
      <c r="L837" s="119"/>
      <c r="M837" s="201"/>
      <c r="N837" s="85"/>
      <c r="O837" s="219"/>
      <c r="P837" s="237"/>
      <c r="Q837" s="89"/>
      <c r="R837" s="201"/>
      <c r="S837" s="201"/>
      <c r="T837" s="87"/>
      <c r="U837" s="171" t="str">
        <f t="shared" si="47"/>
        <v/>
      </c>
      <c r="V837" s="44"/>
      <c r="W837" s="201"/>
      <c r="X837" s="201"/>
      <c r="Y837" s="41"/>
      <c r="Z837" s="46"/>
      <c r="AA837" s="46"/>
      <c r="AB837" s="46"/>
      <c r="AC837" s="41"/>
      <c r="AD837" s="327"/>
      <c r="AE837" s="44"/>
      <c r="AF837" s="337" t="str">
        <f t="shared" si="50"/>
        <v/>
      </c>
      <c r="AG837" s="395"/>
      <c r="AH837" s="75"/>
      <c r="AI837" s="75"/>
      <c r="AJ837" s="76" t="b">
        <f t="shared" si="48"/>
        <v>1</v>
      </c>
    </row>
    <row r="838" spans="1:36" ht="36" customHeight="1">
      <c r="A838" s="68"/>
      <c r="B838" s="68"/>
      <c r="C838" s="66"/>
      <c r="D838" s="46"/>
      <c r="E838" s="237"/>
      <c r="F838" s="217" t="str">
        <f t="shared" si="49"/>
        <v/>
      </c>
      <c r="G838" s="41"/>
      <c r="H838" s="41"/>
      <c r="I838" s="194"/>
      <c r="J838" s="41"/>
      <c r="K838" s="84"/>
      <c r="L838" s="119"/>
      <c r="M838" s="201"/>
      <c r="N838" s="85"/>
      <c r="O838" s="219"/>
      <c r="P838" s="237"/>
      <c r="Q838" s="89"/>
      <c r="R838" s="201"/>
      <c r="S838" s="201"/>
      <c r="T838" s="87"/>
      <c r="U838" s="171" t="str">
        <f t="shared" si="47"/>
        <v/>
      </c>
      <c r="V838" s="44"/>
      <c r="W838" s="201"/>
      <c r="X838" s="201"/>
      <c r="Y838" s="41"/>
      <c r="Z838" s="46"/>
      <c r="AA838" s="46"/>
      <c r="AB838" s="46"/>
      <c r="AC838" s="41"/>
      <c r="AD838" s="327"/>
      <c r="AE838" s="44"/>
      <c r="AF838" s="337" t="str">
        <f t="shared" si="50"/>
        <v/>
      </c>
      <c r="AG838" s="395"/>
      <c r="AH838" s="75"/>
      <c r="AI838" s="75"/>
      <c r="AJ838" s="76" t="b">
        <f t="shared" si="48"/>
        <v>1</v>
      </c>
    </row>
    <row r="839" spans="1:36" ht="36" customHeight="1">
      <c r="A839" s="66"/>
      <c r="B839" s="66"/>
      <c r="C839" s="66"/>
      <c r="D839" s="46"/>
      <c r="E839" s="237"/>
      <c r="F839" s="217" t="str">
        <f t="shared" si="49"/>
        <v/>
      </c>
      <c r="G839" s="41"/>
      <c r="H839" s="41"/>
      <c r="I839" s="194"/>
      <c r="J839" s="41"/>
      <c r="K839" s="84"/>
      <c r="L839" s="119"/>
      <c r="M839" s="201"/>
      <c r="N839" s="85"/>
      <c r="O839" s="219"/>
      <c r="P839" s="237"/>
      <c r="Q839" s="89"/>
      <c r="R839" s="201"/>
      <c r="S839" s="201"/>
      <c r="T839" s="87"/>
      <c r="U839" s="171" t="str">
        <f t="shared" si="47"/>
        <v/>
      </c>
      <c r="V839" s="44"/>
      <c r="W839" s="201"/>
      <c r="X839" s="201"/>
      <c r="Y839" s="41"/>
      <c r="Z839" s="46"/>
      <c r="AA839" s="46"/>
      <c r="AB839" s="46"/>
      <c r="AC839" s="41"/>
      <c r="AD839" s="327"/>
      <c r="AE839" s="44"/>
      <c r="AF839" s="337" t="str">
        <f t="shared" si="50"/>
        <v/>
      </c>
      <c r="AG839" s="395"/>
      <c r="AH839" s="75"/>
      <c r="AI839" s="75"/>
      <c r="AJ839" s="76" t="b">
        <f t="shared" si="48"/>
        <v>1</v>
      </c>
    </row>
    <row r="840" spans="1:36" ht="36" customHeight="1">
      <c r="A840" s="66"/>
      <c r="B840" s="66"/>
      <c r="C840" s="66"/>
      <c r="D840" s="46"/>
      <c r="E840" s="237"/>
      <c r="F840" s="217" t="str">
        <f t="shared" si="49"/>
        <v/>
      </c>
      <c r="G840" s="41"/>
      <c r="H840" s="41"/>
      <c r="I840" s="194"/>
      <c r="J840" s="41"/>
      <c r="K840" s="84"/>
      <c r="L840" s="119"/>
      <c r="M840" s="201"/>
      <c r="N840" s="85"/>
      <c r="O840" s="219"/>
      <c r="P840" s="237"/>
      <c r="Q840" s="89"/>
      <c r="R840" s="201"/>
      <c r="S840" s="201"/>
      <c r="T840" s="87"/>
      <c r="U840" s="171" t="str">
        <f t="shared" si="47"/>
        <v/>
      </c>
      <c r="V840" s="44"/>
      <c r="W840" s="201"/>
      <c r="X840" s="201"/>
      <c r="Y840" s="41"/>
      <c r="Z840" s="46"/>
      <c r="AA840" s="46"/>
      <c r="AB840" s="46"/>
      <c r="AC840" s="41"/>
      <c r="AD840" s="327"/>
      <c r="AE840" s="44"/>
      <c r="AF840" s="337" t="str">
        <f t="shared" si="50"/>
        <v/>
      </c>
      <c r="AG840" s="395"/>
      <c r="AH840" s="75"/>
      <c r="AI840" s="75"/>
      <c r="AJ840" s="76" t="b">
        <f t="shared" si="48"/>
        <v>1</v>
      </c>
    </row>
    <row r="841" spans="1:36" ht="36" customHeight="1">
      <c r="A841" s="66"/>
      <c r="B841" s="66"/>
      <c r="C841" s="66"/>
      <c r="D841" s="46"/>
      <c r="E841" s="237"/>
      <c r="F841" s="217" t="str">
        <f t="shared" si="49"/>
        <v/>
      </c>
      <c r="G841" s="41"/>
      <c r="H841" s="41"/>
      <c r="I841" s="194"/>
      <c r="J841" s="41"/>
      <c r="K841" s="84"/>
      <c r="L841" s="119"/>
      <c r="M841" s="201"/>
      <c r="N841" s="85"/>
      <c r="O841" s="219"/>
      <c r="P841" s="237"/>
      <c r="Q841" s="89"/>
      <c r="R841" s="201"/>
      <c r="S841" s="201"/>
      <c r="T841" s="87"/>
      <c r="U841" s="171" t="str">
        <f t="shared" si="47"/>
        <v/>
      </c>
      <c r="V841" s="44"/>
      <c r="W841" s="201"/>
      <c r="X841" s="201"/>
      <c r="Y841" s="41"/>
      <c r="Z841" s="46"/>
      <c r="AA841" s="46"/>
      <c r="AB841" s="46"/>
      <c r="AC841" s="41"/>
      <c r="AD841" s="327"/>
      <c r="AE841" s="44"/>
      <c r="AF841" s="337" t="str">
        <f t="shared" si="50"/>
        <v/>
      </c>
      <c r="AG841" s="395"/>
      <c r="AH841" s="75"/>
      <c r="AI841" s="75"/>
      <c r="AJ841" s="76" t="b">
        <f t="shared" si="48"/>
        <v>1</v>
      </c>
    </row>
    <row r="842" spans="1:36" ht="36" customHeight="1">
      <c r="A842" s="66"/>
      <c r="B842" s="66"/>
      <c r="C842" s="66"/>
      <c r="D842" s="46"/>
      <c r="E842" s="237"/>
      <c r="F842" s="217" t="str">
        <f t="shared" si="49"/>
        <v/>
      </c>
      <c r="G842" s="41"/>
      <c r="H842" s="41"/>
      <c r="I842" s="194"/>
      <c r="J842" s="41"/>
      <c r="K842" s="84"/>
      <c r="L842" s="119"/>
      <c r="M842" s="201"/>
      <c r="N842" s="85"/>
      <c r="O842" s="219"/>
      <c r="P842" s="237"/>
      <c r="Q842" s="89"/>
      <c r="R842" s="201"/>
      <c r="S842" s="201"/>
      <c r="T842" s="87"/>
      <c r="U842" s="171" t="str">
        <f t="shared" si="47"/>
        <v/>
      </c>
      <c r="V842" s="44"/>
      <c r="W842" s="201"/>
      <c r="X842" s="201"/>
      <c r="Y842" s="41"/>
      <c r="Z842" s="46"/>
      <c r="AA842" s="46"/>
      <c r="AB842" s="46"/>
      <c r="AC842" s="41"/>
      <c r="AD842" s="327"/>
      <c r="AE842" s="44"/>
      <c r="AF842" s="337" t="str">
        <f t="shared" si="50"/>
        <v/>
      </c>
      <c r="AG842" s="395"/>
      <c r="AH842" s="75"/>
      <c r="AI842" s="75"/>
      <c r="AJ842" s="76" t="b">
        <f t="shared" si="48"/>
        <v>1</v>
      </c>
    </row>
    <row r="843" spans="1:36" ht="36" customHeight="1">
      <c r="A843" s="66"/>
      <c r="B843" s="66"/>
      <c r="C843" s="66"/>
      <c r="D843" s="46"/>
      <c r="E843" s="237"/>
      <c r="F843" s="217" t="str">
        <f t="shared" si="49"/>
        <v/>
      </c>
      <c r="G843" s="41"/>
      <c r="H843" s="41"/>
      <c r="I843" s="194"/>
      <c r="J843" s="41"/>
      <c r="K843" s="84"/>
      <c r="L843" s="119"/>
      <c r="M843" s="201"/>
      <c r="N843" s="85"/>
      <c r="O843" s="219"/>
      <c r="P843" s="237"/>
      <c r="Q843" s="89"/>
      <c r="R843" s="201"/>
      <c r="S843" s="201"/>
      <c r="T843" s="87"/>
      <c r="U843" s="171" t="str">
        <f t="shared" ref="U843:U906" si="51">IF(ISBLANK(Q843),"",DATEDIF(K843,Q843,"d")/365)</f>
        <v/>
      </c>
      <c r="V843" s="44"/>
      <c r="W843" s="201"/>
      <c r="X843" s="201"/>
      <c r="Y843" s="41"/>
      <c r="Z843" s="46"/>
      <c r="AA843" s="46"/>
      <c r="AB843" s="46"/>
      <c r="AC843" s="41"/>
      <c r="AD843" s="327"/>
      <c r="AE843" s="44"/>
      <c r="AF843" s="337" t="str">
        <f t="shared" si="50"/>
        <v/>
      </c>
      <c r="AG843" s="395"/>
      <c r="AH843" s="75"/>
      <c r="AI843" s="75"/>
      <c r="AJ843" s="76" t="b">
        <f t="shared" ref="AJ843:AJ906" si="52">ROUND(M843,)=ROUND(S843,)+ROUND(AB843,)+ROUND(W843,)</f>
        <v>1</v>
      </c>
    </row>
    <row r="844" spans="1:36" ht="36" customHeight="1">
      <c r="A844" s="66"/>
      <c r="B844" s="66"/>
      <c r="C844" s="66"/>
      <c r="D844" s="46"/>
      <c r="E844" s="237"/>
      <c r="F844" s="217" t="str">
        <f t="shared" si="49"/>
        <v/>
      </c>
      <c r="G844" s="41"/>
      <c r="H844" s="41"/>
      <c r="I844" s="194"/>
      <c r="J844" s="41"/>
      <c r="K844" s="84"/>
      <c r="L844" s="119"/>
      <c r="M844" s="201"/>
      <c r="N844" s="85"/>
      <c r="O844" s="219"/>
      <c r="P844" s="237"/>
      <c r="Q844" s="89"/>
      <c r="R844" s="201"/>
      <c r="S844" s="201"/>
      <c r="T844" s="87"/>
      <c r="U844" s="171" t="str">
        <f t="shared" si="51"/>
        <v/>
      </c>
      <c r="V844" s="44"/>
      <c r="W844" s="201"/>
      <c r="X844" s="201"/>
      <c r="Y844" s="41"/>
      <c r="Z844" s="46"/>
      <c r="AA844" s="46"/>
      <c r="AB844" s="46"/>
      <c r="AC844" s="41"/>
      <c r="AD844" s="327"/>
      <c r="AE844" s="44"/>
      <c r="AF844" s="337" t="str">
        <f t="shared" si="50"/>
        <v/>
      </c>
      <c r="AG844" s="395"/>
      <c r="AH844" s="75"/>
      <c r="AI844" s="75"/>
      <c r="AJ844" s="76" t="b">
        <f t="shared" si="52"/>
        <v>1</v>
      </c>
    </row>
    <row r="845" spans="1:36" ht="36" customHeight="1">
      <c r="A845" s="66"/>
      <c r="B845" s="66"/>
      <c r="C845" s="66"/>
      <c r="D845" s="46"/>
      <c r="E845" s="237"/>
      <c r="F845" s="217" t="str">
        <f t="shared" si="49"/>
        <v/>
      </c>
      <c r="G845" s="41"/>
      <c r="H845" s="41"/>
      <c r="I845" s="194"/>
      <c r="J845" s="41"/>
      <c r="K845" s="84"/>
      <c r="L845" s="119"/>
      <c r="M845" s="201"/>
      <c r="N845" s="85"/>
      <c r="O845" s="219"/>
      <c r="P845" s="237"/>
      <c r="Q845" s="89"/>
      <c r="R845" s="201"/>
      <c r="S845" s="201"/>
      <c r="T845" s="87"/>
      <c r="U845" s="171" t="str">
        <f t="shared" si="51"/>
        <v/>
      </c>
      <c r="V845" s="44"/>
      <c r="W845" s="201"/>
      <c r="X845" s="201"/>
      <c r="Y845" s="41"/>
      <c r="Z845" s="46"/>
      <c r="AA845" s="46"/>
      <c r="AB845" s="46"/>
      <c r="AC845" s="41"/>
      <c r="AD845" s="327"/>
      <c r="AE845" s="44"/>
      <c r="AF845" s="337" t="str">
        <f t="shared" si="50"/>
        <v/>
      </c>
      <c r="AG845" s="395"/>
      <c r="AH845" s="75"/>
      <c r="AI845" s="75"/>
      <c r="AJ845" s="76" t="b">
        <f t="shared" si="52"/>
        <v>1</v>
      </c>
    </row>
    <row r="846" spans="1:36" ht="36" customHeight="1">
      <c r="A846" s="66"/>
      <c r="B846" s="66"/>
      <c r="C846" s="66"/>
      <c r="D846" s="46"/>
      <c r="E846" s="237"/>
      <c r="F846" s="217" t="str">
        <f t="shared" si="49"/>
        <v/>
      </c>
      <c r="G846" s="41"/>
      <c r="H846" s="41"/>
      <c r="I846" s="194"/>
      <c r="J846" s="41"/>
      <c r="K846" s="84"/>
      <c r="L846" s="119"/>
      <c r="M846" s="201"/>
      <c r="N846" s="85"/>
      <c r="O846" s="219"/>
      <c r="P846" s="237"/>
      <c r="Q846" s="89"/>
      <c r="R846" s="201"/>
      <c r="S846" s="201"/>
      <c r="T846" s="87"/>
      <c r="U846" s="171" t="str">
        <f t="shared" si="51"/>
        <v/>
      </c>
      <c r="V846" s="44"/>
      <c r="W846" s="201"/>
      <c r="X846" s="201"/>
      <c r="Y846" s="41"/>
      <c r="Z846" s="46"/>
      <c r="AA846" s="46"/>
      <c r="AB846" s="46"/>
      <c r="AC846" s="41"/>
      <c r="AD846" s="327"/>
      <c r="AE846" s="44"/>
      <c r="AF846" s="337" t="str">
        <f t="shared" si="50"/>
        <v/>
      </c>
      <c r="AG846" s="395"/>
      <c r="AH846" s="75"/>
      <c r="AI846" s="75"/>
      <c r="AJ846" s="76" t="b">
        <f t="shared" si="52"/>
        <v>1</v>
      </c>
    </row>
    <row r="847" spans="1:36" ht="36" customHeight="1">
      <c r="A847" s="66"/>
      <c r="B847" s="66"/>
      <c r="C847" s="66"/>
      <c r="D847" s="46"/>
      <c r="E847" s="237"/>
      <c r="F847" s="217" t="str">
        <f t="shared" ref="F847:F910" si="53">IF(ISBLANK($E847),"",VLOOKUP($E847,제안사_펀드현황,2,FALSE))</f>
        <v/>
      </c>
      <c r="G847" s="41"/>
      <c r="H847" s="41"/>
      <c r="I847" s="194"/>
      <c r="J847" s="41"/>
      <c r="K847" s="84"/>
      <c r="L847" s="119"/>
      <c r="M847" s="201"/>
      <c r="N847" s="85"/>
      <c r="O847" s="219"/>
      <c r="P847" s="237"/>
      <c r="Q847" s="89"/>
      <c r="R847" s="201"/>
      <c r="S847" s="201"/>
      <c r="T847" s="87"/>
      <c r="U847" s="171" t="str">
        <f t="shared" si="51"/>
        <v/>
      </c>
      <c r="V847" s="44"/>
      <c r="W847" s="201"/>
      <c r="X847" s="201"/>
      <c r="Y847" s="41"/>
      <c r="Z847" s="46"/>
      <c r="AA847" s="46"/>
      <c r="AB847" s="46"/>
      <c r="AC847" s="41"/>
      <c r="AD847" s="327"/>
      <c r="AE847" s="44"/>
      <c r="AF847" s="337" t="str">
        <f t="shared" si="50"/>
        <v/>
      </c>
      <c r="AG847" s="395"/>
      <c r="AH847" s="75"/>
      <c r="AI847" s="75"/>
      <c r="AJ847" s="76" t="b">
        <f t="shared" si="52"/>
        <v>1</v>
      </c>
    </row>
    <row r="848" spans="1:36" ht="36" customHeight="1">
      <c r="A848" s="66"/>
      <c r="B848" s="66"/>
      <c r="C848" s="66"/>
      <c r="D848" s="46"/>
      <c r="E848" s="237"/>
      <c r="F848" s="217" t="str">
        <f t="shared" si="53"/>
        <v/>
      </c>
      <c r="G848" s="41"/>
      <c r="H848" s="41"/>
      <c r="I848" s="194"/>
      <c r="J848" s="41"/>
      <c r="K848" s="84"/>
      <c r="L848" s="119"/>
      <c r="M848" s="201"/>
      <c r="N848" s="85"/>
      <c r="O848" s="219"/>
      <c r="P848" s="237"/>
      <c r="Q848" s="89"/>
      <c r="R848" s="201"/>
      <c r="S848" s="201"/>
      <c r="T848" s="87"/>
      <c r="U848" s="171" t="str">
        <f t="shared" si="51"/>
        <v/>
      </c>
      <c r="V848" s="44"/>
      <c r="W848" s="201"/>
      <c r="X848" s="201"/>
      <c r="Y848" s="41"/>
      <c r="Z848" s="46"/>
      <c r="AA848" s="46"/>
      <c r="AB848" s="46"/>
      <c r="AC848" s="41"/>
      <c r="AD848" s="327"/>
      <c r="AE848" s="44"/>
      <c r="AF848" s="337" t="str">
        <f t="shared" si="50"/>
        <v/>
      </c>
      <c r="AG848" s="395"/>
      <c r="AH848" s="75"/>
      <c r="AI848" s="75"/>
      <c r="AJ848" s="76" t="b">
        <f t="shared" si="52"/>
        <v>1</v>
      </c>
    </row>
    <row r="849" spans="1:36" ht="36" customHeight="1">
      <c r="A849" s="66"/>
      <c r="B849" s="66"/>
      <c r="C849" s="66"/>
      <c r="D849" s="46"/>
      <c r="E849" s="237"/>
      <c r="F849" s="217" t="str">
        <f t="shared" si="53"/>
        <v/>
      </c>
      <c r="G849" s="41"/>
      <c r="H849" s="41"/>
      <c r="I849" s="194"/>
      <c r="J849" s="41"/>
      <c r="K849" s="84"/>
      <c r="L849" s="119"/>
      <c r="M849" s="201"/>
      <c r="N849" s="85"/>
      <c r="O849" s="219"/>
      <c r="P849" s="237"/>
      <c r="Q849" s="89"/>
      <c r="R849" s="201"/>
      <c r="S849" s="201"/>
      <c r="T849" s="87"/>
      <c r="U849" s="171" t="str">
        <f t="shared" si="51"/>
        <v/>
      </c>
      <c r="V849" s="44"/>
      <c r="W849" s="201"/>
      <c r="X849" s="201"/>
      <c r="Y849" s="41"/>
      <c r="Z849" s="46"/>
      <c r="AA849" s="46"/>
      <c r="AB849" s="46"/>
      <c r="AC849" s="41"/>
      <c r="AD849" s="327"/>
      <c r="AE849" s="44"/>
      <c r="AF849" s="337" t="str">
        <f t="shared" si="50"/>
        <v/>
      </c>
      <c r="AG849" s="395"/>
      <c r="AH849" s="75"/>
      <c r="AI849" s="75"/>
      <c r="AJ849" s="76" t="b">
        <f t="shared" si="52"/>
        <v>1</v>
      </c>
    </row>
    <row r="850" spans="1:36" ht="36" customHeight="1">
      <c r="A850" s="66"/>
      <c r="B850" s="66"/>
      <c r="C850" s="66"/>
      <c r="D850" s="46"/>
      <c r="E850" s="237"/>
      <c r="F850" s="217" t="str">
        <f t="shared" si="53"/>
        <v/>
      </c>
      <c r="G850" s="41"/>
      <c r="H850" s="41"/>
      <c r="I850" s="194"/>
      <c r="J850" s="41"/>
      <c r="K850" s="84"/>
      <c r="L850" s="119"/>
      <c r="M850" s="201"/>
      <c r="N850" s="85"/>
      <c r="O850" s="219"/>
      <c r="P850" s="237"/>
      <c r="Q850" s="89"/>
      <c r="R850" s="201"/>
      <c r="S850" s="201"/>
      <c r="T850" s="87"/>
      <c r="U850" s="171" t="str">
        <f t="shared" si="51"/>
        <v/>
      </c>
      <c r="V850" s="44"/>
      <c r="W850" s="201"/>
      <c r="X850" s="201"/>
      <c r="Y850" s="41"/>
      <c r="Z850" s="46"/>
      <c r="AA850" s="46"/>
      <c r="AB850" s="46"/>
      <c r="AC850" s="41"/>
      <c r="AD850" s="327"/>
      <c r="AE850" s="44"/>
      <c r="AF850" s="337" t="str">
        <f t="shared" si="50"/>
        <v/>
      </c>
      <c r="AG850" s="395"/>
      <c r="AH850" s="75"/>
      <c r="AI850" s="75"/>
      <c r="AJ850" s="76" t="b">
        <f t="shared" si="52"/>
        <v>1</v>
      </c>
    </row>
    <row r="851" spans="1:36" ht="36" customHeight="1">
      <c r="A851" s="66"/>
      <c r="B851" s="66"/>
      <c r="C851" s="66"/>
      <c r="D851" s="46"/>
      <c r="E851" s="237"/>
      <c r="F851" s="217" t="str">
        <f t="shared" si="53"/>
        <v/>
      </c>
      <c r="G851" s="41"/>
      <c r="H851" s="41"/>
      <c r="I851" s="194"/>
      <c r="J851" s="41"/>
      <c r="K851" s="84"/>
      <c r="L851" s="119"/>
      <c r="M851" s="201"/>
      <c r="N851" s="85"/>
      <c r="O851" s="219"/>
      <c r="P851" s="237"/>
      <c r="Q851" s="89"/>
      <c r="R851" s="201"/>
      <c r="S851" s="201"/>
      <c r="T851" s="87"/>
      <c r="U851" s="171" t="str">
        <f t="shared" si="51"/>
        <v/>
      </c>
      <c r="V851" s="44"/>
      <c r="W851" s="201"/>
      <c r="X851" s="201"/>
      <c r="Y851" s="41"/>
      <c r="Z851" s="46"/>
      <c r="AA851" s="46"/>
      <c r="AB851" s="46"/>
      <c r="AC851" s="41"/>
      <c r="AD851" s="327"/>
      <c r="AE851" s="44"/>
      <c r="AF851" s="337" t="str">
        <f t="shared" si="50"/>
        <v/>
      </c>
      <c r="AG851" s="395"/>
      <c r="AH851" s="75"/>
      <c r="AI851" s="75"/>
      <c r="AJ851" s="76" t="b">
        <f t="shared" si="52"/>
        <v>1</v>
      </c>
    </row>
    <row r="852" spans="1:36" ht="36" customHeight="1">
      <c r="A852" s="66"/>
      <c r="B852" s="66"/>
      <c r="C852" s="66"/>
      <c r="D852" s="46"/>
      <c r="E852" s="237"/>
      <c r="F852" s="217" t="str">
        <f t="shared" si="53"/>
        <v/>
      </c>
      <c r="G852" s="41"/>
      <c r="H852" s="41"/>
      <c r="I852" s="194"/>
      <c r="J852" s="41"/>
      <c r="K852" s="84"/>
      <c r="L852" s="119"/>
      <c r="M852" s="201"/>
      <c r="N852" s="85"/>
      <c r="O852" s="219"/>
      <c r="P852" s="237"/>
      <c r="Q852" s="89"/>
      <c r="R852" s="201"/>
      <c r="S852" s="201"/>
      <c r="T852" s="87"/>
      <c r="U852" s="171" t="str">
        <f t="shared" si="51"/>
        <v/>
      </c>
      <c r="V852" s="44"/>
      <c r="W852" s="201"/>
      <c r="X852" s="201"/>
      <c r="Y852" s="41"/>
      <c r="Z852" s="46"/>
      <c r="AA852" s="46"/>
      <c r="AB852" s="46"/>
      <c r="AC852" s="41"/>
      <c r="AD852" s="327"/>
      <c r="AE852" s="44"/>
      <c r="AF852" s="337" t="str">
        <f t="shared" si="50"/>
        <v/>
      </c>
      <c r="AG852" s="395"/>
      <c r="AH852" s="75"/>
      <c r="AI852" s="75"/>
      <c r="AJ852" s="76" t="b">
        <f t="shared" si="52"/>
        <v>1</v>
      </c>
    </row>
    <row r="853" spans="1:36" ht="36" customHeight="1">
      <c r="A853" s="66"/>
      <c r="B853" s="66"/>
      <c r="C853" s="66"/>
      <c r="D853" s="46"/>
      <c r="E853" s="237"/>
      <c r="F853" s="217" t="str">
        <f t="shared" si="53"/>
        <v/>
      </c>
      <c r="G853" s="41"/>
      <c r="H853" s="41"/>
      <c r="I853" s="194"/>
      <c r="J853" s="41"/>
      <c r="K853" s="84"/>
      <c r="L853" s="119"/>
      <c r="M853" s="201"/>
      <c r="N853" s="85"/>
      <c r="O853" s="219"/>
      <c r="P853" s="237"/>
      <c r="Q853" s="89"/>
      <c r="R853" s="201"/>
      <c r="S853" s="201"/>
      <c r="T853" s="87"/>
      <c r="U853" s="171" t="str">
        <f t="shared" si="51"/>
        <v/>
      </c>
      <c r="V853" s="44"/>
      <c r="W853" s="201"/>
      <c r="X853" s="201"/>
      <c r="Y853" s="41"/>
      <c r="Z853" s="46"/>
      <c r="AA853" s="46"/>
      <c r="AB853" s="46"/>
      <c r="AC853" s="41"/>
      <c r="AD853" s="327"/>
      <c r="AE853" s="44"/>
      <c r="AF853" s="337" t="str">
        <f t="shared" ref="AF853:AF916" si="54">IF(AE853="YES",(K853-AD853)/365,"")</f>
        <v/>
      </c>
      <c r="AG853" s="395"/>
      <c r="AH853" s="75"/>
      <c r="AI853" s="75"/>
      <c r="AJ853" s="76" t="b">
        <f t="shared" si="52"/>
        <v>1</v>
      </c>
    </row>
    <row r="854" spans="1:36" ht="36" customHeight="1">
      <c r="A854" s="66"/>
      <c r="B854" s="66"/>
      <c r="C854" s="66"/>
      <c r="D854" s="46"/>
      <c r="E854" s="237"/>
      <c r="F854" s="217" t="str">
        <f t="shared" si="53"/>
        <v/>
      </c>
      <c r="G854" s="41"/>
      <c r="H854" s="41"/>
      <c r="I854" s="194"/>
      <c r="J854" s="41"/>
      <c r="K854" s="84"/>
      <c r="L854" s="119"/>
      <c r="M854" s="201"/>
      <c r="N854" s="85"/>
      <c r="O854" s="219"/>
      <c r="P854" s="237"/>
      <c r="Q854" s="89"/>
      <c r="R854" s="201"/>
      <c r="S854" s="201"/>
      <c r="T854" s="87"/>
      <c r="U854" s="171" t="str">
        <f t="shared" si="51"/>
        <v/>
      </c>
      <c r="V854" s="44"/>
      <c r="W854" s="201"/>
      <c r="X854" s="201"/>
      <c r="Y854" s="41"/>
      <c r="Z854" s="46"/>
      <c r="AA854" s="46"/>
      <c r="AB854" s="46"/>
      <c r="AC854" s="41"/>
      <c r="AD854" s="327"/>
      <c r="AE854" s="44"/>
      <c r="AF854" s="337" t="str">
        <f t="shared" si="54"/>
        <v/>
      </c>
      <c r="AG854" s="395"/>
      <c r="AH854" s="75"/>
      <c r="AI854" s="75"/>
      <c r="AJ854" s="76" t="b">
        <f t="shared" si="52"/>
        <v>1</v>
      </c>
    </row>
    <row r="855" spans="1:36" ht="36" customHeight="1">
      <c r="A855" s="66"/>
      <c r="B855" s="66"/>
      <c r="C855" s="66"/>
      <c r="D855" s="46"/>
      <c r="E855" s="237"/>
      <c r="F855" s="217" t="str">
        <f t="shared" si="53"/>
        <v/>
      </c>
      <c r="G855" s="41"/>
      <c r="H855" s="41"/>
      <c r="I855" s="194"/>
      <c r="J855" s="41"/>
      <c r="K855" s="84"/>
      <c r="L855" s="119"/>
      <c r="M855" s="201"/>
      <c r="N855" s="85"/>
      <c r="O855" s="219"/>
      <c r="P855" s="237"/>
      <c r="Q855" s="89"/>
      <c r="R855" s="201"/>
      <c r="S855" s="201"/>
      <c r="T855" s="87"/>
      <c r="U855" s="171" t="str">
        <f t="shared" si="51"/>
        <v/>
      </c>
      <c r="V855" s="44"/>
      <c r="W855" s="201"/>
      <c r="X855" s="201"/>
      <c r="Y855" s="41"/>
      <c r="Z855" s="46"/>
      <c r="AA855" s="46"/>
      <c r="AB855" s="46"/>
      <c r="AC855" s="41"/>
      <c r="AD855" s="327"/>
      <c r="AE855" s="44"/>
      <c r="AF855" s="337" t="str">
        <f t="shared" si="54"/>
        <v/>
      </c>
      <c r="AG855" s="395"/>
      <c r="AH855" s="75"/>
      <c r="AI855" s="75"/>
      <c r="AJ855" s="76" t="b">
        <f t="shared" si="52"/>
        <v>1</v>
      </c>
    </row>
    <row r="856" spans="1:36" ht="36" customHeight="1">
      <c r="A856" s="66"/>
      <c r="B856" s="66"/>
      <c r="C856" s="66"/>
      <c r="D856" s="46"/>
      <c r="E856" s="237"/>
      <c r="F856" s="217" t="str">
        <f t="shared" si="53"/>
        <v/>
      </c>
      <c r="G856" s="41"/>
      <c r="H856" s="41"/>
      <c r="I856" s="194"/>
      <c r="J856" s="41"/>
      <c r="K856" s="84"/>
      <c r="L856" s="119"/>
      <c r="M856" s="201"/>
      <c r="N856" s="85"/>
      <c r="O856" s="219"/>
      <c r="P856" s="237"/>
      <c r="Q856" s="89"/>
      <c r="R856" s="201"/>
      <c r="S856" s="201"/>
      <c r="T856" s="87"/>
      <c r="U856" s="171" t="str">
        <f t="shared" si="51"/>
        <v/>
      </c>
      <c r="V856" s="44"/>
      <c r="W856" s="201"/>
      <c r="X856" s="201"/>
      <c r="Y856" s="41"/>
      <c r="Z856" s="46"/>
      <c r="AA856" s="46"/>
      <c r="AB856" s="46"/>
      <c r="AC856" s="41"/>
      <c r="AD856" s="327"/>
      <c r="AE856" s="44"/>
      <c r="AF856" s="337" t="str">
        <f t="shared" si="54"/>
        <v/>
      </c>
      <c r="AG856" s="395"/>
      <c r="AH856" s="75"/>
      <c r="AI856" s="75"/>
      <c r="AJ856" s="76" t="b">
        <f t="shared" si="52"/>
        <v>1</v>
      </c>
    </row>
    <row r="857" spans="1:36" ht="36" customHeight="1">
      <c r="A857" s="66"/>
      <c r="B857" s="66"/>
      <c r="C857" s="66"/>
      <c r="D857" s="46"/>
      <c r="E857" s="237"/>
      <c r="F857" s="217" t="str">
        <f t="shared" si="53"/>
        <v/>
      </c>
      <c r="G857" s="41"/>
      <c r="H857" s="41"/>
      <c r="I857" s="194"/>
      <c r="J857" s="41"/>
      <c r="K857" s="84"/>
      <c r="L857" s="119"/>
      <c r="M857" s="201"/>
      <c r="N857" s="85"/>
      <c r="O857" s="219"/>
      <c r="P857" s="237"/>
      <c r="Q857" s="89"/>
      <c r="R857" s="201"/>
      <c r="S857" s="201"/>
      <c r="T857" s="87"/>
      <c r="U857" s="171" t="str">
        <f t="shared" si="51"/>
        <v/>
      </c>
      <c r="V857" s="44"/>
      <c r="W857" s="201"/>
      <c r="X857" s="201"/>
      <c r="Y857" s="41"/>
      <c r="Z857" s="46"/>
      <c r="AA857" s="46"/>
      <c r="AB857" s="46"/>
      <c r="AC857" s="41"/>
      <c r="AD857" s="327"/>
      <c r="AE857" s="44"/>
      <c r="AF857" s="337" t="str">
        <f t="shared" si="54"/>
        <v/>
      </c>
      <c r="AG857" s="395"/>
      <c r="AH857" s="75"/>
      <c r="AI857" s="75"/>
      <c r="AJ857" s="76" t="b">
        <f t="shared" si="52"/>
        <v>1</v>
      </c>
    </row>
    <row r="858" spans="1:36" ht="36" customHeight="1">
      <c r="A858" s="66"/>
      <c r="B858" s="66"/>
      <c r="C858" s="66"/>
      <c r="D858" s="46"/>
      <c r="E858" s="237"/>
      <c r="F858" s="217" t="str">
        <f t="shared" si="53"/>
        <v/>
      </c>
      <c r="G858" s="41"/>
      <c r="H858" s="41"/>
      <c r="I858" s="194"/>
      <c r="J858" s="41"/>
      <c r="K858" s="84"/>
      <c r="L858" s="119"/>
      <c r="M858" s="201"/>
      <c r="N858" s="85"/>
      <c r="O858" s="219"/>
      <c r="P858" s="237"/>
      <c r="Q858" s="89"/>
      <c r="R858" s="201"/>
      <c r="S858" s="201"/>
      <c r="T858" s="87"/>
      <c r="U858" s="171" t="str">
        <f t="shared" si="51"/>
        <v/>
      </c>
      <c r="V858" s="44"/>
      <c r="W858" s="201"/>
      <c r="X858" s="201"/>
      <c r="Y858" s="41"/>
      <c r="Z858" s="46"/>
      <c r="AA858" s="46"/>
      <c r="AB858" s="46"/>
      <c r="AC858" s="41"/>
      <c r="AD858" s="327"/>
      <c r="AE858" s="44"/>
      <c r="AF858" s="337" t="str">
        <f t="shared" si="54"/>
        <v/>
      </c>
      <c r="AG858" s="395"/>
      <c r="AH858" s="75"/>
      <c r="AI858" s="75"/>
      <c r="AJ858" s="76" t="b">
        <f t="shared" si="52"/>
        <v>1</v>
      </c>
    </row>
    <row r="859" spans="1:36" ht="36" customHeight="1">
      <c r="A859" s="66"/>
      <c r="B859" s="66"/>
      <c r="C859" s="66"/>
      <c r="D859" s="46"/>
      <c r="E859" s="237"/>
      <c r="F859" s="217" t="str">
        <f t="shared" si="53"/>
        <v/>
      </c>
      <c r="G859" s="41"/>
      <c r="H859" s="41"/>
      <c r="I859" s="194"/>
      <c r="J859" s="41"/>
      <c r="K859" s="84"/>
      <c r="L859" s="119"/>
      <c r="M859" s="201"/>
      <c r="N859" s="85"/>
      <c r="O859" s="219"/>
      <c r="P859" s="237"/>
      <c r="Q859" s="89"/>
      <c r="R859" s="201"/>
      <c r="S859" s="201"/>
      <c r="T859" s="87"/>
      <c r="U859" s="171" t="str">
        <f t="shared" si="51"/>
        <v/>
      </c>
      <c r="V859" s="44"/>
      <c r="W859" s="201"/>
      <c r="X859" s="201"/>
      <c r="Y859" s="41"/>
      <c r="Z859" s="46"/>
      <c r="AA859" s="46"/>
      <c r="AB859" s="46"/>
      <c r="AC859" s="41"/>
      <c r="AD859" s="327"/>
      <c r="AE859" s="44"/>
      <c r="AF859" s="337" t="str">
        <f t="shared" si="54"/>
        <v/>
      </c>
      <c r="AG859" s="395"/>
      <c r="AH859" s="75"/>
      <c r="AI859" s="75"/>
      <c r="AJ859" s="76" t="b">
        <f t="shared" si="52"/>
        <v>1</v>
      </c>
    </row>
    <row r="860" spans="1:36" ht="36" customHeight="1">
      <c r="A860" s="66"/>
      <c r="B860" s="66"/>
      <c r="C860" s="66"/>
      <c r="D860" s="46"/>
      <c r="E860" s="237"/>
      <c r="F860" s="217" t="str">
        <f t="shared" si="53"/>
        <v/>
      </c>
      <c r="G860" s="41"/>
      <c r="H860" s="41"/>
      <c r="I860" s="194"/>
      <c r="J860" s="41"/>
      <c r="K860" s="84"/>
      <c r="L860" s="119"/>
      <c r="M860" s="201"/>
      <c r="N860" s="85"/>
      <c r="O860" s="219"/>
      <c r="P860" s="237"/>
      <c r="Q860" s="89"/>
      <c r="R860" s="201"/>
      <c r="S860" s="201"/>
      <c r="T860" s="87"/>
      <c r="U860" s="171" t="str">
        <f t="shared" si="51"/>
        <v/>
      </c>
      <c r="V860" s="44"/>
      <c r="W860" s="201"/>
      <c r="X860" s="201"/>
      <c r="Y860" s="41"/>
      <c r="Z860" s="46"/>
      <c r="AA860" s="46"/>
      <c r="AB860" s="46"/>
      <c r="AC860" s="41"/>
      <c r="AD860" s="327"/>
      <c r="AE860" s="44"/>
      <c r="AF860" s="337" t="str">
        <f t="shared" si="54"/>
        <v/>
      </c>
      <c r="AG860" s="395"/>
      <c r="AH860" s="75"/>
      <c r="AI860" s="75"/>
      <c r="AJ860" s="76" t="b">
        <f t="shared" si="52"/>
        <v>1</v>
      </c>
    </row>
    <row r="861" spans="1:36" ht="36" customHeight="1">
      <c r="A861" s="66"/>
      <c r="B861" s="66"/>
      <c r="C861" s="66"/>
      <c r="D861" s="46"/>
      <c r="E861" s="237"/>
      <c r="F861" s="217" t="str">
        <f t="shared" si="53"/>
        <v/>
      </c>
      <c r="G861" s="41"/>
      <c r="H861" s="41"/>
      <c r="I861" s="194"/>
      <c r="J861" s="41"/>
      <c r="K861" s="84"/>
      <c r="L861" s="119"/>
      <c r="M861" s="201"/>
      <c r="N861" s="85"/>
      <c r="O861" s="219"/>
      <c r="P861" s="237"/>
      <c r="Q861" s="89"/>
      <c r="R861" s="201"/>
      <c r="S861" s="201"/>
      <c r="T861" s="87"/>
      <c r="U861" s="171" t="str">
        <f t="shared" si="51"/>
        <v/>
      </c>
      <c r="V861" s="44"/>
      <c r="W861" s="201"/>
      <c r="X861" s="201"/>
      <c r="Y861" s="41"/>
      <c r="Z861" s="46"/>
      <c r="AA861" s="46"/>
      <c r="AB861" s="46"/>
      <c r="AC861" s="41"/>
      <c r="AD861" s="327"/>
      <c r="AE861" s="44"/>
      <c r="AF861" s="337" t="str">
        <f t="shared" si="54"/>
        <v/>
      </c>
      <c r="AG861" s="395"/>
      <c r="AH861" s="75"/>
      <c r="AI861" s="75"/>
      <c r="AJ861" s="76" t="b">
        <f t="shared" si="52"/>
        <v>1</v>
      </c>
    </row>
    <row r="862" spans="1:36" ht="36" customHeight="1">
      <c r="A862" s="66"/>
      <c r="B862" s="66"/>
      <c r="C862" s="66"/>
      <c r="D862" s="46"/>
      <c r="E862" s="237"/>
      <c r="F862" s="217" t="str">
        <f t="shared" si="53"/>
        <v/>
      </c>
      <c r="G862" s="41"/>
      <c r="H862" s="41"/>
      <c r="I862" s="194"/>
      <c r="J862" s="41"/>
      <c r="K862" s="84"/>
      <c r="L862" s="119"/>
      <c r="M862" s="201"/>
      <c r="N862" s="85"/>
      <c r="O862" s="219"/>
      <c r="P862" s="237"/>
      <c r="Q862" s="89"/>
      <c r="R862" s="201"/>
      <c r="S862" s="201"/>
      <c r="T862" s="87"/>
      <c r="U862" s="171" t="str">
        <f t="shared" si="51"/>
        <v/>
      </c>
      <c r="V862" s="44"/>
      <c r="W862" s="201"/>
      <c r="X862" s="201"/>
      <c r="Y862" s="41"/>
      <c r="Z862" s="46"/>
      <c r="AA862" s="46"/>
      <c r="AB862" s="46"/>
      <c r="AC862" s="41"/>
      <c r="AD862" s="327"/>
      <c r="AE862" s="44"/>
      <c r="AF862" s="337" t="str">
        <f t="shared" si="54"/>
        <v/>
      </c>
      <c r="AG862" s="395"/>
      <c r="AH862" s="75"/>
      <c r="AI862" s="75"/>
      <c r="AJ862" s="76" t="b">
        <f t="shared" si="52"/>
        <v>1</v>
      </c>
    </row>
    <row r="863" spans="1:36" ht="36" customHeight="1">
      <c r="A863" s="66"/>
      <c r="B863" s="66"/>
      <c r="C863" s="66"/>
      <c r="D863" s="46"/>
      <c r="E863" s="237"/>
      <c r="F863" s="217" t="str">
        <f t="shared" si="53"/>
        <v/>
      </c>
      <c r="G863" s="41"/>
      <c r="H863" s="41"/>
      <c r="I863" s="194"/>
      <c r="J863" s="41"/>
      <c r="K863" s="84"/>
      <c r="L863" s="119"/>
      <c r="M863" s="201"/>
      <c r="N863" s="85"/>
      <c r="O863" s="219"/>
      <c r="P863" s="237"/>
      <c r="Q863" s="89"/>
      <c r="R863" s="201"/>
      <c r="S863" s="201"/>
      <c r="T863" s="87"/>
      <c r="U863" s="171" t="str">
        <f t="shared" si="51"/>
        <v/>
      </c>
      <c r="V863" s="44"/>
      <c r="W863" s="201"/>
      <c r="X863" s="201"/>
      <c r="Y863" s="41"/>
      <c r="Z863" s="46"/>
      <c r="AA863" s="46"/>
      <c r="AB863" s="46"/>
      <c r="AC863" s="41"/>
      <c r="AD863" s="327"/>
      <c r="AE863" s="44"/>
      <c r="AF863" s="337" t="str">
        <f t="shared" si="54"/>
        <v/>
      </c>
      <c r="AG863" s="395"/>
      <c r="AH863" s="75"/>
      <c r="AI863" s="75"/>
      <c r="AJ863" s="76" t="b">
        <f t="shared" si="52"/>
        <v>1</v>
      </c>
    </row>
    <row r="864" spans="1:36" ht="36" customHeight="1">
      <c r="A864" s="66"/>
      <c r="B864" s="66"/>
      <c r="C864" s="66"/>
      <c r="D864" s="46"/>
      <c r="E864" s="237"/>
      <c r="F864" s="217" t="str">
        <f t="shared" si="53"/>
        <v/>
      </c>
      <c r="G864" s="41"/>
      <c r="H864" s="41"/>
      <c r="I864" s="194"/>
      <c r="J864" s="41"/>
      <c r="K864" s="84"/>
      <c r="L864" s="119"/>
      <c r="M864" s="201"/>
      <c r="N864" s="85"/>
      <c r="O864" s="219"/>
      <c r="P864" s="237"/>
      <c r="Q864" s="89"/>
      <c r="R864" s="201"/>
      <c r="S864" s="201"/>
      <c r="T864" s="87"/>
      <c r="U864" s="171" t="str">
        <f t="shared" si="51"/>
        <v/>
      </c>
      <c r="V864" s="44"/>
      <c r="W864" s="201"/>
      <c r="X864" s="201"/>
      <c r="Y864" s="41"/>
      <c r="Z864" s="46"/>
      <c r="AA864" s="46"/>
      <c r="AB864" s="46"/>
      <c r="AC864" s="41"/>
      <c r="AD864" s="327"/>
      <c r="AE864" s="44"/>
      <c r="AF864" s="337" t="str">
        <f t="shared" si="54"/>
        <v/>
      </c>
      <c r="AG864" s="395"/>
      <c r="AH864" s="75"/>
      <c r="AI864" s="75"/>
      <c r="AJ864" s="76" t="b">
        <f t="shared" si="52"/>
        <v>1</v>
      </c>
    </row>
    <row r="865" spans="1:36" ht="36" customHeight="1">
      <c r="A865" s="66"/>
      <c r="B865" s="66"/>
      <c r="C865" s="66"/>
      <c r="D865" s="46"/>
      <c r="E865" s="237"/>
      <c r="F865" s="217" t="str">
        <f t="shared" si="53"/>
        <v/>
      </c>
      <c r="G865" s="41"/>
      <c r="H865" s="41"/>
      <c r="I865" s="194"/>
      <c r="J865" s="41"/>
      <c r="K865" s="84"/>
      <c r="L865" s="119"/>
      <c r="M865" s="201"/>
      <c r="N865" s="85"/>
      <c r="O865" s="219"/>
      <c r="P865" s="237"/>
      <c r="Q865" s="89"/>
      <c r="R865" s="201"/>
      <c r="S865" s="201"/>
      <c r="T865" s="87"/>
      <c r="U865" s="171" t="str">
        <f t="shared" si="51"/>
        <v/>
      </c>
      <c r="V865" s="44"/>
      <c r="W865" s="201"/>
      <c r="X865" s="201"/>
      <c r="Y865" s="41"/>
      <c r="Z865" s="46"/>
      <c r="AA865" s="46"/>
      <c r="AB865" s="46"/>
      <c r="AC865" s="41"/>
      <c r="AD865" s="327"/>
      <c r="AE865" s="44"/>
      <c r="AF865" s="337" t="str">
        <f t="shared" si="54"/>
        <v/>
      </c>
      <c r="AG865" s="395"/>
      <c r="AH865" s="75"/>
      <c r="AI865" s="75"/>
      <c r="AJ865" s="76" t="b">
        <f t="shared" si="52"/>
        <v>1</v>
      </c>
    </row>
    <row r="866" spans="1:36" ht="36" customHeight="1">
      <c r="A866" s="66"/>
      <c r="B866" s="66"/>
      <c r="C866" s="66"/>
      <c r="D866" s="46"/>
      <c r="E866" s="237"/>
      <c r="F866" s="217" t="str">
        <f t="shared" si="53"/>
        <v/>
      </c>
      <c r="G866" s="41"/>
      <c r="H866" s="41"/>
      <c r="I866" s="194"/>
      <c r="J866" s="41"/>
      <c r="K866" s="84"/>
      <c r="L866" s="119"/>
      <c r="M866" s="201"/>
      <c r="N866" s="85"/>
      <c r="O866" s="219"/>
      <c r="P866" s="237"/>
      <c r="Q866" s="89"/>
      <c r="R866" s="201"/>
      <c r="S866" s="201"/>
      <c r="T866" s="87"/>
      <c r="U866" s="171" t="str">
        <f t="shared" si="51"/>
        <v/>
      </c>
      <c r="V866" s="44"/>
      <c r="W866" s="201"/>
      <c r="X866" s="201"/>
      <c r="Y866" s="41"/>
      <c r="Z866" s="46"/>
      <c r="AA866" s="46"/>
      <c r="AB866" s="46"/>
      <c r="AC866" s="41"/>
      <c r="AD866" s="327"/>
      <c r="AE866" s="44"/>
      <c r="AF866" s="337" t="str">
        <f t="shared" si="54"/>
        <v/>
      </c>
      <c r="AG866" s="395"/>
      <c r="AH866" s="75"/>
      <c r="AI866" s="75"/>
      <c r="AJ866" s="76" t="b">
        <f t="shared" si="52"/>
        <v>1</v>
      </c>
    </row>
    <row r="867" spans="1:36" ht="36" customHeight="1">
      <c r="A867" s="66"/>
      <c r="B867" s="66"/>
      <c r="C867" s="66"/>
      <c r="D867" s="46"/>
      <c r="E867" s="237"/>
      <c r="F867" s="217" t="str">
        <f t="shared" si="53"/>
        <v/>
      </c>
      <c r="G867" s="41"/>
      <c r="H867" s="41"/>
      <c r="I867" s="194"/>
      <c r="J867" s="41"/>
      <c r="K867" s="84"/>
      <c r="L867" s="119"/>
      <c r="M867" s="201"/>
      <c r="N867" s="85"/>
      <c r="O867" s="219"/>
      <c r="P867" s="237"/>
      <c r="Q867" s="89"/>
      <c r="R867" s="201"/>
      <c r="S867" s="201"/>
      <c r="T867" s="87"/>
      <c r="U867" s="171" t="str">
        <f t="shared" si="51"/>
        <v/>
      </c>
      <c r="V867" s="44"/>
      <c r="W867" s="201"/>
      <c r="X867" s="201"/>
      <c r="Y867" s="41"/>
      <c r="Z867" s="46"/>
      <c r="AA867" s="46"/>
      <c r="AB867" s="46"/>
      <c r="AC867" s="41"/>
      <c r="AD867" s="327"/>
      <c r="AE867" s="44"/>
      <c r="AF867" s="337" t="str">
        <f t="shared" si="54"/>
        <v/>
      </c>
      <c r="AG867" s="395"/>
      <c r="AH867" s="75"/>
      <c r="AI867" s="75"/>
      <c r="AJ867" s="76" t="b">
        <f t="shared" si="52"/>
        <v>1</v>
      </c>
    </row>
    <row r="868" spans="1:36" ht="36" customHeight="1">
      <c r="A868" s="66"/>
      <c r="B868" s="66"/>
      <c r="C868" s="66"/>
      <c r="D868" s="46"/>
      <c r="E868" s="237"/>
      <c r="F868" s="217" t="str">
        <f t="shared" si="53"/>
        <v/>
      </c>
      <c r="G868" s="41"/>
      <c r="H868" s="41"/>
      <c r="I868" s="194"/>
      <c r="J868" s="41"/>
      <c r="K868" s="84"/>
      <c r="L868" s="119"/>
      <c r="M868" s="201"/>
      <c r="N868" s="85"/>
      <c r="O868" s="219"/>
      <c r="P868" s="237"/>
      <c r="Q868" s="89"/>
      <c r="R868" s="201"/>
      <c r="S868" s="201"/>
      <c r="T868" s="87"/>
      <c r="U868" s="171" t="str">
        <f t="shared" si="51"/>
        <v/>
      </c>
      <c r="V868" s="44"/>
      <c r="W868" s="201"/>
      <c r="X868" s="201"/>
      <c r="Y868" s="41"/>
      <c r="Z868" s="46"/>
      <c r="AA868" s="46"/>
      <c r="AB868" s="46"/>
      <c r="AC868" s="41"/>
      <c r="AD868" s="327"/>
      <c r="AE868" s="44"/>
      <c r="AF868" s="337" t="str">
        <f t="shared" si="54"/>
        <v/>
      </c>
      <c r="AG868" s="395"/>
      <c r="AH868" s="75"/>
      <c r="AI868" s="75"/>
      <c r="AJ868" s="76" t="b">
        <f t="shared" si="52"/>
        <v>1</v>
      </c>
    </row>
    <row r="869" spans="1:36" ht="36" customHeight="1">
      <c r="A869" s="66"/>
      <c r="B869" s="66"/>
      <c r="C869" s="66"/>
      <c r="D869" s="46"/>
      <c r="E869" s="237"/>
      <c r="F869" s="217" t="str">
        <f t="shared" si="53"/>
        <v/>
      </c>
      <c r="G869" s="41"/>
      <c r="H869" s="41"/>
      <c r="I869" s="194"/>
      <c r="J869" s="41"/>
      <c r="K869" s="84"/>
      <c r="L869" s="119"/>
      <c r="M869" s="201"/>
      <c r="N869" s="85"/>
      <c r="O869" s="219"/>
      <c r="P869" s="237"/>
      <c r="Q869" s="89"/>
      <c r="R869" s="201"/>
      <c r="S869" s="201"/>
      <c r="T869" s="87"/>
      <c r="U869" s="171" t="str">
        <f t="shared" si="51"/>
        <v/>
      </c>
      <c r="V869" s="44"/>
      <c r="W869" s="201"/>
      <c r="X869" s="201"/>
      <c r="Y869" s="41"/>
      <c r="Z869" s="46"/>
      <c r="AA869" s="46"/>
      <c r="AB869" s="46"/>
      <c r="AC869" s="41"/>
      <c r="AD869" s="327"/>
      <c r="AE869" s="44"/>
      <c r="AF869" s="337" t="str">
        <f t="shared" si="54"/>
        <v/>
      </c>
      <c r="AG869" s="395"/>
      <c r="AH869" s="75"/>
      <c r="AI869" s="75"/>
      <c r="AJ869" s="76" t="b">
        <f t="shared" si="52"/>
        <v>1</v>
      </c>
    </row>
    <row r="870" spans="1:36" ht="36" customHeight="1">
      <c r="A870" s="66"/>
      <c r="B870" s="66"/>
      <c r="C870" s="66"/>
      <c r="D870" s="46"/>
      <c r="E870" s="237"/>
      <c r="F870" s="217" t="str">
        <f t="shared" si="53"/>
        <v/>
      </c>
      <c r="G870" s="41"/>
      <c r="H870" s="41"/>
      <c r="I870" s="194"/>
      <c r="J870" s="41"/>
      <c r="K870" s="84"/>
      <c r="L870" s="119"/>
      <c r="M870" s="201"/>
      <c r="N870" s="85"/>
      <c r="O870" s="219"/>
      <c r="P870" s="237"/>
      <c r="Q870" s="89"/>
      <c r="R870" s="201"/>
      <c r="S870" s="201"/>
      <c r="T870" s="87"/>
      <c r="U870" s="171" t="str">
        <f t="shared" si="51"/>
        <v/>
      </c>
      <c r="V870" s="44"/>
      <c r="W870" s="201"/>
      <c r="X870" s="201"/>
      <c r="Y870" s="41"/>
      <c r="Z870" s="46"/>
      <c r="AA870" s="46"/>
      <c r="AB870" s="46"/>
      <c r="AC870" s="41"/>
      <c r="AD870" s="327"/>
      <c r="AE870" s="44"/>
      <c r="AF870" s="337" t="str">
        <f t="shared" si="54"/>
        <v/>
      </c>
      <c r="AG870" s="395"/>
      <c r="AH870" s="75"/>
      <c r="AI870" s="75"/>
      <c r="AJ870" s="76" t="b">
        <f t="shared" si="52"/>
        <v>1</v>
      </c>
    </row>
    <row r="871" spans="1:36" ht="36" customHeight="1">
      <c r="A871" s="66"/>
      <c r="B871" s="66"/>
      <c r="C871" s="66"/>
      <c r="D871" s="46"/>
      <c r="E871" s="237"/>
      <c r="F871" s="217" t="str">
        <f t="shared" si="53"/>
        <v/>
      </c>
      <c r="G871" s="41"/>
      <c r="H871" s="41"/>
      <c r="I871" s="194"/>
      <c r="J871" s="41"/>
      <c r="K871" s="84"/>
      <c r="L871" s="119"/>
      <c r="M871" s="201"/>
      <c r="N871" s="85"/>
      <c r="O871" s="219"/>
      <c r="P871" s="237"/>
      <c r="Q871" s="89"/>
      <c r="R871" s="201"/>
      <c r="S871" s="201"/>
      <c r="T871" s="87"/>
      <c r="U871" s="171" t="str">
        <f t="shared" si="51"/>
        <v/>
      </c>
      <c r="V871" s="44"/>
      <c r="W871" s="201"/>
      <c r="X871" s="201"/>
      <c r="Y871" s="41"/>
      <c r="Z871" s="46"/>
      <c r="AA871" s="46"/>
      <c r="AB871" s="46"/>
      <c r="AC871" s="41"/>
      <c r="AD871" s="327"/>
      <c r="AE871" s="44"/>
      <c r="AF871" s="337" t="str">
        <f t="shared" si="54"/>
        <v/>
      </c>
      <c r="AG871" s="395"/>
      <c r="AH871" s="75"/>
      <c r="AI871" s="75"/>
      <c r="AJ871" s="76" t="b">
        <f t="shared" si="52"/>
        <v>1</v>
      </c>
    </row>
    <row r="872" spans="1:36" ht="36" customHeight="1">
      <c r="A872" s="66"/>
      <c r="B872" s="66"/>
      <c r="C872" s="66"/>
      <c r="D872" s="46"/>
      <c r="E872" s="237"/>
      <c r="F872" s="217" t="str">
        <f t="shared" si="53"/>
        <v/>
      </c>
      <c r="G872" s="41"/>
      <c r="H872" s="41"/>
      <c r="I872" s="194"/>
      <c r="J872" s="41"/>
      <c r="K872" s="84"/>
      <c r="L872" s="119"/>
      <c r="M872" s="201"/>
      <c r="N872" s="85"/>
      <c r="O872" s="219"/>
      <c r="P872" s="237"/>
      <c r="Q872" s="89"/>
      <c r="R872" s="201"/>
      <c r="S872" s="201"/>
      <c r="T872" s="87"/>
      <c r="U872" s="171" t="str">
        <f t="shared" si="51"/>
        <v/>
      </c>
      <c r="V872" s="44"/>
      <c r="W872" s="201"/>
      <c r="X872" s="201"/>
      <c r="Y872" s="41"/>
      <c r="Z872" s="46"/>
      <c r="AA872" s="46"/>
      <c r="AB872" s="46"/>
      <c r="AC872" s="41"/>
      <c r="AD872" s="327"/>
      <c r="AE872" s="44"/>
      <c r="AF872" s="337" t="str">
        <f t="shared" si="54"/>
        <v/>
      </c>
      <c r="AG872" s="395"/>
      <c r="AH872" s="75"/>
      <c r="AI872" s="75"/>
      <c r="AJ872" s="76" t="b">
        <f t="shared" si="52"/>
        <v>1</v>
      </c>
    </row>
    <row r="873" spans="1:36" ht="36" customHeight="1">
      <c r="A873" s="66"/>
      <c r="B873" s="66"/>
      <c r="C873" s="66"/>
      <c r="D873" s="46"/>
      <c r="E873" s="237"/>
      <c r="F873" s="217" t="str">
        <f t="shared" si="53"/>
        <v/>
      </c>
      <c r="G873" s="41"/>
      <c r="H873" s="41"/>
      <c r="I873" s="194"/>
      <c r="J873" s="41"/>
      <c r="K873" s="84"/>
      <c r="L873" s="119"/>
      <c r="M873" s="201"/>
      <c r="N873" s="85"/>
      <c r="O873" s="219"/>
      <c r="P873" s="237"/>
      <c r="Q873" s="89"/>
      <c r="R873" s="201"/>
      <c r="S873" s="201"/>
      <c r="T873" s="87"/>
      <c r="U873" s="171" t="str">
        <f t="shared" si="51"/>
        <v/>
      </c>
      <c r="V873" s="44"/>
      <c r="W873" s="201"/>
      <c r="X873" s="201"/>
      <c r="Y873" s="41"/>
      <c r="Z873" s="46"/>
      <c r="AA873" s="46"/>
      <c r="AB873" s="46"/>
      <c r="AC873" s="41"/>
      <c r="AD873" s="327"/>
      <c r="AE873" s="44"/>
      <c r="AF873" s="337" t="str">
        <f t="shared" si="54"/>
        <v/>
      </c>
      <c r="AG873" s="395"/>
      <c r="AH873" s="75"/>
      <c r="AI873" s="75"/>
      <c r="AJ873" s="76" t="b">
        <f t="shared" si="52"/>
        <v>1</v>
      </c>
    </row>
    <row r="874" spans="1:36" ht="36" customHeight="1">
      <c r="A874" s="66"/>
      <c r="B874" s="66"/>
      <c r="C874" s="66"/>
      <c r="D874" s="46"/>
      <c r="E874" s="237"/>
      <c r="F874" s="217" t="str">
        <f t="shared" si="53"/>
        <v/>
      </c>
      <c r="G874" s="41"/>
      <c r="H874" s="41"/>
      <c r="I874" s="194"/>
      <c r="J874" s="41"/>
      <c r="K874" s="84"/>
      <c r="L874" s="119"/>
      <c r="M874" s="201"/>
      <c r="N874" s="85"/>
      <c r="O874" s="219"/>
      <c r="P874" s="237"/>
      <c r="Q874" s="89"/>
      <c r="R874" s="201"/>
      <c r="S874" s="201"/>
      <c r="T874" s="87"/>
      <c r="U874" s="171" t="str">
        <f t="shared" si="51"/>
        <v/>
      </c>
      <c r="V874" s="44"/>
      <c r="W874" s="201"/>
      <c r="X874" s="201"/>
      <c r="Y874" s="41"/>
      <c r="Z874" s="46"/>
      <c r="AA874" s="46"/>
      <c r="AB874" s="46"/>
      <c r="AC874" s="41"/>
      <c r="AD874" s="327"/>
      <c r="AE874" s="44"/>
      <c r="AF874" s="337" t="str">
        <f t="shared" si="54"/>
        <v/>
      </c>
      <c r="AG874" s="395"/>
      <c r="AH874" s="75"/>
      <c r="AI874" s="75"/>
      <c r="AJ874" s="76" t="b">
        <f t="shared" si="52"/>
        <v>1</v>
      </c>
    </row>
    <row r="875" spans="1:36" ht="36" customHeight="1">
      <c r="A875" s="66"/>
      <c r="B875" s="66"/>
      <c r="C875" s="66"/>
      <c r="D875" s="46"/>
      <c r="E875" s="237"/>
      <c r="F875" s="217" t="str">
        <f t="shared" si="53"/>
        <v/>
      </c>
      <c r="G875" s="41"/>
      <c r="H875" s="41"/>
      <c r="I875" s="194"/>
      <c r="J875" s="41"/>
      <c r="K875" s="84"/>
      <c r="L875" s="119"/>
      <c r="M875" s="201"/>
      <c r="N875" s="85"/>
      <c r="O875" s="219"/>
      <c r="P875" s="237"/>
      <c r="Q875" s="89"/>
      <c r="R875" s="201"/>
      <c r="S875" s="201"/>
      <c r="T875" s="87"/>
      <c r="U875" s="171" t="str">
        <f t="shared" si="51"/>
        <v/>
      </c>
      <c r="V875" s="44"/>
      <c r="W875" s="201"/>
      <c r="X875" s="201"/>
      <c r="Y875" s="41"/>
      <c r="Z875" s="46"/>
      <c r="AA875" s="46"/>
      <c r="AB875" s="46"/>
      <c r="AC875" s="41"/>
      <c r="AD875" s="327"/>
      <c r="AE875" s="44"/>
      <c r="AF875" s="337" t="str">
        <f t="shared" si="54"/>
        <v/>
      </c>
      <c r="AG875" s="395"/>
      <c r="AH875" s="75"/>
      <c r="AI875" s="75"/>
      <c r="AJ875" s="76" t="b">
        <f t="shared" si="52"/>
        <v>1</v>
      </c>
    </row>
    <row r="876" spans="1:36" ht="36" customHeight="1">
      <c r="A876" s="66"/>
      <c r="B876" s="66"/>
      <c r="C876" s="66"/>
      <c r="D876" s="46"/>
      <c r="E876" s="237"/>
      <c r="F876" s="217" t="str">
        <f t="shared" si="53"/>
        <v/>
      </c>
      <c r="G876" s="41"/>
      <c r="H876" s="41"/>
      <c r="I876" s="194"/>
      <c r="J876" s="41"/>
      <c r="K876" s="84"/>
      <c r="L876" s="119"/>
      <c r="M876" s="201"/>
      <c r="N876" s="85"/>
      <c r="O876" s="219"/>
      <c r="P876" s="237"/>
      <c r="Q876" s="89"/>
      <c r="R876" s="201"/>
      <c r="S876" s="201"/>
      <c r="T876" s="87"/>
      <c r="U876" s="171" t="str">
        <f t="shared" si="51"/>
        <v/>
      </c>
      <c r="V876" s="44"/>
      <c r="W876" s="201"/>
      <c r="X876" s="201"/>
      <c r="Y876" s="41"/>
      <c r="Z876" s="46"/>
      <c r="AA876" s="46"/>
      <c r="AB876" s="46"/>
      <c r="AC876" s="41"/>
      <c r="AD876" s="327"/>
      <c r="AE876" s="44"/>
      <c r="AF876" s="337" t="str">
        <f t="shared" si="54"/>
        <v/>
      </c>
      <c r="AG876" s="395"/>
      <c r="AH876" s="75"/>
      <c r="AI876" s="75"/>
      <c r="AJ876" s="76" t="b">
        <f t="shared" si="52"/>
        <v>1</v>
      </c>
    </row>
    <row r="877" spans="1:36" ht="36" customHeight="1">
      <c r="A877" s="66"/>
      <c r="B877" s="66"/>
      <c r="C877" s="66"/>
      <c r="D877" s="46"/>
      <c r="E877" s="237"/>
      <c r="F877" s="217" t="str">
        <f t="shared" si="53"/>
        <v/>
      </c>
      <c r="G877" s="41"/>
      <c r="H877" s="41"/>
      <c r="I877" s="194"/>
      <c r="J877" s="41"/>
      <c r="K877" s="84"/>
      <c r="L877" s="119"/>
      <c r="M877" s="201"/>
      <c r="N877" s="85"/>
      <c r="O877" s="219"/>
      <c r="P877" s="237"/>
      <c r="Q877" s="89"/>
      <c r="R877" s="201"/>
      <c r="S877" s="201"/>
      <c r="T877" s="87"/>
      <c r="U877" s="171" t="str">
        <f t="shared" si="51"/>
        <v/>
      </c>
      <c r="V877" s="44"/>
      <c r="W877" s="201"/>
      <c r="X877" s="201"/>
      <c r="Y877" s="41"/>
      <c r="Z877" s="46"/>
      <c r="AA877" s="46"/>
      <c r="AB877" s="46"/>
      <c r="AC877" s="41"/>
      <c r="AD877" s="327"/>
      <c r="AE877" s="44"/>
      <c r="AF877" s="337" t="str">
        <f t="shared" si="54"/>
        <v/>
      </c>
      <c r="AG877" s="395"/>
      <c r="AH877" s="75"/>
      <c r="AI877" s="75"/>
      <c r="AJ877" s="76" t="b">
        <f t="shared" si="52"/>
        <v>1</v>
      </c>
    </row>
    <row r="878" spans="1:36" ht="36" customHeight="1">
      <c r="A878" s="66"/>
      <c r="B878" s="66"/>
      <c r="C878" s="66"/>
      <c r="D878" s="46"/>
      <c r="E878" s="237"/>
      <c r="F878" s="217" t="str">
        <f t="shared" si="53"/>
        <v/>
      </c>
      <c r="G878" s="41"/>
      <c r="H878" s="41"/>
      <c r="I878" s="194"/>
      <c r="J878" s="41"/>
      <c r="K878" s="84"/>
      <c r="L878" s="119"/>
      <c r="M878" s="201"/>
      <c r="N878" s="85"/>
      <c r="O878" s="219"/>
      <c r="P878" s="237"/>
      <c r="Q878" s="89"/>
      <c r="R878" s="201"/>
      <c r="S878" s="201"/>
      <c r="T878" s="87"/>
      <c r="U878" s="171" t="str">
        <f t="shared" si="51"/>
        <v/>
      </c>
      <c r="V878" s="44"/>
      <c r="W878" s="201"/>
      <c r="X878" s="201"/>
      <c r="Y878" s="41"/>
      <c r="Z878" s="46"/>
      <c r="AA878" s="46"/>
      <c r="AB878" s="46"/>
      <c r="AC878" s="41"/>
      <c r="AD878" s="327"/>
      <c r="AE878" s="44"/>
      <c r="AF878" s="337" t="str">
        <f t="shared" si="54"/>
        <v/>
      </c>
      <c r="AG878" s="395"/>
      <c r="AH878" s="75"/>
      <c r="AI878" s="75"/>
      <c r="AJ878" s="76" t="b">
        <f t="shared" si="52"/>
        <v>1</v>
      </c>
    </row>
    <row r="879" spans="1:36" ht="36" customHeight="1">
      <c r="A879" s="66"/>
      <c r="B879" s="66"/>
      <c r="C879" s="66"/>
      <c r="D879" s="46"/>
      <c r="E879" s="237"/>
      <c r="F879" s="217" t="str">
        <f t="shared" si="53"/>
        <v/>
      </c>
      <c r="G879" s="41"/>
      <c r="H879" s="41"/>
      <c r="I879" s="194"/>
      <c r="J879" s="41"/>
      <c r="K879" s="84"/>
      <c r="L879" s="119"/>
      <c r="M879" s="201"/>
      <c r="N879" s="85"/>
      <c r="O879" s="219"/>
      <c r="P879" s="237"/>
      <c r="Q879" s="89"/>
      <c r="R879" s="201"/>
      <c r="S879" s="201"/>
      <c r="T879" s="87"/>
      <c r="U879" s="171" t="str">
        <f t="shared" si="51"/>
        <v/>
      </c>
      <c r="V879" s="44"/>
      <c r="W879" s="201"/>
      <c r="X879" s="201"/>
      <c r="Y879" s="41"/>
      <c r="Z879" s="46"/>
      <c r="AA879" s="46"/>
      <c r="AB879" s="46"/>
      <c r="AC879" s="41"/>
      <c r="AD879" s="327"/>
      <c r="AE879" s="44"/>
      <c r="AF879" s="337" t="str">
        <f t="shared" si="54"/>
        <v/>
      </c>
      <c r="AG879" s="395"/>
      <c r="AH879" s="75"/>
      <c r="AI879" s="75"/>
      <c r="AJ879" s="76" t="b">
        <f t="shared" si="52"/>
        <v>1</v>
      </c>
    </row>
    <row r="880" spans="1:36" ht="36" customHeight="1">
      <c r="A880" s="66"/>
      <c r="B880" s="66"/>
      <c r="C880" s="66"/>
      <c r="D880" s="46"/>
      <c r="E880" s="237"/>
      <c r="F880" s="217" t="str">
        <f t="shared" si="53"/>
        <v/>
      </c>
      <c r="G880" s="41"/>
      <c r="H880" s="41"/>
      <c r="I880" s="194"/>
      <c r="J880" s="41"/>
      <c r="K880" s="84"/>
      <c r="L880" s="119"/>
      <c r="M880" s="201"/>
      <c r="N880" s="85"/>
      <c r="O880" s="219"/>
      <c r="P880" s="237"/>
      <c r="Q880" s="89"/>
      <c r="R880" s="201"/>
      <c r="S880" s="201"/>
      <c r="T880" s="87"/>
      <c r="U880" s="171" t="str">
        <f t="shared" si="51"/>
        <v/>
      </c>
      <c r="V880" s="44"/>
      <c r="W880" s="201"/>
      <c r="X880" s="201"/>
      <c r="Y880" s="41"/>
      <c r="Z880" s="46"/>
      <c r="AA880" s="46"/>
      <c r="AB880" s="46"/>
      <c r="AC880" s="41"/>
      <c r="AD880" s="327"/>
      <c r="AE880" s="44"/>
      <c r="AF880" s="337" t="str">
        <f t="shared" si="54"/>
        <v/>
      </c>
      <c r="AG880" s="395"/>
      <c r="AH880" s="75"/>
      <c r="AI880" s="75"/>
      <c r="AJ880" s="76" t="b">
        <f t="shared" si="52"/>
        <v>1</v>
      </c>
    </row>
    <row r="881" spans="1:36" ht="36" customHeight="1">
      <c r="A881" s="66"/>
      <c r="B881" s="66"/>
      <c r="C881" s="66"/>
      <c r="D881" s="46"/>
      <c r="E881" s="237"/>
      <c r="F881" s="217" t="str">
        <f t="shared" si="53"/>
        <v/>
      </c>
      <c r="G881" s="41"/>
      <c r="H881" s="41"/>
      <c r="I881" s="194"/>
      <c r="J881" s="41"/>
      <c r="K881" s="84"/>
      <c r="L881" s="119"/>
      <c r="M881" s="201"/>
      <c r="N881" s="85"/>
      <c r="O881" s="219"/>
      <c r="P881" s="237"/>
      <c r="Q881" s="89"/>
      <c r="R881" s="201"/>
      <c r="S881" s="201"/>
      <c r="T881" s="87"/>
      <c r="U881" s="171" t="str">
        <f t="shared" si="51"/>
        <v/>
      </c>
      <c r="V881" s="44"/>
      <c r="W881" s="201"/>
      <c r="X881" s="201"/>
      <c r="Y881" s="41"/>
      <c r="Z881" s="46"/>
      <c r="AA881" s="46"/>
      <c r="AB881" s="46"/>
      <c r="AC881" s="41"/>
      <c r="AD881" s="327"/>
      <c r="AE881" s="44"/>
      <c r="AF881" s="337" t="str">
        <f t="shared" si="54"/>
        <v/>
      </c>
      <c r="AG881" s="395"/>
      <c r="AH881" s="75"/>
      <c r="AI881" s="75"/>
      <c r="AJ881" s="76" t="b">
        <f t="shared" si="52"/>
        <v>1</v>
      </c>
    </row>
    <row r="882" spans="1:36" ht="36" customHeight="1">
      <c r="A882" s="66"/>
      <c r="B882" s="66"/>
      <c r="C882" s="66"/>
      <c r="D882" s="46"/>
      <c r="E882" s="237"/>
      <c r="F882" s="217" t="str">
        <f t="shared" si="53"/>
        <v/>
      </c>
      <c r="G882" s="41"/>
      <c r="H882" s="41"/>
      <c r="I882" s="194"/>
      <c r="J882" s="41"/>
      <c r="K882" s="84"/>
      <c r="L882" s="119"/>
      <c r="M882" s="201"/>
      <c r="N882" s="85"/>
      <c r="O882" s="219"/>
      <c r="P882" s="237"/>
      <c r="Q882" s="89"/>
      <c r="R882" s="201"/>
      <c r="S882" s="201"/>
      <c r="T882" s="87"/>
      <c r="U882" s="171" t="str">
        <f t="shared" si="51"/>
        <v/>
      </c>
      <c r="V882" s="44"/>
      <c r="W882" s="201"/>
      <c r="X882" s="201"/>
      <c r="Y882" s="41"/>
      <c r="Z882" s="46"/>
      <c r="AA882" s="46"/>
      <c r="AB882" s="46"/>
      <c r="AC882" s="41"/>
      <c r="AD882" s="327"/>
      <c r="AE882" s="44"/>
      <c r="AF882" s="337" t="str">
        <f t="shared" si="54"/>
        <v/>
      </c>
      <c r="AG882" s="395"/>
      <c r="AH882" s="75"/>
      <c r="AI882" s="75"/>
      <c r="AJ882" s="76" t="b">
        <f t="shared" si="52"/>
        <v>1</v>
      </c>
    </row>
    <row r="883" spans="1:36" ht="36" customHeight="1">
      <c r="A883" s="66"/>
      <c r="B883" s="66"/>
      <c r="C883" s="66"/>
      <c r="D883" s="46"/>
      <c r="E883" s="237"/>
      <c r="F883" s="217" t="str">
        <f t="shared" si="53"/>
        <v/>
      </c>
      <c r="G883" s="41"/>
      <c r="H883" s="41"/>
      <c r="I883" s="194"/>
      <c r="J883" s="41"/>
      <c r="K883" s="84"/>
      <c r="L883" s="119"/>
      <c r="M883" s="201"/>
      <c r="N883" s="85"/>
      <c r="O883" s="219"/>
      <c r="P883" s="237"/>
      <c r="Q883" s="89"/>
      <c r="R883" s="201"/>
      <c r="S883" s="201"/>
      <c r="T883" s="87"/>
      <c r="U883" s="171" t="str">
        <f t="shared" si="51"/>
        <v/>
      </c>
      <c r="V883" s="44"/>
      <c r="W883" s="201"/>
      <c r="X883" s="201"/>
      <c r="Y883" s="41"/>
      <c r="Z883" s="46"/>
      <c r="AA883" s="46"/>
      <c r="AB883" s="46"/>
      <c r="AC883" s="41"/>
      <c r="AD883" s="327"/>
      <c r="AE883" s="44"/>
      <c r="AF883" s="337" t="str">
        <f t="shared" si="54"/>
        <v/>
      </c>
      <c r="AG883" s="395"/>
      <c r="AH883" s="75"/>
      <c r="AI883" s="75"/>
      <c r="AJ883" s="76" t="b">
        <f t="shared" si="52"/>
        <v>1</v>
      </c>
    </row>
    <row r="884" spans="1:36" ht="36" customHeight="1">
      <c r="A884" s="66"/>
      <c r="B884" s="66"/>
      <c r="C884" s="66"/>
      <c r="D884" s="46"/>
      <c r="E884" s="237"/>
      <c r="F884" s="217" t="str">
        <f t="shared" si="53"/>
        <v/>
      </c>
      <c r="G884" s="41"/>
      <c r="H884" s="41"/>
      <c r="I884" s="194"/>
      <c r="J884" s="41"/>
      <c r="K884" s="84"/>
      <c r="L884" s="119"/>
      <c r="M884" s="201"/>
      <c r="N884" s="85"/>
      <c r="O884" s="219"/>
      <c r="P884" s="237"/>
      <c r="Q884" s="89"/>
      <c r="R884" s="201"/>
      <c r="S884" s="201"/>
      <c r="T884" s="87"/>
      <c r="U884" s="171" t="str">
        <f t="shared" si="51"/>
        <v/>
      </c>
      <c r="V884" s="44"/>
      <c r="W884" s="201"/>
      <c r="X884" s="201"/>
      <c r="Y884" s="41"/>
      <c r="Z884" s="46"/>
      <c r="AA884" s="46"/>
      <c r="AB884" s="46"/>
      <c r="AC884" s="41"/>
      <c r="AD884" s="327"/>
      <c r="AE884" s="44"/>
      <c r="AF884" s="337" t="str">
        <f t="shared" si="54"/>
        <v/>
      </c>
      <c r="AG884" s="395"/>
      <c r="AH884" s="75"/>
      <c r="AI884" s="75"/>
      <c r="AJ884" s="76" t="b">
        <f t="shared" si="52"/>
        <v>1</v>
      </c>
    </row>
    <row r="885" spans="1:36" ht="36" customHeight="1">
      <c r="A885" s="66"/>
      <c r="B885" s="66"/>
      <c r="C885" s="66"/>
      <c r="D885" s="46"/>
      <c r="E885" s="237"/>
      <c r="F885" s="217" t="str">
        <f t="shared" si="53"/>
        <v/>
      </c>
      <c r="G885" s="41"/>
      <c r="H885" s="41"/>
      <c r="I885" s="194"/>
      <c r="J885" s="41"/>
      <c r="K885" s="84"/>
      <c r="L885" s="119"/>
      <c r="M885" s="201"/>
      <c r="N885" s="85"/>
      <c r="O885" s="219"/>
      <c r="P885" s="237"/>
      <c r="Q885" s="89"/>
      <c r="R885" s="201"/>
      <c r="S885" s="201"/>
      <c r="T885" s="87"/>
      <c r="U885" s="171" t="str">
        <f t="shared" si="51"/>
        <v/>
      </c>
      <c r="V885" s="44"/>
      <c r="W885" s="201"/>
      <c r="X885" s="201"/>
      <c r="Y885" s="41"/>
      <c r="Z885" s="46"/>
      <c r="AA885" s="46"/>
      <c r="AB885" s="46"/>
      <c r="AC885" s="41"/>
      <c r="AD885" s="327"/>
      <c r="AE885" s="44"/>
      <c r="AF885" s="337" t="str">
        <f t="shared" si="54"/>
        <v/>
      </c>
      <c r="AG885" s="395"/>
      <c r="AH885" s="75"/>
      <c r="AI885" s="75"/>
      <c r="AJ885" s="76" t="b">
        <f t="shared" si="52"/>
        <v>1</v>
      </c>
    </row>
    <row r="886" spans="1:36" ht="36" customHeight="1">
      <c r="A886" s="66"/>
      <c r="B886" s="66"/>
      <c r="C886" s="66"/>
      <c r="D886" s="46"/>
      <c r="E886" s="237"/>
      <c r="F886" s="217" t="str">
        <f t="shared" si="53"/>
        <v/>
      </c>
      <c r="G886" s="41"/>
      <c r="H886" s="41"/>
      <c r="I886" s="194"/>
      <c r="J886" s="41"/>
      <c r="K886" s="84"/>
      <c r="L886" s="119"/>
      <c r="M886" s="201"/>
      <c r="N886" s="85"/>
      <c r="O886" s="219"/>
      <c r="P886" s="237"/>
      <c r="Q886" s="89"/>
      <c r="R886" s="201"/>
      <c r="S886" s="201"/>
      <c r="T886" s="87"/>
      <c r="U886" s="171" t="str">
        <f t="shared" si="51"/>
        <v/>
      </c>
      <c r="V886" s="44"/>
      <c r="W886" s="201"/>
      <c r="X886" s="201"/>
      <c r="Y886" s="41"/>
      <c r="Z886" s="46"/>
      <c r="AA886" s="46"/>
      <c r="AB886" s="46"/>
      <c r="AC886" s="41"/>
      <c r="AD886" s="327"/>
      <c r="AE886" s="44"/>
      <c r="AF886" s="337" t="str">
        <f t="shared" si="54"/>
        <v/>
      </c>
      <c r="AG886" s="395"/>
      <c r="AH886" s="75"/>
      <c r="AI886" s="75"/>
      <c r="AJ886" s="76" t="b">
        <f t="shared" si="52"/>
        <v>1</v>
      </c>
    </row>
    <row r="887" spans="1:36" ht="36" customHeight="1">
      <c r="A887" s="66"/>
      <c r="B887" s="66"/>
      <c r="C887" s="66"/>
      <c r="D887" s="46"/>
      <c r="E887" s="237"/>
      <c r="F887" s="217" t="str">
        <f t="shared" si="53"/>
        <v/>
      </c>
      <c r="G887" s="41"/>
      <c r="H887" s="41"/>
      <c r="I887" s="194"/>
      <c r="J887" s="41"/>
      <c r="K887" s="84"/>
      <c r="L887" s="119"/>
      <c r="M887" s="201"/>
      <c r="N887" s="85"/>
      <c r="O887" s="219"/>
      <c r="P887" s="237"/>
      <c r="Q887" s="89"/>
      <c r="R887" s="201"/>
      <c r="S887" s="201"/>
      <c r="T887" s="87"/>
      <c r="U887" s="171" t="str">
        <f t="shared" si="51"/>
        <v/>
      </c>
      <c r="V887" s="44"/>
      <c r="W887" s="201"/>
      <c r="X887" s="201"/>
      <c r="Y887" s="41"/>
      <c r="Z887" s="46"/>
      <c r="AA887" s="46"/>
      <c r="AB887" s="46"/>
      <c r="AC887" s="41"/>
      <c r="AD887" s="327"/>
      <c r="AE887" s="44"/>
      <c r="AF887" s="337" t="str">
        <f t="shared" si="54"/>
        <v/>
      </c>
      <c r="AG887" s="395"/>
      <c r="AH887" s="75"/>
      <c r="AI887" s="75"/>
      <c r="AJ887" s="76" t="b">
        <f t="shared" si="52"/>
        <v>1</v>
      </c>
    </row>
    <row r="888" spans="1:36" ht="36" customHeight="1">
      <c r="A888" s="66"/>
      <c r="B888" s="66"/>
      <c r="C888" s="66"/>
      <c r="D888" s="46"/>
      <c r="E888" s="237"/>
      <c r="F888" s="217" t="str">
        <f t="shared" si="53"/>
        <v/>
      </c>
      <c r="G888" s="41"/>
      <c r="H888" s="41"/>
      <c r="I888" s="194"/>
      <c r="J888" s="41"/>
      <c r="K888" s="84"/>
      <c r="L888" s="119"/>
      <c r="M888" s="201"/>
      <c r="N888" s="85"/>
      <c r="O888" s="219"/>
      <c r="P888" s="237"/>
      <c r="Q888" s="89"/>
      <c r="R888" s="201"/>
      <c r="S888" s="201"/>
      <c r="T888" s="87"/>
      <c r="U888" s="171" t="str">
        <f t="shared" si="51"/>
        <v/>
      </c>
      <c r="V888" s="44"/>
      <c r="W888" s="201"/>
      <c r="X888" s="201"/>
      <c r="Y888" s="41"/>
      <c r="Z888" s="46"/>
      <c r="AA888" s="46"/>
      <c r="AB888" s="46"/>
      <c r="AC888" s="41"/>
      <c r="AD888" s="327"/>
      <c r="AE888" s="44"/>
      <c r="AF888" s="337" t="str">
        <f t="shared" si="54"/>
        <v/>
      </c>
      <c r="AG888" s="395"/>
      <c r="AH888" s="75"/>
      <c r="AI888" s="75"/>
      <c r="AJ888" s="76" t="b">
        <f t="shared" si="52"/>
        <v>1</v>
      </c>
    </row>
    <row r="889" spans="1:36" ht="36" customHeight="1">
      <c r="A889" s="66"/>
      <c r="B889" s="66"/>
      <c r="C889" s="66"/>
      <c r="D889" s="46"/>
      <c r="E889" s="237"/>
      <c r="F889" s="217" t="str">
        <f t="shared" si="53"/>
        <v/>
      </c>
      <c r="G889" s="41"/>
      <c r="H889" s="41"/>
      <c r="I889" s="194"/>
      <c r="J889" s="41"/>
      <c r="K889" s="84"/>
      <c r="L889" s="119"/>
      <c r="M889" s="201"/>
      <c r="N889" s="85"/>
      <c r="O889" s="219"/>
      <c r="P889" s="237"/>
      <c r="Q889" s="89"/>
      <c r="R889" s="201"/>
      <c r="S889" s="201"/>
      <c r="T889" s="87"/>
      <c r="U889" s="171" t="str">
        <f t="shared" si="51"/>
        <v/>
      </c>
      <c r="V889" s="44"/>
      <c r="W889" s="201"/>
      <c r="X889" s="201"/>
      <c r="Y889" s="41"/>
      <c r="Z889" s="46"/>
      <c r="AA889" s="46"/>
      <c r="AB889" s="46"/>
      <c r="AC889" s="41"/>
      <c r="AD889" s="327"/>
      <c r="AE889" s="44"/>
      <c r="AF889" s="337" t="str">
        <f t="shared" si="54"/>
        <v/>
      </c>
      <c r="AG889" s="395"/>
      <c r="AH889" s="75"/>
      <c r="AI889" s="75"/>
      <c r="AJ889" s="76" t="b">
        <f t="shared" si="52"/>
        <v>1</v>
      </c>
    </row>
    <row r="890" spans="1:36" ht="36" customHeight="1">
      <c r="A890" s="66"/>
      <c r="B890" s="66"/>
      <c r="C890" s="66"/>
      <c r="D890" s="46"/>
      <c r="E890" s="237"/>
      <c r="F890" s="217" t="str">
        <f t="shared" si="53"/>
        <v/>
      </c>
      <c r="G890" s="41"/>
      <c r="H890" s="41"/>
      <c r="I890" s="194"/>
      <c r="J890" s="41"/>
      <c r="K890" s="84"/>
      <c r="L890" s="119"/>
      <c r="M890" s="201"/>
      <c r="N890" s="85"/>
      <c r="O890" s="219"/>
      <c r="P890" s="237"/>
      <c r="Q890" s="89"/>
      <c r="R890" s="201"/>
      <c r="S890" s="201"/>
      <c r="T890" s="87"/>
      <c r="U890" s="171" t="str">
        <f t="shared" si="51"/>
        <v/>
      </c>
      <c r="V890" s="44"/>
      <c r="W890" s="201"/>
      <c r="X890" s="201"/>
      <c r="Y890" s="41"/>
      <c r="Z890" s="46"/>
      <c r="AA890" s="46"/>
      <c r="AB890" s="46"/>
      <c r="AC890" s="41"/>
      <c r="AD890" s="327"/>
      <c r="AE890" s="44"/>
      <c r="AF890" s="337" t="str">
        <f t="shared" si="54"/>
        <v/>
      </c>
      <c r="AG890" s="395"/>
      <c r="AH890" s="75"/>
      <c r="AI890" s="75"/>
      <c r="AJ890" s="76" t="b">
        <f t="shared" si="52"/>
        <v>1</v>
      </c>
    </row>
    <row r="891" spans="1:36" ht="36" customHeight="1">
      <c r="A891" s="66"/>
      <c r="B891" s="66"/>
      <c r="C891" s="66"/>
      <c r="D891" s="46"/>
      <c r="E891" s="237"/>
      <c r="F891" s="217" t="str">
        <f t="shared" si="53"/>
        <v/>
      </c>
      <c r="G891" s="41"/>
      <c r="H891" s="41"/>
      <c r="I891" s="194"/>
      <c r="J891" s="41"/>
      <c r="K891" s="84"/>
      <c r="L891" s="119"/>
      <c r="M891" s="201"/>
      <c r="N891" s="85"/>
      <c r="O891" s="219"/>
      <c r="P891" s="237"/>
      <c r="Q891" s="89"/>
      <c r="R891" s="201"/>
      <c r="S891" s="201"/>
      <c r="T891" s="87"/>
      <c r="U891" s="171" t="str">
        <f t="shared" si="51"/>
        <v/>
      </c>
      <c r="V891" s="44"/>
      <c r="W891" s="201"/>
      <c r="X891" s="201"/>
      <c r="Y891" s="41"/>
      <c r="Z891" s="46"/>
      <c r="AA891" s="46"/>
      <c r="AB891" s="46"/>
      <c r="AC891" s="41"/>
      <c r="AD891" s="327"/>
      <c r="AE891" s="44"/>
      <c r="AF891" s="337" t="str">
        <f t="shared" si="54"/>
        <v/>
      </c>
      <c r="AG891" s="395"/>
      <c r="AH891" s="75"/>
      <c r="AI891" s="75"/>
      <c r="AJ891" s="76" t="b">
        <f t="shared" si="52"/>
        <v>1</v>
      </c>
    </row>
    <row r="892" spans="1:36" ht="36" customHeight="1">
      <c r="A892" s="66"/>
      <c r="B892" s="66"/>
      <c r="C892" s="66"/>
      <c r="D892" s="46"/>
      <c r="E892" s="237"/>
      <c r="F892" s="217" t="str">
        <f t="shared" si="53"/>
        <v/>
      </c>
      <c r="G892" s="41"/>
      <c r="H892" s="41"/>
      <c r="I892" s="194"/>
      <c r="J892" s="41"/>
      <c r="K892" s="84"/>
      <c r="L892" s="119"/>
      <c r="M892" s="201"/>
      <c r="N892" s="85"/>
      <c r="O892" s="219"/>
      <c r="P892" s="237"/>
      <c r="Q892" s="89"/>
      <c r="R892" s="201"/>
      <c r="S892" s="201"/>
      <c r="T892" s="87"/>
      <c r="U892" s="171" t="str">
        <f t="shared" si="51"/>
        <v/>
      </c>
      <c r="V892" s="44"/>
      <c r="W892" s="201"/>
      <c r="X892" s="201"/>
      <c r="Y892" s="41"/>
      <c r="Z892" s="46"/>
      <c r="AA892" s="46"/>
      <c r="AB892" s="46"/>
      <c r="AC892" s="41"/>
      <c r="AD892" s="327"/>
      <c r="AE892" s="44"/>
      <c r="AF892" s="337" t="str">
        <f t="shared" si="54"/>
        <v/>
      </c>
      <c r="AG892" s="395"/>
      <c r="AH892" s="75"/>
      <c r="AI892" s="75"/>
      <c r="AJ892" s="76" t="b">
        <f t="shared" si="52"/>
        <v>1</v>
      </c>
    </row>
    <row r="893" spans="1:36" ht="36" customHeight="1">
      <c r="A893" s="66"/>
      <c r="B893" s="66"/>
      <c r="C893" s="66"/>
      <c r="D893" s="46"/>
      <c r="E893" s="237"/>
      <c r="F893" s="217" t="str">
        <f t="shared" si="53"/>
        <v/>
      </c>
      <c r="G893" s="41"/>
      <c r="H893" s="41"/>
      <c r="I893" s="194"/>
      <c r="J893" s="41"/>
      <c r="K893" s="84"/>
      <c r="L893" s="119"/>
      <c r="M893" s="201"/>
      <c r="N893" s="85"/>
      <c r="O893" s="219"/>
      <c r="P893" s="237"/>
      <c r="Q893" s="89"/>
      <c r="R893" s="201"/>
      <c r="S893" s="201"/>
      <c r="T893" s="87"/>
      <c r="U893" s="171" t="str">
        <f t="shared" si="51"/>
        <v/>
      </c>
      <c r="V893" s="44"/>
      <c r="W893" s="201"/>
      <c r="X893" s="201"/>
      <c r="Y893" s="41"/>
      <c r="Z893" s="46"/>
      <c r="AA893" s="46"/>
      <c r="AB893" s="46"/>
      <c r="AC893" s="41"/>
      <c r="AD893" s="327"/>
      <c r="AE893" s="44"/>
      <c r="AF893" s="337" t="str">
        <f t="shared" si="54"/>
        <v/>
      </c>
      <c r="AG893" s="395"/>
      <c r="AH893" s="75"/>
      <c r="AI893" s="75"/>
      <c r="AJ893" s="76" t="b">
        <f t="shared" si="52"/>
        <v>1</v>
      </c>
    </row>
    <row r="894" spans="1:36" ht="36" customHeight="1">
      <c r="A894" s="66"/>
      <c r="B894" s="66"/>
      <c r="C894" s="66"/>
      <c r="D894" s="46"/>
      <c r="E894" s="237"/>
      <c r="F894" s="217" t="str">
        <f t="shared" si="53"/>
        <v/>
      </c>
      <c r="G894" s="41"/>
      <c r="H894" s="41"/>
      <c r="I894" s="194"/>
      <c r="J894" s="41"/>
      <c r="K894" s="84"/>
      <c r="L894" s="119"/>
      <c r="M894" s="201"/>
      <c r="N894" s="85"/>
      <c r="O894" s="219"/>
      <c r="P894" s="237"/>
      <c r="Q894" s="89"/>
      <c r="R894" s="201"/>
      <c r="S894" s="201"/>
      <c r="T894" s="87"/>
      <c r="U894" s="171" t="str">
        <f t="shared" si="51"/>
        <v/>
      </c>
      <c r="V894" s="44"/>
      <c r="W894" s="201"/>
      <c r="X894" s="201"/>
      <c r="Y894" s="41"/>
      <c r="Z894" s="46"/>
      <c r="AA894" s="46"/>
      <c r="AB894" s="46"/>
      <c r="AC894" s="41"/>
      <c r="AD894" s="327"/>
      <c r="AE894" s="44"/>
      <c r="AF894" s="337" t="str">
        <f t="shared" si="54"/>
        <v/>
      </c>
      <c r="AG894" s="395"/>
      <c r="AH894" s="75"/>
      <c r="AI894" s="75"/>
      <c r="AJ894" s="76" t="b">
        <f t="shared" si="52"/>
        <v>1</v>
      </c>
    </row>
    <row r="895" spans="1:36" ht="36" customHeight="1">
      <c r="A895" s="66"/>
      <c r="B895" s="66"/>
      <c r="C895" s="66"/>
      <c r="D895" s="46"/>
      <c r="E895" s="237"/>
      <c r="F895" s="217" t="str">
        <f t="shared" si="53"/>
        <v/>
      </c>
      <c r="G895" s="41"/>
      <c r="H895" s="41"/>
      <c r="I895" s="194"/>
      <c r="J895" s="41"/>
      <c r="K895" s="84"/>
      <c r="L895" s="119"/>
      <c r="M895" s="201"/>
      <c r="N895" s="85"/>
      <c r="O895" s="219"/>
      <c r="P895" s="237"/>
      <c r="Q895" s="89"/>
      <c r="R895" s="201"/>
      <c r="S895" s="201"/>
      <c r="T895" s="87"/>
      <c r="U895" s="171" t="str">
        <f t="shared" si="51"/>
        <v/>
      </c>
      <c r="V895" s="44"/>
      <c r="W895" s="201"/>
      <c r="X895" s="201"/>
      <c r="Y895" s="41"/>
      <c r="Z895" s="46"/>
      <c r="AA895" s="46"/>
      <c r="AB895" s="46"/>
      <c r="AC895" s="41"/>
      <c r="AD895" s="327"/>
      <c r="AE895" s="44"/>
      <c r="AF895" s="337" t="str">
        <f t="shared" si="54"/>
        <v/>
      </c>
      <c r="AG895" s="395"/>
      <c r="AH895" s="75"/>
      <c r="AI895" s="75"/>
      <c r="AJ895" s="76" t="b">
        <f t="shared" si="52"/>
        <v>1</v>
      </c>
    </row>
    <row r="896" spans="1:36" ht="36" customHeight="1">
      <c r="A896" s="66"/>
      <c r="B896" s="66"/>
      <c r="C896" s="66"/>
      <c r="D896" s="46"/>
      <c r="E896" s="237"/>
      <c r="F896" s="217" t="str">
        <f t="shared" si="53"/>
        <v/>
      </c>
      <c r="G896" s="41"/>
      <c r="H896" s="41"/>
      <c r="I896" s="194"/>
      <c r="J896" s="41"/>
      <c r="K896" s="84"/>
      <c r="L896" s="119"/>
      <c r="M896" s="201"/>
      <c r="N896" s="85"/>
      <c r="O896" s="219"/>
      <c r="P896" s="237"/>
      <c r="Q896" s="89"/>
      <c r="R896" s="201"/>
      <c r="S896" s="201"/>
      <c r="T896" s="87"/>
      <c r="U896" s="171" t="str">
        <f t="shared" si="51"/>
        <v/>
      </c>
      <c r="V896" s="44"/>
      <c r="W896" s="201"/>
      <c r="X896" s="201"/>
      <c r="Y896" s="41"/>
      <c r="Z896" s="46"/>
      <c r="AA896" s="46"/>
      <c r="AB896" s="46"/>
      <c r="AC896" s="41"/>
      <c r="AD896" s="327"/>
      <c r="AE896" s="44"/>
      <c r="AF896" s="337" t="str">
        <f t="shared" si="54"/>
        <v/>
      </c>
      <c r="AG896" s="395"/>
      <c r="AH896" s="75"/>
      <c r="AI896" s="75"/>
      <c r="AJ896" s="76" t="b">
        <f t="shared" si="52"/>
        <v>1</v>
      </c>
    </row>
    <row r="897" spans="1:36" ht="36" customHeight="1">
      <c r="A897" s="66"/>
      <c r="B897" s="66"/>
      <c r="C897" s="66"/>
      <c r="D897" s="46"/>
      <c r="E897" s="237"/>
      <c r="F897" s="217" t="str">
        <f t="shared" si="53"/>
        <v/>
      </c>
      <c r="G897" s="41"/>
      <c r="H897" s="41"/>
      <c r="I897" s="194"/>
      <c r="J897" s="41"/>
      <c r="K897" s="84"/>
      <c r="L897" s="119"/>
      <c r="M897" s="201"/>
      <c r="N897" s="85"/>
      <c r="O897" s="219"/>
      <c r="P897" s="237"/>
      <c r="Q897" s="89"/>
      <c r="R897" s="201"/>
      <c r="S897" s="201"/>
      <c r="T897" s="87"/>
      <c r="U897" s="171" t="str">
        <f t="shared" si="51"/>
        <v/>
      </c>
      <c r="V897" s="44"/>
      <c r="W897" s="201"/>
      <c r="X897" s="201"/>
      <c r="Y897" s="41"/>
      <c r="Z897" s="46"/>
      <c r="AA897" s="46"/>
      <c r="AB897" s="46"/>
      <c r="AC897" s="41"/>
      <c r="AD897" s="327"/>
      <c r="AE897" s="44"/>
      <c r="AF897" s="337" t="str">
        <f t="shared" si="54"/>
        <v/>
      </c>
      <c r="AG897" s="395"/>
      <c r="AH897" s="75"/>
      <c r="AI897" s="75"/>
      <c r="AJ897" s="76" t="b">
        <f t="shared" si="52"/>
        <v>1</v>
      </c>
    </row>
    <row r="898" spans="1:36" ht="36" customHeight="1">
      <c r="A898" s="66"/>
      <c r="B898" s="66"/>
      <c r="C898" s="66"/>
      <c r="D898" s="46"/>
      <c r="E898" s="237"/>
      <c r="F898" s="217" t="str">
        <f t="shared" si="53"/>
        <v/>
      </c>
      <c r="G898" s="41"/>
      <c r="H898" s="41"/>
      <c r="I898" s="194"/>
      <c r="J898" s="41"/>
      <c r="K898" s="84"/>
      <c r="L898" s="119"/>
      <c r="M898" s="201"/>
      <c r="N898" s="85"/>
      <c r="O898" s="219"/>
      <c r="P898" s="237"/>
      <c r="Q898" s="89"/>
      <c r="R898" s="201"/>
      <c r="S898" s="201"/>
      <c r="T898" s="87"/>
      <c r="U898" s="171" t="str">
        <f t="shared" si="51"/>
        <v/>
      </c>
      <c r="V898" s="44"/>
      <c r="W898" s="201"/>
      <c r="X898" s="201"/>
      <c r="Y898" s="41"/>
      <c r="Z898" s="46"/>
      <c r="AA898" s="46"/>
      <c r="AB898" s="46"/>
      <c r="AC898" s="41"/>
      <c r="AD898" s="327"/>
      <c r="AE898" s="44"/>
      <c r="AF898" s="337" t="str">
        <f t="shared" si="54"/>
        <v/>
      </c>
      <c r="AG898" s="395"/>
      <c r="AH898" s="75"/>
      <c r="AI898" s="75"/>
      <c r="AJ898" s="76" t="b">
        <f t="shared" si="52"/>
        <v>1</v>
      </c>
    </row>
    <row r="899" spans="1:36" ht="36" customHeight="1">
      <c r="A899" s="66"/>
      <c r="B899" s="66"/>
      <c r="C899" s="66"/>
      <c r="D899" s="46"/>
      <c r="E899" s="237"/>
      <c r="F899" s="217" t="str">
        <f t="shared" si="53"/>
        <v/>
      </c>
      <c r="G899" s="41"/>
      <c r="H899" s="41"/>
      <c r="I899" s="194"/>
      <c r="J899" s="41"/>
      <c r="K899" s="84"/>
      <c r="L899" s="119"/>
      <c r="M899" s="201"/>
      <c r="N899" s="85"/>
      <c r="O899" s="219"/>
      <c r="P899" s="237"/>
      <c r="Q899" s="89"/>
      <c r="R899" s="201"/>
      <c r="S899" s="201"/>
      <c r="T899" s="87"/>
      <c r="U899" s="171" t="str">
        <f t="shared" si="51"/>
        <v/>
      </c>
      <c r="V899" s="44"/>
      <c r="W899" s="201"/>
      <c r="X899" s="201"/>
      <c r="Y899" s="41"/>
      <c r="Z899" s="46"/>
      <c r="AA899" s="46"/>
      <c r="AB899" s="46"/>
      <c r="AC899" s="41"/>
      <c r="AD899" s="327"/>
      <c r="AE899" s="44"/>
      <c r="AF899" s="337" t="str">
        <f t="shared" si="54"/>
        <v/>
      </c>
      <c r="AG899" s="395"/>
      <c r="AH899" s="75"/>
      <c r="AI899" s="75"/>
      <c r="AJ899" s="76" t="b">
        <f t="shared" si="52"/>
        <v>1</v>
      </c>
    </row>
    <row r="900" spans="1:36" ht="36" customHeight="1">
      <c r="A900" s="66"/>
      <c r="B900" s="66"/>
      <c r="C900" s="66"/>
      <c r="D900" s="46"/>
      <c r="E900" s="237"/>
      <c r="F900" s="217" t="str">
        <f t="shared" si="53"/>
        <v/>
      </c>
      <c r="G900" s="41"/>
      <c r="H900" s="41"/>
      <c r="I900" s="194"/>
      <c r="J900" s="41"/>
      <c r="K900" s="84"/>
      <c r="L900" s="119"/>
      <c r="M900" s="201"/>
      <c r="N900" s="85"/>
      <c r="O900" s="219"/>
      <c r="P900" s="237"/>
      <c r="Q900" s="89"/>
      <c r="R900" s="201"/>
      <c r="S900" s="201"/>
      <c r="T900" s="87"/>
      <c r="U900" s="171" t="str">
        <f t="shared" si="51"/>
        <v/>
      </c>
      <c r="V900" s="44"/>
      <c r="W900" s="201"/>
      <c r="X900" s="201"/>
      <c r="Y900" s="41"/>
      <c r="Z900" s="46"/>
      <c r="AA900" s="46"/>
      <c r="AB900" s="46"/>
      <c r="AC900" s="41"/>
      <c r="AD900" s="327"/>
      <c r="AE900" s="44"/>
      <c r="AF900" s="337" t="str">
        <f t="shared" si="54"/>
        <v/>
      </c>
      <c r="AG900" s="395"/>
      <c r="AH900" s="75"/>
      <c r="AI900" s="75"/>
      <c r="AJ900" s="76" t="b">
        <f t="shared" si="52"/>
        <v>1</v>
      </c>
    </row>
    <row r="901" spans="1:36" ht="36" customHeight="1">
      <c r="A901" s="66"/>
      <c r="B901" s="66"/>
      <c r="C901" s="66"/>
      <c r="D901" s="46"/>
      <c r="E901" s="237"/>
      <c r="F901" s="217" t="str">
        <f t="shared" si="53"/>
        <v/>
      </c>
      <c r="G901" s="41"/>
      <c r="H901" s="41"/>
      <c r="I901" s="194"/>
      <c r="J901" s="41"/>
      <c r="K901" s="84"/>
      <c r="L901" s="119"/>
      <c r="M901" s="201"/>
      <c r="N901" s="85"/>
      <c r="O901" s="219"/>
      <c r="P901" s="237"/>
      <c r="Q901" s="89"/>
      <c r="R901" s="201"/>
      <c r="S901" s="201"/>
      <c r="T901" s="87"/>
      <c r="U901" s="171" t="str">
        <f t="shared" si="51"/>
        <v/>
      </c>
      <c r="V901" s="44"/>
      <c r="W901" s="201"/>
      <c r="X901" s="201"/>
      <c r="Y901" s="41"/>
      <c r="Z901" s="46"/>
      <c r="AA901" s="46"/>
      <c r="AB901" s="46"/>
      <c r="AC901" s="41"/>
      <c r="AD901" s="327"/>
      <c r="AE901" s="44"/>
      <c r="AF901" s="337" t="str">
        <f t="shared" si="54"/>
        <v/>
      </c>
      <c r="AG901" s="395"/>
      <c r="AH901" s="75"/>
      <c r="AI901" s="75"/>
      <c r="AJ901" s="76" t="b">
        <f t="shared" si="52"/>
        <v>1</v>
      </c>
    </row>
    <row r="902" spans="1:36" ht="36" customHeight="1">
      <c r="A902" s="66"/>
      <c r="B902" s="66"/>
      <c r="C902" s="66"/>
      <c r="D902" s="46"/>
      <c r="E902" s="237"/>
      <c r="F902" s="217" t="str">
        <f t="shared" si="53"/>
        <v/>
      </c>
      <c r="G902" s="41"/>
      <c r="H902" s="41"/>
      <c r="I902" s="194"/>
      <c r="J902" s="41"/>
      <c r="K902" s="84"/>
      <c r="L902" s="119"/>
      <c r="M902" s="201"/>
      <c r="N902" s="85"/>
      <c r="O902" s="219"/>
      <c r="P902" s="237"/>
      <c r="Q902" s="89"/>
      <c r="R902" s="201"/>
      <c r="S902" s="201"/>
      <c r="T902" s="87"/>
      <c r="U902" s="171" t="str">
        <f t="shared" si="51"/>
        <v/>
      </c>
      <c r="V902" s="44"/>
      <c r="W902" s="201"/>
      <c r="X902" s="201"/>
      <c r="Y902" s="41"/>
      <c r="Z902" s="46"/>
      <c r="AA902" s="46"/>
      <c r="AB902" s="46"/>
      <c r="AC902" s="41"/>
      <c r="AD902" s="327"/>
      <c r="AE902" s="44"/>
      <c r="AF902" s="337" t="str">
        <f t="shared" si="54"/>
        <v/>
      </c>
      <c r="AG902" s="395"/>
      <c r="AH902" s="75"/>
      <c r="AI902" s="75"/>
      <c r="AJ902" s="76" t="b">
        <f t="shared" si="52"/>
        <v>1</v>
      </c>
    </row>
    <row r="903" spans="1:36" ht="36" customHeight="1">
      <c r="A903" s="66"/>
      <c r="B903" s="66"/>
      <c r="C903" s="66"/>
      <c r="D903" s="46"/>
      <c r="E903" s="237"/>
      <c r="F903" s="217" t="str">
        <f t="shared" si="53"/>
        <v/>
      </c>
      <c r="G903" s="41"/>
      <c r="H903" s="41"/>
      <c r="I903" s="194"/>
      <c r="J903" s="41"/>
      <c r="K903" s="84"/>
      <c r="L903" s="119"/>
      <c r="M903" s="201"/>
      <c r="N903" s="85"/>
      <c r="O903" s="219"/>
      <c r="P903" s="237"/>
      <c r="Q903" s="89"/>
      <c r="R903" s="201"/>
      <c r="S903" s="201"/>
      <c r="T903" s="87"/>
      <c r="U903" s="171" t="str">
        <f t="shared" si="51"/>
        <v/>
      </c>
      <c r="V903" s="44"/>
      <c r="W903" s="201"/>
      <c r="X903" s="201"/>
      <c r="Y903" s="41"/>
      <c r="Z903" s="46"/>
      <c r="AA903" s="46"/>
      <c r="AB903" s="46"/>
      <c r="AC903" s="41"/>
      <c r="AD903" s="327"/>
      <c r="AE903" s="44"/>
      <c r="AF903" s="337" t="str">
        <f t="shared" si="54"/>
        <v/>
      </c>
      <c r="AG903" s="395"/>
      <c r="AH903" s="75"/>
      <c r="AI903" s="75"/>
      <c r="AJ903" s="76" t="b">
        <f t="shared" si="52"/>
        <v>1</v>
      </c>
    </row>
    <row r="904" spans="1:36" ht="36" customHeight="1">
      <c r="A904" s="66"/>
      <c r="B904" s="66"/>
      <c r="C904" s="66"/>
      <c r="D904" s="46"/>
      <c r="E904" s="237"/>
      <c r="F904" s="217" t="str">
        <f t="shared" si="53"/>
        <v/>
      </c>
      <c r="G904" s="41"/>
      <c r="H904" s="41"/>
      <c r="I904" s="194"/>
      <c r="J904" s="41"/>
      <c r="K904" s="84"/>
      <c r="L904" s="119"/>
      <c r="M904" s="201"/>
      <c r="N904" s="85"/>
      <c r="O904" s="219"/>
      <c r="P904" s="237"/>
      <c r="Q904" s="89"/>
      <c r="R904" s="201"/>
      <c r="S904" s="201"/>
      <c r="T904" s="87"/>
      <c r="U904" s="171" t="str">
        <f t="shared" si="51"/>
        <v/>
      </c>
      <c r="V904" s="44"/>
      <c r="W904" s="201"/>
      <c r="X904" s="201"/>
      <c r="Y904" s="41"/>
      <c r="Z904" s="46"/>
      <c r="AA904" s="46"/>
      <c r="AB904" s="46"/>
      <c r="AC904" s="41"/>
      <c r="AD904" s="327"/>
      <c r="AE904" s="44"/>
      <c r="AF904" s="337" t="str">
        <f t="shared" si="54"/>
        <v/>
      </c>
      <c r="AG904" s="395"/>
      <c r="AH904" s="75"/>
      <c r="AI904" s="75"/>
      <c r="AJ904" s="76" t="b">
        <f t="shared" si="52"/>
        <v>1</v>
      </c>
    </row>
    <row r="905" spans="1:36" ht="36" customHeight="1">
      <c r="A905" s="66"/>
      <c r="B905" s="66"/>
      <c r="C905" s="66"/>
      <c r="D905" s="46"/>
      <c r="E905" s="237"/>
      <c r="F905" s="217" t="str">
        <f t="shared" si="53"/>
        <v/>
      </c>
      <c r="G905" s="41"/>
      <c r="H905" s="41"/>
      <c r="I905" s="194"/>
      <c r="J905" s="41"/>
      <c r="K905" s="84"/>
      <c r="L905" s="119"/>
      <c r="M905" s="201"/>
      <c r="N905" s="85"/>
      <c r="O905" s="219"/>
      <c r="P905" s="237"/>
      <c r="Q905" s="89"/>
      <c r="R905" s="201"/>
      <c r="S905" s="201"/>
      <c r="T905" s="87"/>
      <c r="U905" s="171" t="str">
        <f t="shared" si="51"/>
        <v/>
      </c>
      <c r="V905" s="44"/>
      <c r="W905" s="201"/>
      <c r="X905" s="201"/>
      <c r="Y905" s="41"/>
      <c r="Z905" s="46"/>
      <c r="AA905" s="46"/>
      <c r="AB905" s="46"/>
      <c r="AC905" s="41"/>
      <c r="AD905" s="327"/>
      <c r="AE905" s="44"/>
      <c r="AF905" s="337" t="str">
        <f t="shared" si="54"/>
        <v/>
      </c>
      <c r="AG905" s="395"/>
      <c r="AH905" s="75"/>
      <c r="AI905" s="75"/>
      <c r="AJ905" s="76" t="b">
        <f t="shared" si="52"/>
        <v>1</v>
      </c>
    </row>
    <row r="906" spans="1:36" ht="36" customHeight="1">
      <c r="A906" s="66"/>
      <c r="B906" s="66"/>
      <c r="C906" s="66"/>
      <c r="D906" s="46"/>
      <c r="E906" s="237"/>
      <c r="F906" s="217" t="str">
        <f t="shared" si="53"/>
        <v/>
      </c>
      <c r="G906" s="41"/>
      <c r="H906" s="41"/>
      <c r="I906" s="194"/>
      <c r="J906" s="41"/>
      <c r="K906" s="84"/>
      <c r="L906" s="119"/>
      <c r="M906" s="201"/>
      <c r="N906" s="85"/>
      <c r="O906" s="219"/>
      <c r="P906" s="237"/>
      <c r="Q906" s="89"/>
      <c r="R906" s="201"/>
      <c r="S906" s="201"/>
      <c r="T906" s="87"/>
      <c r="U906" s="171" t="str">
        <f t="shared" si="51"/>
        <v/>
      </c>
      <c r="V906" s="44"/>
      <c r="W906" s="201"/>
      <c r="X906" s="201"/>
      <c r="Y906" s="41"/>
      <c r="Z906" s="46"/>
      <c r="AA906" s="46"/>
      <c r="AB906" s="46"/>
      <c r="AC906" s="41"/>
      <c r="AD906" s="327"/>
      <c r="AE906" s="44"/>
      <c r="AF906" s="337" t="str">
        <f t="shared" si="54"/>
        <v/>
      </c>
      <c r="AG906" s="395"/>
      <c r="AH906" s="75"/>
      <c r="AI906" s="75"/>
      <c r="AJ906" s="76" t="b">
        <f t="shared" si="52"/>
        <v>1</v>
      </c>
    </row>
    <row r="907" spans="1:36" ht="36" customHeight="1">
      <c r="A907" s="66"/>
      <c r="B907" s="66"/>
      <c r="C907" s="66"/>
      <c r="D907" s="46"/>
      <c r="E907" s="237"/>
      <c r="F907" s="217" t="str">
        <f t="shared" si="53"/>
        <v/>
      </c>
      <c r="G907" s="41"/>
      <c r="H907" s="41"/>
      <c r="I907" s="194"/>
      <c r="J907" s="41"/>
      <c r="K907" s="84"/>
      <c r="L907" s="119"/>
      <c r="M907" s="201"/>
      <c r="N907" s="85"/>
      <c r="O907" s="219"/>
      <c r="P907" s="237"/>
      <c r="Q907" s="89"/>
      <c r="R907" s="201"/>
      <c r="S907" s="201"/>
      <c r="T907" s="87"/>
      <c r="U907" s="171" t="str">
        <f t="shared" ref="U907:U970" si="55">IF(ISBLANK(Q907),"",DATEDIF(K907,Q907,"d")/365)</f>
        <v/>
      </c>
      <c r="V907" s="44"/>
      <c r="W907" s="201"/>
      <c r="X907" s="201"/>
      <c r="Y907" s="41"/>
      <c r="Z907" s="46"/>
      <c r="AA907" s="46"/>
      <c r="AB907" s="46"/>
      <c r="AC907" s="41"/>
      <c r="AD907" s="327"/>
      <c r="AE907" s="44"/>
      <c r="AF907" s="337" t="str">
        <f t="shared" si="54"/>
        <v/>
      </c>
      <c r="AG907" s="395"/>
      <c r="AH907" s="75"/>
      <c r="AI907" s="75"/>
      <c r="AJ907" s="76" t="b">
        <f t="shared" ref="AJ907:AJ970" si="56">ROUND(M907,)=ROUND(S907,)+ROUND(AB907,)+ROUND(W907,)</f>
        <v>1</v>
      </c>
    </row>
    <row r="908" spans="1:36" ht="36" customHeight="1">
      <c r="A908" s="66"/>
      <c r="B908" s="66"/>
      <c r="C908" s="66"/>
      <c r="D908" s="46"/>
      <c r="E908" s="237"/>
      <c r="F908" s="217" t="str">
        <f t="shared" si="53"/>
        <v/>
      </c>
      <c r="G908" s="41"/>
      <c r="H908" s="41"/>
      <c r="I908" s="194"/>
      <c r="J908" s="41"/>
      <c r="K908" s="84"/>
      <c r="L908" s="119"/>
      <c r="M908" s="201"/>
      <c r="N908" s="85"/>
      <c r="O908" s="219"/>
      <c r="P908" s="237"/>
      <c r="Q908" s="89"/>
      <c r="R908" s="201"/>
      <c r="S908" s="201"/>
      <c r="T908" s="87"/>
      <c r="U908" s="171" t="str">
        <f t="shared" si="55"/>
        <v/>
      </c>
      <c r="V908" s="44"/>
      <c r="W908" s="201"/>
      <c r="X908" s="201"/>
      <c r="Y908" s="41"/>
      <c r="Z908" s="46"/>
      <c r="AA908" s="46"/>
      <c r="AB908" s="46"/>
      <c r="AC908" s="41"/>
      <c r="AD908" s="327"/>
      <c r="AE908" s="44"/>
      <c r="AF908" s="337" t="str">
        <f t="shared" si="54"/>
        <v/>
      </c>
      <c r="AG908" s="395"/>
      <c r="AH908" s="75"/>
      <c r="AI908" s="75"/>
      <c r="AJ908" s="76" t="b">
        <f t="shared" si="56"/>
        <v>1</v>
      </c>
    </row>
    <row r="909" spans="1:36" ht="36" customHeight="1">
      <c r="A909" s="66"/>
      <c r="B909" s="66"/>
      <c r="C909" s="66"/>
      <c r="D909" s="46"/>
      <c r="E909" s="237"/>
      <c r="F909" s="217" t="str">
        <f t="shared" si="53"/>
        <v/>
      </c>
      <c r="G909" s="41"/>
      <c r="H909" s="41"/>
      <c r="I909" s="194"/>
      <c r="J909" s="41"/>
      <c r="K909" s="84"/>
      <c r="L909" s="119"/>
      <c r="M909" s="201"/>
      <c r="N909" s="85"/>
      <c r="O909" s="219"/>
      <c r="P909" s="237"/>
      <c r="Q909" s="89"/>
      <c r="R909" s="201"/>
      <c r="S909" s="201"/>
      <c r="T909" s="87"/>
      <c r="U909" s="171" t="str">
        <f t="shared" si="55"/>
        <v/>
      </c>
      <c r="V909" s="44"/>
      <c r="W909" s="201"/>
      <c r="X909" s="201"/>
      <c r="Y909" s="41"/>
      <c r="Z909" s="46"/>
      <c r="AA909" s="46"/>
      <c r="AB909" s="46"/>
      <c r="AC909" s="41"/>
      <c r="AD909" s="327"/>
      <c r="AE909" s="44"/>
      <c r="AF909" s="337" t="str">
        <f t="shared" si="54"/>
        <v/>
      </c>
      <c r="AG909" s="395"/>
      <c r="AH909" s="75"/>
      <c r="AI909" s="75"/>
      <c r="AJ909" s="76" t="b">
        <f t="shared" si="56"/>
        <v>1</v>
      </c>
    </row>
    <row r="910" spans="1:36" ht="36" customHeight="1">
      <c r="A910" s="66"/>
      <c r="B910" s="66"/>
      <c r="C910" s="66"/>
      <c r="D910" s="46"/>
      <c r="E910" s="237"/>
      <c r="F910" s="217" t="str">
        <f t="shared" si="53"/>
        <v/>
      </c>
      <c r="G910" s="41"/>
      <c r="H910" s="41"/>
      <c r="I910" s="194"/>
      <c r="J910" s="41"/>
      <c r="K910" s="84"/>
      <c r="L910" s="119"/>
      <c r="M910" s="201"/>
      <c r="N910" s="85"/>
      <c r="O910" s="219"/>
      <c r="P910" s="237"/>
      <c r="Q910" s="89"/>
      <c r="R910" s="201"/>
      <c r="S910" s="201"/>
      <c r="T910" s="87"/>
      <c r="U910" s="171" t="str">
        <f t="shared" si="55"/>
        <v/>
      </c>
      <c r="V910" s="44"/>
      <c r="W910" s="201"/>
      <c r="X910" s="201"/>
      <c r="Y910" s="41"/>
      <c r="Z910" s="46"/>
      <c r="AA910" s="46"/>
      <c r="AB910" s="46"/>
      <c r="AC910" s="41"/>
      <c r="AD910" s="327"/>
      <c r="AE910" s="44"/>
      <c r="AF910" s="337" t="str">
        <f t="shared" si="54"/>
        <v/>
      </c>
      <c r="AG910" s="395"/>
      <c r="AH910" s="75"/>
      <c r="AI910" s="75"/>
      <c r="AJ910" s="76" t="b">
        <f t="shared" si="56"/>
        <v>1</v>
      </c>
    </row>
    <row r="911" spans="1:36" ht="36" customHeight="1">
      <c r="A911" s="66"/>
      <c r="B911" s="66"/>
      <c r="C911" s="66"/>
      <c r="D911" s="46"/>
      <c r="E911" s="237"/>
      <c r="F911" s="217" t="str">
        <f t="shared" ref="F911:F974" si="57">IF(ISBLANK($E911),"",VLOOKUP($E911,제안사_펀드현황,2,FALSE))</f>
        <v/>
      </c>
      <c r="G911" s="41"/>
      <c r="H911" s="41"/>
      <c r="I911" s="194"/>
      <c r="J911" s="41"/>
      <c r="K911" s="84"/>
      <c r="L911" s="119"/>
      <c r="M911" s="201"/>
      <c r="N911" s="85"/>
      <c r="O911" s="219"/>
      <c r="P911" s="237"/>
      <c r="Q911" s="89"/>
      <c r="R911" s="201"/>
      <c r="S911" s="201"/>
      <c r="T911" s="87"/>
      <c r="U911" s="171" t="str">
        <f t="shared" si="55"/>
        <v/>
      </c>
      <c r="V911" s="44"/>
      <c r="W911" s="201"/>
      <c r="X911" s="201"/>
      <c r="Y911" s="41"/>
      <c r="Z911" s="46"/>
      <c r="AA911" s="46"/>
      <c r="AB911" s="46"/>
      <c r="AC911" s="41"/>
      <c r="AD911" s="327"/>
      <c r="AE911" s="44"/>
      <c r="AF911" s="337" t="str">
        <f t="shared" si="54"/>
        <v/>
      </c>
      <c r="AG911" s="395"/>
      <c r="AH911" s="75"/>
      <c r="AI911" s="75"/>
      <c r="AJ911" s="76" t="b">
        <f t="shared" si="56"/>
        <v>1</v>
      </c>
    </row>
    <row r="912" spans="1:36" ht="36" customHeight="1">
      <c r="A912" s="66"/>
      <c r="B912" s="66"/>
      <c r="C912" s="66"/>
      <c r="D912" s="46"/>
      <c r="E912" s="237"/>
      <c r="F912" s="217" t="str">
        <f t="shared" si="57"/>
        <v/>
      </c>
      <c r="G912" s="41"/>
      <c r="H912" s="41"/>
      <c r="I912" s="194"/>
      <c r="J912" s="41"/>
      <c r="K912" s="84"/>
      <c r="L912" s="119"/>
      <c r="M912" s="201"/>
      <c r="N912" s="85"/>
      <c r="O912" s="219"/>
      <c r="P912" s="237"/>
      <c r="Q912" s="89"/>
      <c r="R912" s="201"/>
      <c r="S912" s="201"/>
      <c r="T912" s="87"/>
      <c r="U912" s="171" t="str">
        <f t="shared" si="55"/>
        <v/>
      </c>
      <c r="V912" s="44"/>
      <c r="W912" s="201"/>
      <c r="X912" s="201"/>
      <c r="Y912" s="41"/>
      <c r="Z912" s="46"/>
      <c r="AA912" s="46"/>
      <c r="AB912" s="46"/>
      <c r="AC912" s="41"/>
      <c r="AD912" s="327"/>
      <c r="AE912" s="44"/>
      <c r="AF912" s="337" t="str">
        <f t="shared" si="54"/>
        <v/>
      </c>
      <c r="AG912" s="395"/>
      <c r="AH912" s="75"/>
      <c r="AI912" s="75"/>
      <c r="AJ912" s="76" t="b">
        <f t="shared" si="56"/>
        <v>1</v>
      </c>
    </row>
    <row r="913" spans="1:36" ht="36" customHeight="1">
      <c r="A913" s="66"/>
      <c r="B913" s="66"/>
      <c r="C913" s="66"/>
      <c r="D913" s="46"/>
      <c r="E913" s="237"/>
      <c r="F913" s="217" t="str">
        <f t="shared" si="57"/>
        <v/>
      </c>
      <c r="G913" s="41"/>
      <c r="H913" s="41"/>
      <c r="I913" s="194"/>
      <c r="J913" s="41"/>
      <c r="K913" s="84"/>
      <c r="L913" s="119"/>
      <c r="M913" s="201"/>
      <c r="N913" s="85"/>
      <c r="O913" s="219"/>
      <c r="P913" s="237"/>
      <c r="Q913" s="89"/>
      <c r="R913" s="201"/>
      <c r="S913" s="201"/>
      <c r="T913" s="87"/>
      <c r="U913" s="171" t="str">
        <f t="shared" si="55"/>
        <v/>
      </c>
      <c r="V913" s="44"/>
      <c r="W913" s="201"/>
      <c r="X913" s="201"/>
      <c r="Y913" s="41"/>
      <c r="Z913" s="46"/>
      <c r="AA913" s="46"/>
      <c r="AB913" s="46"/>
      <c r="AC913" s="41"/>
      <c r="AD913" s="327"/>
      <c r="AE913" s="44"/>
      <c r="AF913" s="337" t="str">
        <f t="shared" si="54"/>
        <v/>
      </c>
      <c r="AG913" s="395"/>
      <c r="AH913" s="75"/>
      <c r="AI913" s="75"/>
      <c r="AJ913" s="76" t="b">
        <f t="shared" si="56"/>
        <v>1</v>
      </c>
    </row>
    <row r="914" spans="1:36" ht="36" customHeight="1">
      <c r="A914" s="66"/>
      <c r="B914" s="66"/>
      <c r="C914" s="66"/>
      <c r="D914" s="46"/>
      <c r="E914" s="237"/>
      <c r="F914" s="217" t="str">
        <f t="shared" si="57"/>
        <v/>
      </c>
      <c r="G914" s="41"/>
      <c r="H914" s="41"/>
      <c r="I914" s="194"/>
      <c r="J914" s="41"/>
      <c r="K914" s="84"/>
      <c r="L914" s="119"/>
      <c r="M914" s="201"/>
      <c r="N914" s="85"/>
      <c r="O914" s="219"/>
      <c r="P914" s="237"/>
      <c r="Q914" s="89"/>
      <c r="R914" s="201"/>
      <c r="S914" s="201"/>
      <c r="T914" s="87"/>
      <c r="U914" s="171" t="str">
        <f t="shared" si="55"/>
        <v/>
      </c>
      <c r="V914" s="44"/>
      <c r="W914" s="201"/>
      <c r="X914" s="201"/>
      <c r="Y914" s="41"/>
      <c r="Z914" s="46"/>
      <c r="AA914" s="46"/>
      <c r="AB914" s="46"/>
      <c r="AC914" s="41"/>
      <c r="AD914" s="327"/>
      <c r="AE914" s="44"/>
      <c r="AF914" s="337" t="str">
        <f t="shared" si="54"/>
        <v/>
      </c>
      <c r="AG914" s="395"/>
      <c r="AH914" s="75"/>
      <c r="AI914" s="75"/>
      <c r="AJ914" s="76" t="b">
        <f t="shared" si="56"/>
        <v>1</v>
      </c>
    </row>
    <row r="915" spans="1:36" ht="36" customHeight="1">
      <c r="A915" s="66"/>
      <c r="B915" s="66"/>
      <c r="C915" s="66"/>
      <c r="D915" s="46"/>
      <c r="E915" s="237"/>
      <c r="F915" s="217" t="str">
        <f t="shared" si="57"/>
        <v/>
      </c>
      <c r="G915" s="41"/>
      <c r="H915" s="41"/>
      <c r="I915" s="194"/>
      <c r="J915" s="41"/>
      <c r="K915" s="84"/>
      <c r="L915" s="119"/>
      <c r="M915" s="201"/>
      <c r="N915" s="85"/>
      <c r="O915" s="219"/>
      <c r="P915" s="237"/>
      <c r="Q915" s="89"/>
      <c r="R915" s="201"/>
      <c r="S915" s="201"/>
      <c r="T915" s="87"/>
      <c r="U915" s="171" t="str">
        <f t="shared" si="55"/>
        <v/>
      </c>
      <c r="V915" s="44"/>
      <c r="W915" s="201"/>
      <c r="X915" s="201"/>
      <c r="Y915" s="41"/>
      <c r="Z915" s="46"/>
      <c r="AA915" s="46"/>
      <c r="AB915" s="46"/>
      <c r="AC915" s="41"/>
      <c r="AD915" s="327"/>
      <c r="AE915" s="44"/>
      <c r="AF915" s="337" t="str">
        <f t="shared" si="54"/>
        <v/>
      </c>
      <c r="AG915" s="395"/>
      <c r="AH915" s="75"/>
      <c r="AI915" s="75"/>
      <c r="AJ915" s="76" t="b">
        <f t="shared" si="56"/>
        <v>1</v>
      </c>
    </row>
    <row r="916" spans="1:36" ht="36" customHeight="1">
      <c r="A916" s="66"/>
      <c r="B916" s="66"/>
      <c r="C916" s="66"/>
      <c r="D916" s="46"/>
      <c r="E916" s="237"/>
      <c r="F916" s="217" t="str">
        <f t="shared" si="57"/>
        <v/>
      </c>
      <c r="G916" s="41"/>
      <c r="H916" s="41"/>
      <c r="I916" s="194"/>
      <c r="J916" s="41"/>
      <c r="K916" s="84"/>
      <c r="L916" s="119"/>
      <c r="M916" s="201"/>
      <c r="N916" s="85"/>
      <c r="O916" s="219"/>
      <c r="P916" s="237"/>
      <c r="Q916" s="89"/>
      <c r="R916" s="201"/>
      <c r="S916" s="201"/>
      <c r="T916" s="87"/>
      <c r="U916" s="171" t="str">
        <f t="shared" si="55"/>
        <v/>
      </c>
      <c r="V916" s="44"/>
      <c r="W916" s="201"/>
      <c r="X916" s="201"/>
      <c r="Y916" s="41"/>
      <c r="Z916" s="46"/>
      <c r="AA916" s="46"/>
      <c r="AB916" s="46"/>
      <c r="AC916" s="41"/>
      <c r="AD916" s="327"/>
      <c r="AE916" s="44"/>
      <c r="AF916" s="337" t="str">
        <f t="shared" si="54"/>
        <v/>
      </c>
      <c r="AG916" s="395"/>
      <c r="AH916" s="75"/>
      <c r="AI916" s="75"/>
      <c r="AJ916" s="76" t="b">
        <f t="shared" si="56"/>
        <v>1</v>
      </c>
    </row>
    <row r="917" spans="1:36" ht="36" customHeight="1">
      <c r="A917" s="66"/>
      <c r="B917" s="66"/>
      <c r="C917" s="66"/>
      <c r="D917" s="46"/>
      <c r="E917" s="237"/>
      <c r="F917" s="217" t="str">
        <f t="shared" si="57"/>
        <v/>
      </c>
      <c r="G917" s="41"/>
      <c r="H917" s="41"/>
      <c r="I917" s="194"/>
      <c r="J917" s="41"/>
      <c r="K917" s="84"/>
      <c r="L917" s="119"/>
      <c r="M917" s="201"/>
      <c r="N917" s="85"/>
      <c r="O917" s="219"/>
      <c r="P917" s="237"/>
      <c r="Q917" s="89"/>
      <c r="R917" s="201"/>
      <c r="S917" s="201"/>
      <c r="T917" s="87"/>
      <c r="U917" s="171" t="str">
        <f t="shared" si="55"/>
        <v/>
      </c>
      <c r="V917" s="44"/>
      <c r="W917" s="201"/>
      <c r="X917" s="201"/>
      <c r="Y917" s="41"/>
      <c r="Z917" s="46"/>
      <c r="AA917" s="46"/>
      <c r="AB917" s="46"/>
      <c r="AC917" s="41"/>
      <c r="AD917" s="327"/>
      <c r="AE917" s="44"/>
      <c r="AF917" s="337" t="str">
        <f t="shared" ref="AF917:AF980" si="58">IF(AE917="YES",(K917-AD917)/365,"")</f>
        <v/>
      </c>
      <c r="AG917" s="395"/>
      <c r="AH917" s="75"/>
      <c r="AI917" s="75"/>
      <c r="AJ917" s="76" t="b">
        <f t="shared" si="56"/>
        <v>1</v>
      </c>
    </row>
    <row r="918" spans="1:36" ht="36" customHeight="1">
      <c r="A918" s="66"/>
      <c r="B918" s="66"/>
      <c r="C918" s="66"/>
      <c r="D918" s="46"/>
      <c r="E918" s="237"/>
      <c r="F918" s="217" t="str">
        <f t="shared" si="57"/>
        <v/>
      </c>
      <c r="G918" s="41"/>
      <c r="H918" s="41"/>
      <c r="I918" s="194"/>
      <c r="J918" s="41"/>
      <c r="K918" s="84"/>
      <c r="L918" s="119"/>
      <c r="M918" s="201"/>
      <c r="N918" s="85"/>
      <c r="O918" s="219"/>
      <c r="P918" s="237"/>
      <c r="Q918" s="89"/>
      <c r="R918" s="201"/>
      <c r="S918" s="201"/>
      <c r="T918" s="87"/>
      <c r="U918" s="171" t="str">
        <f t="shared" si="55"/>
        <v/>
      </c>
      <c r="V918" s="44"/>
      <c r="W918" s="201"/>
      <c r="X918" s="201"/>
      <c r="Y918" s="41"/>
      <c r="Z918" s="46"/>
      <c r="AA918" s="46"/>
      <c r="AB918" s="46"/>
      <c r="AC918" s="41"/>
      <c r="AD918" s="327"/>
      <c r="AE918" s="44"/>
      <c r="AF918" s="337" t="str">
        <f t="shared" si="58"/>
        <v/>
      </c>
      <c r="AG918" s="395"/>
      <c r="AH918" s="75"/>
      <c r="AI918" s="75"/>
      <c r="AJ918" s="76" t="b">
        <f t="shared" si="56"/>
        <v>1</v>
      </c>
    </row>
    <row r="919" spans="1:36" ht="36" customHeight="1">
      <c r="A919" s="66"/>
      <c r="B919" s="66"/>
      <c r="C919" s="66"/>
      <c r="D919" s="46"/>
      <c r="E919" s="237"/>
      <c r="F919" s="217" t="str">
        <f t="shared" si="57"/>
        <v/>
      </c>
      <c r="G919" s="41"/>
      <c r="H919" s="41"/>
      <c r="I919" s="194"/>
      <c r="J919" s="41"/>
      <c r="K919" s="84"/>
      <c r="L919" s="119"/>
      <c r="M919" s="201"/>
      <c r="N919" s="85"/>
      <c r="O919" s="219"/>
      <c r="P919" s="237"/>
      <c r="Q919" s="89"/>
      <c r="R919" s="201"/>
      <c r="S919" s="201"/>
      <c r="T919" s="87"/>
      <c r="U919" s="171" t="str">
        <f t="shared" si="55"/>
        <v/>
      </c>
      <c r="V919" s="44"/>
      <c r="W919" s="201"/>
      <c r="X919" s="201"/>
      <c r="Y919" s="41"/>
      <c r="Z919" s="46"/>
      <c r="AA919" s="46"/>
      <c r="AB919" s="46"/>
      <c r="AC919" s="41"/>
      <c r="AD919" s="327"/>
      <c r="AE919" s="44"/>
      <c r="AF919" s="337" t="str">
        <f t="shared" si="58"/>
        <v/>
      </c>
      <c r="AG919" s="395"/>
      <c r="AH919" s="75"/>
      <c r="AI919" s="75"/>
      <c r="AJ919" s="76" t="b">
        <f t="shared" si="56"/>
        <v>1</v>
      </c>
    </row>
    <row r="920" spans="1:36" ht="36" customHeight="1">
      <c r="A920" s="66"/>
      <c r="B920" s="66"/>
      <c r="C920" s="66"/>
      <c r="D920" s="46"/>
      <c r="E920" s="237"/>
      <c r="F920" s="217" t="str">
        <f t="shared" si="57"/>
        <v/>
      </c>
      <c r="G920" s="41"/>
      <c r="H920" s="41"/>
      <c r="I920" s="194"/>
      <c r="J920" s="41"/>
      <c r="K920" s="84"/>
      <c r="L920" s="119"/>
      <c r="M920" s="201"/>
      <c r="N920" s="85"/>
      <c r="O920" s="219"/>
      <c r="P920" s="237"/>
      <c r="Q920" s="89"/>
      <c r="R920" s="201"/>
      <c r="S920" s="201"/>
      <c r="T920" s="87"/>
      <c r="U920" s="171" t="str">
        <f t="shared" si="55"/>
        <v/>
      </c>
      <c r="V920" s="44"/>
      <c r="W920" s="201"/>
      <c r="X920" s="201"/>
      <c r="Y920" s="41"/>
      <c r="Z920" s="46"/>
      <c r="AA920" s="46"/>
      <c r="AB920" s="46"/>
      <c r="AC920" s="41"/>
      <c r="AD920" s="327"/>
      <c r="AE920" s="44"/>
      <c r="AF920" s="337" t="str">
        <f t="shared" si="58"/>
        <v/>
      </c>
      <c r="AG920" s="395"/>
      <c r="AH920" s="75"/>
      <c r="AI920" s="75"/>
      <c r="AJ920" s="76" t="b">
        <f t="shared" si="56"/>
        <v>1</v>
      </c>
    </row>
    <row r="921" spans="1:36" ht="36" customHeight="1">
      <c r="A921" s="66"/>
      <c r="B921" s="66"/>
      <c r="C921" s="66"/>
      <c r="D921" s="46"/>
      <c r="E921" s="237"/>
      <c r="F921" s="217" t="str">
        <f t="shared" si="57"/>
        <v/>
      </c>
      <c r="G921" s="41"/>
      <c r="H921" s="41"/>
      <c r="I921" s="194"/>
      <c r="J921" s="41"/>
      <c r="K921" s="84"/>
      <c r="L921" s="119"/>
      <c r="M921" s="201"/>
      <c r="N921" s="85"/>
      <c r="O921" s="219"/>
      <c r="P921" s="237"/>
      <c r="Q921" s="89"/>
      <c r="R921" s="201"/>
      <c r="S921" s="201"/>
      <c r="T921" s="87"/>
      <c r="U921" s="171" t="str">
        <f t="shared" si="55"/>
        <v/>
      </c>
      <c r="V921" s="44"/>
      <c r="W921" s="201"/>
      <c r="X921" s="201"/>
      <c r="Y921" s="41"/>
      <c r="Z921" s="46"/>
      <c r="AA921" s="46"/>
      <c r="AB921" s="46"/>
      <c r="AC921" s="41"/>
      <c r="AD921" s="327"/>
      <c r="AE921" s="44"/>
      <c r="AF921" s="337" t="str">
        <f t="shared" si="58"/>
        <v/>
      </c>
      <c r="AG921" s="395"/>
      <c r="AH921" s="75"/>
      <c r="AI921" s="75"/>
      <c r="AJ921" s="76" t="b">
        <f t="shared" si="56"/>
        <v>1</v>
      </c>
    </row>
    <row r="922" spans="1:36" ht="36" customHeight="1">
      <c r="A922" s="66"/>
      <c r="B922" s="66"/>
      <c r="C922" s="66"/>
      <c r="D922" s="46"/>
      <c r="E922" s="237"/>
      <c r="F922" s="217" t="str">
        <f t="shared" si="57"/>
        <v/>
      </c>
      <c r="G922" s="41"/>
      <c r="H922" s="41"/>
      <c r="I922" s="194"/>
      <c r="J922" s="41"/>
      <c r="K922" s="84"/>
      <c r="L922" s="119"/>
      <c r="M922" s="201"/>
      <c r="N922" s="85"/>
      <c r="O922" s="219"/>
      <c r="P922" s="237"/>
      <c r="Q922" s="89"/>
      <c r="R922" s="201"/>
      <c r="S922" s="201"/>
      <c r="T922" s="87"/>
      <c r="U922" s="171" t="str">
        <f t="shared" si="55"/>
        <v/>
      </c>
      <c r="V922" s="44"/>
      <c r="W922" s="201"/>
      <c r="X922" s="201"/>
      <c r="Y922" s="41"/>
      <c r="Z922" s="46"/>
      <c r="AA922" s="46"/>
      <c r="AB922" s="46"/>
      <c r="AC922" s="41"/>
      <c r="AD922" s="327"/>
      <c r="AE922" s="44"/>
      <c r="AF922" s="337" t="str">
        <f t="shared" si="58"/>
        <v/>
      </c>
      <c r="AG922" s="395"/>
      <c r="AH922" s="75"/>
      <c r="AI922" s="75"/>
      <c r="AJ922" s="76" t="b">
        <f t="shared" si="56"/>
        <v>1</v>
      </c>
    </row>
    <row r="923" spans="1:36" ht="36" customHeight="1">
      <c r="A923" s="66"/>
      <c r="B923" s="66"/>
      <c r="C923" s="66"/>
      <c r="D923" s="46"/>
      <c r="E923" s="237"/>
      <c r="F923" s="217" t="str">
        <f t="shared" si="57"/>
        <v/>
      </c>
      <c r="G923" s="41"/>
      <c r="H923" s="41"/>
      <c r="I923" s="194"/>
      <c r="J923" s="41"/>
      <c r="K923" s="84"/>
      <c r="L923" s="119"/>
      <c r="M923" s="201"/>
      <c r="N923" s="85"/>
      <c r="O923" s="219"/>
      <c r="P923" s="237"/>
      <c r="Q923" s="89"/>
      <c r="R923" s="201"/>
      <c r="S923" s="201"/>
      <c r="T923" s="87"/>
      <c r="U923" s="171" t="str">
        <f t="shared" si="55"/>
        <v/>
      </c>
      <c r="V923" s="44"/>
      <c r="W923" s="201"/>
      <c r="X923" s="201"/>
      <c r="Y923" s="41"/>
      <c r="Z923" s="46"/>
      <c r="AA923" s="46"/>
      <c r="AB923" s="46"/>
      <c r="AC923" s="41"/>
      <c r="AD923" s="327"/>
      <c r="AE923" s="44"/>
      <c r="AF923" s="337" t="str">
        <f t="shared" si="58"/>
        <v/>
      </c>
      <c r="AG923" s="395"/>
      <c r="AH923" s="75"/>
      <c r="AI923" s="75"/>
      <c r="AJ923" s="76" t="b">
        <f t="shared" si="56"/>
        <v>1</v>
      </c>
    </row>
    <row r="924" spans="1:36" ht="36" customHeight="1">
      <c r="A924" s="66"/>
      <c r="B924" s="66"/>
      <c r="C924" s="66"/>
      <c r="D924" s="46"/>
      <c r="E924" s="237"/>
      <c r="F924" s="217" t="str">
        <f t="shared" si="57"/>
        <v/>
      </c>
      <c r="G924" s="41"/>
      <c r="H924" s="41"/>
      <c r="I924" s="194"/>
      <c r="J924" s="41"/>
      <c r="K924" s="84"/>
      <c r="L924" s="119"/>
      <c r="M924" s="201"/>
      <c r="N924" s="85"/>
      <c r="O924" s="219"/>
      <c r="P924" s="237"/>
      <c r="Q924" s="89"/>
      <c r="R924" s="201"/>
      <c r="S924" s="201"/>
      <c r="T924" s="87"/>
      <c r="U924" s="171" t="str">
        <f t="shared" si="55"/>
        <v/>
      </c>
      <c r="V924" s="44"/>
      <c r="W924" s="201"/>
      <c r="X924" s="201"/>
      <c r="Y924" s="41"/>
      <c r="Z924" s="46"/>
      <c r="AA924" s="46"/>
      <c r="AB924" s="46"/>
      <c r="AC924" s="41"/>
      <c r="AD924" s="327"/>
      <c r="AE924" s="44"/>
      <c r="AF924" s="337" t="str">
        <f t="shared" si="58"/>
        <v/>
      </c>
      <c r="AG924" s="395"/>
      <c r="AH924" s="75"/>
      <c r="AI924" s="75"/>
      <c r="AJ924" s="76" t="b">
        <f t="shared" si="56"/>
        <v>1</v>
      </c>
    </row>
    <row r="925" spans="1:36" ht="36" customHeight="1">
      <c r="A925" s="66"/>
      <c r="B925" s="66"/>
      <c r="C925" s="66"/>
      <c r="D925" s="46"/>
      <c r="E925" s="237"/>
      <c r="F925" s="217" t="str">
        <f t="shared" si="57"/>
        <v/>
      </c>
      <c r="G925" s="41"/>
      <c r="H925" s="41"/>
      <c r="I925" s="194"/>
      <c r="J925" s="41"/>
      <c r="K925" s="84"/>
      <c r="L925" s="119"/>
      <c r="M925" s="201"/>
      <c r="N925" s="85"/>
      <c r="O925" s="219"/>
      <c r="P925" s="237"/>
      <c r="Q925" s="89"/>
      <c r="R925" s="201"/>
      <c r="S925" s="201"/>
      <c r="T925" s="87"/>
      <c r="U925" s="171" t="str">
        <f t="shared" si="55"/>
        <v/>
      </c>
      <c r="V925" s="44"/>
      <c r="W925" s="201"/>
      <c r="X925" s="201"/>
      <c r="Y925" s="41"/>
      <c r="Z925" s="46"/>
      <c r="AA925" s="46"/>
      <c r="AB925" s="46"/>
      <c r="AC925" s="41"/>
      <c r="AD925" s="327"/>
      <c r="AE925" s="44"/>
      <c r="AF925" s="337" t="str">
        <f t="shared" si="58"/>
        <v/>
      </c>
      <c r="AG925" s="395"/>
      <c r="AH925" s="75"/>
      <c r="AI925" s="75"/>
      <c r="AJ925" s="76" t="b">
        <f t="shared" si="56"/>
        <v>1</v>
      </c>
    </row>
    <row r="926" spans="1:36" ht="36" customHeight="1">
      <c r="A926" s="66"/>
      <c r="B926" s="66"/>
      <c r="C926" s="66"/>
      <c r="D926" s="46"/>
      <c r="E926" s="237"/>
      <c r="F926" s="217" t="str">
        <f t="shared" si="57"/>
        <v/>
      </c>
      <c r="G926" s="41"/>
      <c r="H926" s="41"/>
      <c r="I926" s="194"/>
      <c r="J926" s="41"/>
      <c r="K926" s="84"/>
      <c r="L926" s="119"/>
      <c r="M926" s="201"/>
      <c r="N926" s="85"/>
      <c r="O926" s="219"/>
      <c r="P926" s="237"/>
      <c r="Q926" s="89"/>
      <c r="R926" s="201"/>
      <c r="S926" s="201"/>
      <c r="T926" s="87"/>
      <c r="U926" s="171" t="str">
        <f t="shared" si="55"/>
        <v/>
      </c>
      <c r="V926" s="44"/>
      <c r="W926" s="201"/>
      <c r="X926" s="201"/>
      <c r="Y926" s="41"/>
      <c r="Z926" s="46"/>
      <c r="AA926" s="46"/>
      <c r="AB926" s="46"/>
      <c r="AC926" s="41"/>
      <c r="AD926" s="327"/>
      <c r="AE926" s="44"/>
      <c r="AF926" s="337" t="str">
        <f t="shared" si="58"/>
        <v/>
      </c>
      <c r="AG926" s="395"/>
      <c r="AH926" s="75"/>
      <c r="AI926" s="75"/>
      <c r="AJ926" s="76" t="b">
        <f t="shared" si="56"/>
        <v>1</v>
      </c>
    </row>
    <row r="927" spans="1:36" ht="36" customHeight="1">
      <c r="A927" s="66"/>
      <c r="B927" s="66"/>
      <c r="C927" s="66"/>
      <c r="D927" s="46"/>
      <c r="E927" s="237"/>
      <c r="F927" s="217" t="str">
        <f t="shared" si="57"/>
        <v/>
      </c>
      <c r="G927" s="41"/>
      <c r="H927" s="41"/>
      <c r="I927" s="194"/>
      <c r="J927" s="41"/>
      <c r="K927" s="84"/>
      <c r="L927" s="119"/>
      <c r="M927" s="201"/>
      <c r="N927" s="85"/>
      <c r="O927" s="219"/>
      <c r="P927" s="237"/>
      <c r="Q927" s="89"/>
      <c r="R927" s="201"/>
      <c r="S927" s="201"/>
      <c r="T927" s="87"/>
      <c r="U927" s="171" t="str">
        <f t="shared" si="55"/>
        <v/>
      </c>
      <c r="V927" s="44"/>
      <c r="W927" s="201"/>
      <c r="X927" s="201"/>
      <c r="Y927" s="41"/>
      <c r="Z927" s="46"/>
      <c r="AA927" s="46"/>
      <c r="AB927" s="46"/>
      <c r="AC927" s="41"/>
      <c r="AD927" s="327"/>
      <c r="AE927" s="44"/>
      <c r="AF927" s="337" t="str">
        <f t="shared" si="58"/>
        <v/>
      </c>
      <c r="AG927" s="395"/>
      <c r="AH927" s="75"/>
      <c r="AI927" s="75"/>
      <c r="AJ927" s="76" t="b">
        <f t="shared" si="56"/>
        <v>1</v>
      </c>
    </row>
    <row r="928" spans="1:36" ht="36" customHeight="1">
      <c r="A928" s="66"/>
      <c r="B928" s="66"/>
      <c r="C928" s="66"/>
      <c r="D928" s="46"/>
      <c r="E928" s="237"/>
      <c r="F928" s="217" t="str">
        <f t="shared" si="57"/>
        <v/>
      </c>
      <c r="G928" s="41"/>
      <c r="H928" s="41"/>
      <c r="I928" s="194"/>
      <c r="J928" s="41"/>
      <c r="K928" s="84"/>
      <c r="L928" s="119"/>
      <c r="M928" s="201"/>
      <c r="N928" s="85"/>
      <c r="O928" s="219"/>
      <c r="P928" s="237"/>
      <c r="Q928" s="89"/>
      <c r="R928" s="201"/>
      <c r="S928" s="201"/>
      <c r="T928" s="87"/>
      <c r="U928" s="171" t="str">
        <f t="shared" si="55"/>
        <v/>
      </c>
      <c r="V928" s="44"/>
      <c r="W928" s="201"/>
      <c r="X928" s="201"/>
      <c r="Y928" s="41"/>
      <c r="Z928" s="46"/>
      <c r="AA928" s="46"/>
      <c r="AB928" s="46"/>
      <c r="AC928" s="41"/>
      <c r="AD928" s="327"/>
      <c r="AE928" s="44"/>
      <c r="AF928" s="337" t="str">
        <f t="shared" si="58"/>
        <v/>
      </c>
      <c r="AG928" s="395"/>
      <c r="AH928" s="75"/>
      <c r="AI928" s="75"/>
      <c r="AJ928" s="76" t="b">
        <f t="shared" si="56"/>
        <v>1</v>
      </c>
    </row>
    <row r="929" spans="1:36" ht="36" customHeight="1">
      <c r="A929" s="66"/>
      <c r="B929" s="66"/>
      <c r="C929" s="66"/>
      <c r="D929" s="46"/>
      <c r="E929" s="237"/>
      <c r="F929" s="217" t="str">
        <f t="shared" si="57"/>
        <v/>
      </c>
      <c r="G929" s="41"/>
      <c r="H929" s="41"/>
      <c r="I929" s="194"/>
      <c r="J929" s="41"/>
      <c r="K929" s="84"/>
      <c r="L929" s="119"/>
      <c r="M929" s="201"/>
      <c r="N929" s="85"/>
      <c r="O929" s="219"/>
      <c r="P929" s="237"/>
      <c r="Q929" s="89"/>
      <c r="R929" s="201"/>
      <c r="S929" s="201"/>
      <c r="T929" s="87"/>
      <c r="U929" s="171" t="str">
        <f t="shared" si="55"/>
        <v/>
      </c>
      <c r="V929" s="44"/>
      <c r="W929" s="201"/>
      <c r="X929" s="201"/>
      <c r="Y929" s="41"/>
      <c r="Z929" s="46"/>
      <c r="AA929" s="46"/>
      <c r="AB929" s="46"/>
      <c r="AC929" s="41"/>
      <c r="AD929" s="327"/>
      <c r="AE929" s="44"/>
      <c r="AF929" s="337" t="str">
        <f t="shared" si="58"/>
        <v/>
      </c>
      <c r="AG929" s="395"/>
      <c r="AH929" s="75"/>
      <c r="AI929" s="75"/>
      <c r="AJ929" s="76" t="b">
        <f t="shared" si="56"/>
        <v>1</v>
      </c>
    </row>
    <row r="930" spans="1:36" ht="36" customHeight="1">
      <c r="A930" s="66"/>
      <c r="B930" s="66"/>
      <c r="C930" s="66"/>
      <c r="D930" s="46"/>
      <c r="E930" s="237"/>
      <c r="F930" s="217" t="str">
        <f t="shared" si="57"/>
        <v/>
      </c>
      <c r="G930" s="41"/>
      <c r="H930" s="41"/>
      <c r="I930" s="194"/>
      <c r="J930" s="41"/>
      <c r="K930" s="84"/>
      <c r="L930" s="119"/>
      <c r="M930" s="201"/>
      <c r="N930" s="85"/>
      <c r="O930" s="219"/>
      <c r="P930" s="237"/>
      <c r="Q930" s="89"/>
      <c r="R930" s="201"/>
      <c r="S930" s="201"/>
      <c r="T930" s="87"/>
      <c r="U930" s="171" t="str">
        <f t="shared" si="55"/>
        <v/>
      </c>
      <c r="V930" s="44"/>
      <c r="W930" s="201"/>
      <c r="X930" s="201"/>
      <c r="Y930" s="41"/>
      <c r="Z930" s="46"/>
      <c r="AA930" s="46"/>
      <c r="AB930" s="46"/>
      <c r="AC930" s="41"/>
      <c r="AD930" s="327"/>
      <c r="AE930" s="44"/>
      <c r="AF930" s="337" t="str">
        <f t="shared" si="58"/>
        <v/>
      </c>
      <c r="AG930" s="395"/>
      <c r="AH930" s="75"/>
      <c r="AI930" s="75"/>
      <c r="AJ930" s="76" t="b">
        <f t="shared" si="56"/>
        <v>1</v>
      </c>
    </row>
    <row r="931" spans="1:36" ht="36" customHeight="1">
      <c r="A931" s="66"/>
      <c r="B931" s="66"/>
      <c r="C931" s="66"/>
      <c r="D931" s="46"/>
      <c r="E931" s="237"/>
      <c r="F931" s="217" t="str">
        <f t="shared" si="57"/>
        <v/>
      </c>
      <c r="G931" s="41"/>
      <c r="H931" s="41"/>
      <c r="I931" s="194"/>
      <c r="J931" s="41"/>
      <c r="K931" s="84"/>
      <c r="L931" s="119"/>
      <c r="M931" s="201"/>
      <c r="N931" s="85"/>
      <c r="O931" s="219"/>
      <c r="P931" s="237"/>
      <c r="Q931" s="89"/>
      <c r="R931" s="201"/>
      <c r="S931" s="201"/>
      <c r="T931" s="87"/>
      <c r="U931" s="171" t="str">
        <f t="shared" si="55"/>
        <v/>
      </c>
      <c r="V931" s="44"/>
      <c r="W931" s="201"/>
      <c r="X931" s="201"/>
      <c r="Y931" s="41"/>
      <c r="Z931" s="46"/>
      <c r="AA931" s="46"/>
      <c r="AB931" s="46"/>
      <c r="AC931" s="41"/>
      <c r="AD931" s="327"/>
      <c r="AE931" s="44"/>
      <c r="AF931" s="337" t="str">
        <f t="shared" si="58"/>
        <v/>
      </c>
      <c r="AG931" s="395"/>
      <c r="AH931" s="75"/>
      <c r="AI931" s="75"/>
      <c r="AJ931" s="76" t="b">
        <f t="shared" si="56"/>
        <v>1</v>
      </c>
    </row>
    <row r="932" spans="1:36" ht="36" customHeight="1">
      <c r="A932" s="66"/>
      <c r="B932" s="66"/>
      <c r="C932" s="66"/>
      <c r="D932" s="46"/>
      <c r="E932" s="237"/>
      <c r="F932" s="217" t="str">
        <f t="shared" si="57"/>
        <v/>
      </c>
      <c r="G932" s="41"/>
      <c r="H932" s="41"/>
      <c r="I932" s="194"/>
      <c r="J932" s="41"/>
      <c r="K932" s="84"/>
      <c r="L932" s="119"/>
      <c r="M932" s="201"/>
      <c r="N932" s="85"/>
      <c r="O932" s="219"/>
      <c r="P932" s="237"/>
      <c r="Q932" s="89"/>
      <c r="R932" s="201"/>
      <c r="S932" s="201"/>
      <c r="T932" s="87"/>
      <c r="U932" s="171" t="str">
        <f t="shared" si="55"/>
        <v/>
      </c>
      <c r="V932" s="44"/>
      <c r="W932" s="201"/>
      <c r="X932" s="201"/>
      <c r="Y932" s="41"/>
      <c r="Z932" s="46"/>
      <c r="AA932" s="46"/>
      <c r="AB932" s="46"/>
      <c r="AC932" s="41"/>
      <c r="AD932" s="327"/>
      <c r="AE932" s="44"/>
      <c r="AF932" s="337" t="str">
        <f t="shared" si="58"/>
        <v/>
      </c>
      <c r="AG932" s="395"/>
      <c r="AH932" s="75"/>
      <c r="AI932" s="75"/>
      <c r="AJ932" s="76" t="b">
        <f t="shared" si="56"/>
        <v>1</v>
      </c>
    </row>
    <row r="933" spans="1:36" ht="36" customHeight="1">
      <c r="A933" s="66"/>
      <c r="B933" s="66"/>
      <c r="C933" s="66"/>
      <c r="D933" s="46"/>
      <c r="E933" s="237"/>
      <c r="F933" s="217" t="str">
        <f t="shared" si="57"/>
        <v/>
      </c>
      <c r="G933" s="41"/>
      <c r="H933" s="41"/>
      <c r="I933" s="194"/>
      <c r="J933" s="41"/>
      <c r="K933" s="84"/>
      <c r="L933" s="119"/>
      <c r="M933" s="201"/>
      <c r="N933" s="85"/>
      <c r="O933" s="219"/>
      <c r="P933" s="237"/>
      <c r="Q933" s="89"/>
      <c r="R933" s="201"/>
      <c r="S933" s="201"/>
      <c r="T933" s="87"/>
      <c r="U933" s="171" t="str">
        <f t="shared" si="55"/>
        <v/>
      </c>
      <c r="V933" s="44"/>
      <c r="W933" s="201"/>
      <c r="X933" s="201"/>
      <c r="Y933" s="41"/>
      <c r="Z933" s="46"/>
      <c r="AA933" s="46"/>
      <c r="AB933" s="46"/>
      <c r="AC933" s="41"/>
      <c r="AD933" s="327"/>
      <c r="AE933" s="44"/>
      <c r="AF933" s="337" t="str">
        <f t="shared" si="58"/>
        <v/>
      </c>
      <c r="AG933" s="395"/>
      <c r="AH933" s="75"/>
      <c r="AI933" s="75"/>
      <c r="AJ933" s="76" t="b">
        <f t="shared" si="56"/>
        <v>1</v>
      </c>
    </row>
    <row r="934" spans="1:36" ht="36" customHeight="1">
      <c r="A934" s="66"/>
      <c r="B934" s="66"/>
      <c r="C934" s="66"/>
      <c r="D934" s="46"/>
      <c r="E934" s="237"/>
      <c r="F934" s="217" t="str">
        <f t="shared" si="57"/>
        <v/>
      </c>
      <c r="G934" s="41"/>
      <c r="H934" s="41"/>
      <c r="I934" s="194"/>
      <c r="J934" s="41"/>
      <c r="K934" s="84"/>
      <c r="L934" s="119"/>
      <c r="M934" s="201"/>
      <c r="N934" s="85"/>
      <c r="O934" s="219"/>
      <c r="P934" s="237"/>
      <c r="Q934" s="89"/>
      <c r="R934" s="201"/>
      <c r="S934" s="201"/>
      <c r="T934" s="87"/>
      <c r="U934" s="171" t="str">
        <f t="shared" si="55"/>
        <v/>
      </c>
      <c r="V934" s="44"/>
      <c r="W934" s="201"/>
      <c r="X934" s="201"/>
      <c r="Y934" s="41"/>
      <c r="Z934" s="46"/>
      <c r="AA934" s="46"/>
      <c r="AB934" s="46"/>
      <c r="AC934" s="41"/>
      <c r="AD934" s="327"/>
      <c r="AE934" s="44"/>
      <c r="AF934" s="337" t="str">
        <f t="shared" si="58"/>
        <v/>
      </c>
      <c r="AG934" s="395"/>
      <c r="AH934" s="75"/>
      <c r="AI934" s="75"/>
      <c r="AJ934" s="76" t="b">
        <f t="shared" si="56"/>
        <v>1</v>
      </c>
    </row>
    <row r="935" spans="1:36" ht="36" customHeight="1">
      <c r="A935" s="66"/>
      <c r="B935" s="66"/>
      <c r="C935" s="66"/>
      <c r="D935" s="46"/>
      <c r="E935" s="237"/>
      <c r="F935" s="217" t="str">
        <f t="shared" si="57"/>
        <v/>
      </c>
      <c r="G935" s="41"/>
      <c r="H935" s="41"/>
      <c r="I935" s="194"/>
      <c r="J935" s="41"/>
      <c r="K935" s="84"/>
      <c r="L935" s="119"/>
      <c r="M935" s="201"/>
      <c r="N935" s="85"/>
      <c r="O935" s="219"/>
      <c r="P935" s="237"/>
      <c r="Q935" s="89"/>
      <c r="R935" s="201"/>
      <c r="S935" s="201"/>
      <c r="T935" s="87"/>
      <c r="U935" s="171" t="str">
        <f t="shared" si="55"/>
        <v/>
      </c>
      <c r="V935" s="44"/>
      <c r="W935" s="201"/>
      <c r="X935" s="201"/>
      <c r="Y935" s="41"/>
      <c r="Z935" s="46"/>
      <c r="AA935" s="46"/>
      <c r="AB935" s="46"/>
      <c r="AC935" s="41"/>
      <c r="AD935" s="327"/>
      <c r="AE935" s="44"/>
      <c r="AF935" s="337" t="str">
        <f t="shared" si="58"/>
        <v/>
      </c>
      <c r="AG935" s="395"/>
      <c r="AH935" s="75"/>
      <c r="AI935" s="75"/>
      <c r="AJ935" s="76" t="b">
        <f t="shared" si="56"/>
        <v>1</v>
      </c>
    </row>
    <row r="936" spans="1:36" ht="36" customHeight="1">
      <c r="A936" s="66"/>
      <c r="B936" s="66"/>
      <c r="C936" s="66"/>
      <c r="D936" s="46"/>
      <c r="E936" s="237"/>
      <c r="F936" s="217" t="str">
        <f t="shared" si="57"/>
        <v/>
      </c>
      <c r="G936" s="41"/>
      <c r="H936" s="41"/>
      <c r="I936" s="194"/>
      <c r="J936" s="41"/>
      <c r="K936" s="84"/>
      <c r="L936" s="119"/>
      <c r="M936" s="201"/>
      <c r="N936" s="85"/>
      <c r="O936" s="219"/>
      <c r="P936" s="237"/>
      <c r="Q936" s="89"/>
      <c r="R936" s="201"/>
      <c r="S936" s="201"/>
      <c r="T936" s="87"/>
      <c r="U936" s="171" t="str">
        <f t="shared" si="55"/>
        <v/>
      </c>
      <c r="V936" s="44"/>
      <c r="W936" s="201"/>
      <c r="X936" s="201"/>
      <c r="Y936" s="41"/>
      <c r="Z936" s="46"/>
      <c r="AA936" s="46"/>
      <c r="AB936" s="46"/>
      <c r="AC936" s="41"/>
      <c r="AD936" s="327"/>
      <c r="AE936" s="44"/>
      <c r="AF936" s="337" t="str">
        <f t="shared" si="58"/>
        <v/>
      </c>
      <c r="AG936" s="395"/>
      <c r="AH936" s="75"/>
      <c r="AI936" s="75"/>
      <c r="AJ936" s="76" t="b">
        <f t="shared" si="56"/>
        <v>1</v>
      </c>
    </row>
    <row r="937" spans="1:36" ht="36" customHeight="1">
      <c r="A937" s="66"/>
      <c r="B937" s="66"/>
      <c r="C937" s="66"/>
      <c r="D937" s="46"/>
      <c r="E937" s="237"/>
      <c r="F937" s="217" t="str">
        <f t="shared" si="57"/>
        <v/>
      </c>
      <c r="G937" s="41"/>
      <c r="H937" s="41"/>
      <c r="I937" s="194"/>
      <c r="J937" s="41"/>
      <c r="K937" s="84"/>
      <c r="L937" s="119"/>
      <c r="M937" s="201"/>
      <c r="N937" s="85"/>
      <c r="O937" s="219"/>
      <c r="P937" s="237"/>
      <c r="Q937" s="89"/>
      <c r="R937" s="201"/>
      <c r="S937" s="201"/>
      <c r="T937" s="87"/>
      <c r="U937" s="171" t="str">
        <f t="shared" si="55"/>
        <v/>
      </c>
      <c r="V937" s="44"/>
      <c r="W937" s="201"/>
      <c r="X937" s="201"/>
      <c r="Y937" s="41"/>
      <c r="Z937" s="46"/>
      <c r="AA937" s="46"/>
      <c r="AB937" s="46"/>
      <c r="AC937" s="41"/>
      <c r="AD937" s="327"/>
      <c r="AE937" s="44"/>
      <c r="AF937" s="337" t="str">
        <f t="shared" si="58"/>
        <v/>
      </c>
      <c r="AG937" s="395"/>
      <c r="AH937" s="75"/>
      <c r="AI937" s="75"/>
      <c r="AJ937" s="76" t="b">
        <f t="shared" si="56"/>
        <v>1</v>
      </c>
    </row>
    <row r="938" spans="1:36" ht="36" customHeight="1">
      <c r="A938" s="66"/>
      <c r="B938" s="66"/>
      <c r="C938" s="66"/>
      <c r="D938" s="46"/>
      <c r="E938" s="237"/>
      <c r="F938" s="217" t="str">
        <f t="shared" si="57"/>
        <v/>
      </c>
      <c r="G938" s="41"/>
      <c r="H938" s="41"/>
      <c r="I938" s="194"/>
      <c r="J938" s="41"/>
      <c r="K938" s="84"/>
      <c r="L938" s="119"/>
      <c r="M938" s="201"/>
      <c r="N938" s="85"/>
      <c r="O938" s="219"/>
      <c r="P938" s="237"/>
      <c r="Q938" s="89"/>
      <c r="R938" s="201"/>
      <c r="S938" s="201"/>
      <c r="T938" s="87"/>
      <c r="U938" s="171" t="str">
        <f t="shared" si="55"/>
        <v/>
      </c>
      <c r="V938" s="44"/>
      <c r="W938" s="201"/>
      <c r="X938" s="201"/>
      <c r="Y938" s="41"/>
      <c r="Z938" s="46"/>
      <c r="AA938" s="46"/>
      <c r="AB938" s="46"/>
      <c r="AC938" s="41"/>
      <c r="AD938" s="327"/>
      <c r="AE938" s="44"/>
      <c r="AF938" s="337" t="str">
        <f t="shared" si="58"/>
        <v/>
      </c>
      <c r="AG938" s="395"/>
      <c r="AH938" s="75"/>
      <c r="AI938" s="75"/>
      <c r="AJ938" s="76" t="b">
        <f t="shared" si="56"/>
        <v>1</v>
      </c>
    </row>
    <row r="939" spans="1:36" ht="36" customHeight="1">
      <c r="A939" s="66"/>
      <c r="B939" s="66"/>
      <c r="C939" s="66"/>
      <c r="D939" s="46"/>
      <c r="E939" s="237"/>
      <c r="F939" s="217" t="str">
        <f t="shared" si="57"/>
        <v/>
      </c>
      <c r="G939" s="41"/>
      <c r="H939" s="41"/>
      <c r="I939" s="194"/>
      <c r="J939" s="41"/>
      <c r="K939" s="84"/>
      <c r="L939" s="119"/>
      <c r="M939" s="201"/>
      <c r="N939" s="85"/>
      <c r="O939" s="219"/>
      <c r="P939" s="237"/>
      <c r="Q939" s="89"/>
      <c r="R939" s="201"/>
      <c r="S939" s="201"/>
      <c r="T939" s="87"/>
      <c r="U939" s="171" t="str">
        <f t="shared" si="55"/>
        <v/>
      </c>
      <c r="V939" s="44"/>
      <c r="W939" s="201"/>
      <c r="X939" s="201"/>
      <c r="Y939" s="41"/>
      <c r="Z939" s="46"/>
      <c r="AA939" s="46"/>
      <c r="AB939" s="46"/>
      <c r="AC939" s="41"/>
      <c r="AD939" s="327"/>
      <c r="AE939" s="44"/>
      <c r="AF939" s="337" t="str">
        <f t="shared" si="58"/>
        <v/>
      </c>
      <c r="AG939" s="395"/>
      <c r="AH939" s="75"/>
      <c r="AI939" s="75"/>
      <c r="AJ939" s="76" t="b">
        <f t="shared" si="56"/>
        <v>1</v>
      </c>
    </row>
    <row r="940" spans="1:36" ht="36" customHeight="1">
      <c r="A940" s="68"/>
      <c r="B940" s="68"/>
      <c r="C940" s="66"/>
      <c r="D940" s="46"/>
      <c r="E940" s="237"/>
      <c r="F940" s="217" t="str">
        <f t="shared" si="57"/>
        <v/>
      </c>
      <c r="G940" s="41"/>
      <c r="H940" s="41"/>
      <c r="I940" s="194"/>
      <c r="J940" s="41"/>
      <c r="K940" s="84"/>
      <c r="L940" s="119"/>
      <c r="M940" s="201"/>
      <c r="N940" s="85"/>
      <c r="O940" s="219"/>
      <c r="P940" s="237"/>
      <c r="Q940" s="89"/>
      <c r="R940" s="201"/>
      <c r="S940" s="201"/>
      <c r="T940" s="87"/>
      <c r="U940" s="171" t="str">
        <f t="shared" si="55"/>
        <v/>
      </c>
      <c r="V940" s="44"/>
      <c r="W940" s="201"/>
      <c r="X940" s="201"/>
      <c r="Y940" s="41"/>
      <c r="Z940" s="46"/>
      <c r="AA940" s="46"/>
      <c r="AB940" s="46"/>
      <c r="AC940" s="41"/>
      <c r="AD940" s="327"/>
      <c r="AE940" s="44"/>
      <c r="AF940" s="337" t="str">
        <f t="shared" si="58"/>
        <v/>
      </c>
      <c r="AG940" s="395"/>
      <c r="AH940" s="75"/>
      <c r="AI940" s="75"/>
      <c r="AJ940" s="76" t="b">
        <f t="shared" si="56"/>
        <v>1</v>
      </c>
    </row>
    <row r="941" spans="1:36" ht="36" customHeight="1">
      <c r="A941" s="68"/>
      <c r="B941" s="68"/>
      <c r="C941" s="66"/>
      <c r="D941" s="46"/>
      <c r="E941" s="237"/>
      <c r="F941" s="217" t="str">
        <f t="shared" si="57"/>
        <v/>
      </c>
      <c r="G941" s="41"/>
      <c r="H941" s="41"/>
      <c r="I941" s="194"/>
      <c r="J941" s="41"/>
      <c r="K941" s="84"/>
      <c r="L941" s="119"/>
      <c r="M941" s="201"/>
      <c r="N941" s="85"/>
      <c r="O941" s="219"/>
      <c r="P941" s="237"/>
      <c r="Q941" s="89"/>
      <c r="R941" s="201"/>
      <c r="S941" s="201"/>
      <c r="T941" s="87"/>
      <c r="U941" s="171" t="str">
        <f t="shared" si="55"/>
        <v/>
      </c>
      <c r="V941" s="44"/>
      <c r="W941" s="201"/>
      <c r="X941" s="201"/>
      <c r="Y941" s="41"/>
      <c r="Z941" s="46"/>
      <c r="AA941" s="46"/>
      <c r="AB941" s="46"/>
      <c r="AC941" s="41"/>
      <c r="AD941" s="327"/>
      <c r="AE941" s="44"/>
      <c r="AF941" s="337" t="str">
        <f t="shared" si="58"/>
        <v/>
      </c>
      <c r="AG941" s="395"/>
      <c r="AH941" s="75"/>
      <c r="AI941" s="75"/>
      <c r="AJ941" s="76" t="b">
        <f t="shared" si="56"/>
        <v>1</v>
      </c>
    </row>
    <row r="942" spans="1:36" ht="36" customHeight="1">
      <c r="A942" s="68"/>
      <c r="B942" s="68"/>
      <c r="C942" s="66"/>
      <c r="D942" s="46"/>
      <c r="E942" s="237"/>
      <c r="F942" s="217" t="str">
        <f t="shared" si="57"/>
        <v/>
      </c>
      <c r="G942" s="41"/>
      <c r="H942" s="41"/>
      <c r="I942" s="194"/>
      <c r="J942" s="41"/>
      <c r="K942" s="84"/>
      <c r="L942" s="119"/>
      <c r="M942" s="201"/>
      <c r="N942" s="85"/>
      <c r="O942" s="219"/>
      <c r="P942" s="237"/>
      <c r="Q942" s="89"/>
      <c r="R942" s="201"/>
      <c r="S942" s="201"/>
      <c r="T942" s="87"/>
      <c r="U942" s="171" t="str">
        <f t="shared" si="55"/>
        <v/>
      </c>
      <c r="V942" s="44"/>
      <c r="W942" s="201"/>
      <c r="X942" s="201"/>
      <c r="Y942" s="41"/>
      <c r="Z942" s="46"/>
      <c r="AA942" s="46"/>
      <c r="AB942" s="46"/>
      <c r="AC942" s="41"/>
      <c r="AD942" s="327"/>
      <c r="AE942" s="44"/>
      <c r="AF942" s="337" t="str">
        <f t="shared" si="58"/>
        <v/>
      </c>
      <c r="AG942" s="395"/>
      <c r="AH942" s="75"/>
      <c r="AI942" s="75"/>
      <c r="AJ942" s="76" t="b">
        <f t="shared" si="56"/>
        <v>1</v>
      </c>
    </row>
    <row r="943" spans="1:36" ht="36" customHeight="1">
      <c r="A943" s="68"/>
      <c r="B943" s="68"/>
      <c r="C943" s="66"/>
      <c r="D943" s="46"/>
      <c r="E943" s="237"/>
      <c r="F943" s="217" t="str">
        <f t="shared" si="57"/>
        <v/>
      </c>
      <c r="G943" s="41"/>
      <c r="H943" s="41"/>
      <c r="I943" s="194"/>
      <c r="J943" s="41"/>
      <c r="K943" s="84"/>
      <c r="L943" s="119"/>
      <c r="M943" s="201"/>
      <c r="N943" s="85"/>
      <c r="O943" s="219"/>
      <c r="P943" s="237"/>
      <c r="Q943" s="200"/>
      <c r="R943" s="201"/>
      <c r="S943" s="201"/>
      <c r="T943" s="87"/>
      <c r="U943" s="171" t="str">
        <f t="shared" si="55"/>
        <v/>
      </c>
      <c r="V943" s="44"/>
      <c r="W943" s="201"/>
      <c r="X943" s="201"/>
      <c r="Y943" s="41"/>
      <c r="Z943" s="46"/>
      <c r="AA943" s="46"/>
      <c r="AB943" s="46"/>
      <c r="AC943" s="41"/>
      <c r="AD943" s="327"/>
      <c r="AE943" s="44"/>
      <c r="AF943" s="337" t="str">
        <f t="shared" si="58"/>
        <v/>
      </c>
      <c r="AG943" s="395"/>
      <c r="AH943" s="75"/>
      <c r="AI943" s="75"/>
      <c r="AJ943" s="76" t="b">
        <f t="shared" si="56"/>
        <v>1</v>
      </c>
    </row>
    <row r="944" spans="1:36" ht="36" customHeight="1">
      <c r="A944" s="68"/>
      <c r="B944" s="68"/>
      <c r="C944" s="66"/>
      <c r="D944" s="46"/>
      <c r="E944" s="237"/>
      <c r="F944" s="217" t="str">
        <f t="shared" si="57"/>
        <v/>
      </c>
      <c r="G944" s="41"/>
      <c r="H944" s="41"/>
      <c r="I944" s="194"/>
      <c r="J944" s="41"/>
      <c r="K944" s="84"/>
      <c r="L944" s="119"/>
      <c r="M944" s="201"/>
      <c r="N944" s="85"/>
      <c r="O944" s="219"/>
      <c r="P944" s="237"/>
      <c r="Q944" s="89"/>
      <c r="R944" s="201"/>
      <c r="S944" s="201"/>
      <c r="T944" s="87"/>
      <c r="U944" s="171" t="str">
        <f t="shared" si="55"/>
        <v/>
      </c>
      <c r="V944" s="44"/>
      <c r="W944" s="201"/>
      <c r="X944" s="201"/>
      <c r="Y944" s="41"/>
      <c r="Z944" s="46"/>
      <c r="AA944" s="46"/>
      <c r="AB944" s="46"/>
      <c r="AC944" s="41"/>
      <c r="AD944" s="327"/>
      <c r="AE944" s="44"/>
      <c r="AF944" s="337" t="str">
        <f t="shared" si="58"/>
        <v/>
      </c>
      <c r="AG944" s="395"/>
      <c r="AH944" s="75"/>
      <c r="AI944" s="75"/>
      <c r="AJ944" s="76" t="b">
        <f t="shared" si="56"/>
        <v>1</v>
      </c>
    </row>
    <row r="945" spans="1:36" ht="36" customHeight="1">
      <c r="A945" s="68"/>
      <c r="B945" s="68"/>
      <c r="C945" s="66"/>
      <c r="D945" s="46"/>
      <c r="E945" s="237"/>
      <c r="F945" s="217" t="str">
        <f t="shared" si="57"/>
        <v/>
      </c>
      <c r="G945" s="41"/>
      <c r="H945" s="41"/>
      <c r="I945" s="194"/>
      <c r="J945" s="41"/>
      <c r="K945" s="84"/>
      <c r="L945" s="119"/>
      <c r="M945" s="201"/>
      <c r="N945" s="85"/>
      <c r="O945" s="219"/>
      <c r="P945" s="237"/>
      <c r="Q945" s="89"/>
      <c r="R945" s="201"/>
      <c r="S945" s="201"/>
      <c r="T945" s="87"/>
      <c r="U945" s="171" t="str">
        <f t="shared" si="55"/>
        <v/>
      </c>
      <c r="V945" s="44"/>
      <c r="W945" s="201"/>
      <c r="X945" s="201"/>
      <c r="Y945" s="41"/>
      <c r="Z945" s="46"/>
      <c r="AA945" s="46"/>
      <c r="AB945" s="46"/>
      <c r="AC945" s="41"/>
      <c r="AD945" s="327"/>
      <c r="AE945" s="44"/>
      <c r="AF945" s="337" t="str">
        <f t="shared" si="58"/>
        <v/>
      </c>
      <c r="AG945" s="395"/>
      <c r="AH945" s="75"/>
      <c r="AI945" s="75"/>
      <c r="AJ945" s="76" t="b">
        <f t="shared" si="56"/>
        <v>1</v>
      </c>
    </row>
    <row r="946" spans="1:36" ht="36" customHeight="1">
      <c r="A946" s="68"/>
      <c r="B946" s="68"/>
      <c r="C946" s="66"/>
      <c r="D946" s="46"/>
      <c r="E946" s="237"/>
      <c r="F946" s="217" t="str">
        <f t="shared" si="57"/>
        <v/>
      </c>
      <c r="G946" s="41"/>
      <c r="H946" s="41"/>
      <c r="I946" s="194"/>
      <c r="J946" s="41"/>
      <c r="K946" s="84"/>
      <c r="L946" s="119"/>
      <c r="M946" s="201"/>
      <c r="N946" s="85"/>
      <c r="O946" s="219"/>
      <c r="P946" s="237"/>
      <c r="Q946" s="200"/>
      <c r="R946" s="201"/>
      <c r="S946" s="201"/>
      <c r="T946" s="87"/>
      <c r="U946" s="171" t="str">
        <f t="shared" si="55"/>
        <v/>
      </c>
      <c r="V946" s="44"/>
      <c r="W946" s="201"/>
      <c r="X946" s="201"/>
      <c r="Y946" s="41"/>
      <c r="Z946" s="46"/>
      <c r="AA946" s="46"/>
      <c r="AB946" s="46"/>
      <c r="AC946" s="41"/>
      <c r="AD946" s="327"/>
      <c r="AE946" s="44"/>
      <c r="AF946" s="337" t="str">
        <f t="shared" si="58"/>
        <v/>
      </c>
      <c r="AG946" s="395"/>
      <c r="AH946" s="75"/>
      <c r="AI946" s="75"/>
      <c r="AJ946" s="76" t="b">
        <f t="shared" si="56"/>
        <v>1</v>
      </c>
    </row>
    <row r="947" spans="1:36" ht="36" customHeight="1">
      <c r="A947" s="68"/>
      <c r="B947" s="68"/>
      <c r="C947" s="66"/>
      <c r="D947" s="46"/>
      <c r="E947" s="237"/>
      <c r="F947" s="217" t="str">
        <f t="shared" si="57"/>
        <v/>
      </c>
      <c r="G947" s="41"/>
      <c r="H947" s="41"/>
      <c r="I947" s="194"/>
      <c r="J947" s="41"/>
      <c r="K947" s="84"/>
      <c r="L947" s="119"/>
      <c r="M947" s="201"/>
      <c r="N947" s="85"/>
      <c r="O947" s="219"/>
      <c r="P947" s="237"/>
      <c r="Q947" s="200"/>
      <c r="R947" s="201"/>
      <c r="S947" s="201"/>
      <c r="T947" s="87"/>
      <c r="U947" s="171" t="str">
        <f t="shared" si="55"/>
        <v/>
      </c>
      <c r="V947" s="44"/>
      <c r="W947" s="201"/>
      <c r="X947" s="201"/>
      <c r="Y947" s="41"/>
      <c r="Z947" s="46"/>
      <c r="AA947" s="46"/>
      <c r="AB947" s="46"/>
      <c r="AC947" s="41"/>
      <c r="AD947" s="327"/>
      <c r="AE947" s="44"/>
      <c r="AF947" s="337" t="str">
        <f t="shared" si="58"/>
        <v/>
      </c>
      <c r="AG947" s="395"/>
      <c r="AH947" s="75"/>
      <c r="AI947" s="75"/>
      <c r="AJ947" s="76" t="b">
        <f t="shared" si="56"/>
        <v>1</v>
      </c>
    </row>
    <row r="948" spans="1:36" ht="36" customHeight="1">
      <c r="A948" s="68"/>
      <c r="B948" s="68"/>
      <c r="C948" s="66"/>
      <c r="D948" s="46"/>
      <c r="E948" s="237"/>
      <c r="F948" s="217" t="str">
        <f t="shared" si="57"/>
        <v/>
      </c>
      <c r="G948" s="41"/>
      <c r="H948" s="41"/>
      <c r="I948" s="194"/>
      <c r="J948" s="41"/>
      <c r="K948" s="84"/>
      <c r="L948" s="119"/>
      <c r="M948" s="201"/>
      <c r="N948" s="85"/>
      <c r="O948" s="219"/>
      <c r="P948" s="237"/>
      <c r="Q948" s="200"/>
      <c r="R948" s="201"/>
      <c r="S948" s="201"/>
      <c r="T948" s="87"/>
      <c r="U948" s="171" t="str">
        <f t="shared" si="55"/>
        <v/>
      </c>
      <c r="V948" s="44"/>
      <c r="W948" s="201"/>
      <c r="X948" s="201"/>
      <c r="Y948" s="41"/>
      <c r="Z948" s="46"/>
      <c r="AA948" s="46"/>
      <c r="AB948" s="46"/>
      <c r="AC948" s="41"/>
      <c r="AD948" s="327"/>
      <c r="AE948" s="44"/>
      <c r="AF948" s="337" t="str">
        <f t="shared" si="58"/>
        <v/>
      </c>
      <c r="AG948" s="395"/>
      <c r="AH948" s="75"/>
      <c r="AI948" s="75"/>
      <c r="AJ948" s="76" t="b">
        <f t="shared" si="56"/>
        <v>1</v>
      </c>
    </row>
    <row r="949" spans="1:36" ht="36" customHeight="1">
      <c r="A949" s="68"/>
      <c r="B949" s="68"/>
      <c r="C949" s="66"/>
      <c r="D949" s="46"/>
      <c r="E949" s="237"/>
      <c r="F949" s="217" t="str">
        <f t="shared" si="57"/>
        <v/>
      </c>
      <c r="G949" s="41"/>
      <c r="H949" s="41"/>
      <c r="I949" s="194"/>
      <c r="J949" s="41"/>
      <c r="K949" s="84"/>
      <c r="L949" s="119"/>
      <c r="M949" s="201"/>
      <c r="N949" s="85"/>
      <c r="O949" s="219"/>
      <c r="P949" s="237"/>
      <c r="Q949" s="89"/>
      <c r="R949" s="201"/>
      <c r="S949" s="201"/>
      <c r="T949" s="87"/>
      <c r="U949" s="171" t="str">
        <f t="shared" si="55"/>
        <v/>
      </c>
      <c r="V949" s="44"/>
      <c r="W949" s="201"/>
      <c r="X949" s="201"/>
      <c r="Y949" s="41"/>
      <c r="Z949" s="46"/>
      <c r="AA949" s="46"/>
      <c r="AB949" s="46"/>
      <c r="AC949" s="41"/>
      <c r="AD949" s="327"/>
      <c r="AE949" s="44"/>
      <c r="AF949" s="337" t="str">
        <f t="shared" si="58"/>
        <v/>
      </c>
      <c r="AG949" s="395"/>
      <c r="AH949" s="75"/>
      <c r="AI949" s="75"/>
      <c r="AJ949" s="76" t="b">
        <f t="shared" si="56"/>
        <v>1</v>
      </c>
    </row>
    <row r="950" spans="1:36" ht="36" customHeight="1">
      <c r="A950" s="68"/>
      <c r="B950" s="68"/>
      <c r="C950" s="66"/>
      <c r="D950" s="46"/>
      <c r="E950" s="237"/>
      <c r="F950" s="217" t="str">
        <f t="shared" si="57"/>
        <v/>
      </c>
      <c r="G950" s="41"/>
      <c r="H950" s="41"/>
      <c r="I950" s="194"/>
      <c r="J950" s="41"/>
      <c r="K950" s="84"/>
      <c r="L950" s="119"/>
      <c r="M950" s="201"/>
      <c r="N950" s="85"/>
      <c r="O950" s="219"/>
      <c r="P950" s="237"/>
      <c r="Q950" s="200"/>
      <c r="R950" s="201"/>
      <c r="S950" s="201"/>
      <c r="T950" s="87"/>
      <c r="U950" s="171" t="str">
        <f t="shared" si="55"/>
        <v/>
      </c>
      <c r="V950" s="44"/>
      <c r="W950" s="201"/>
      <c r="X950" s="201"/>
      <c r="Y950" s="41"/>
      <c r="Z950" s="46"/>
      <c r="AA950" s="46"/>
      <c r="AB950" s="46"/>
      <c r="AC950" s="41"/>
      <c r="AD950" s="327"/>
      <c r="AE950" s="44"/>
      <c r="AF950" s="337" t="str">
        <f t="shared" si="58"/>
        <v/>
      </c>
      <c r="AG950" s="395"/>
      <c r="AH950" s="75"/>
      <c r="AI950" s="75"/>
      <c r="AJ950" s="76" t="b">
        <f t="shared" si="56"/>
        <v>1</v>
      </c>
    </row>
    <row r="951" spans="1:36" ht="36" customHeight="1">
      <c r="A951" s="68"/>
      <c r="B951" s="68"/>
      <c r="C951" s="66"/>
      <c r="D951" s="46"/>
      <c r="E951" s="237"/>
      <c r="F951" s="217" t="str">
        <f t="shared" si="57"/>
        <v/>
      </c>
      <c r="G951" s="41"/>
      <c r="H951" s="41"/>
      <c r="I951" s="194"/>
      <c r="J951" s="41"/>
      <c r="K951" s="84"/>
      <c r="L951" s="119"/>
      <c r="M951" s="201"/>
      <c r="N951" s="85"/>
      <c r="O951" s="219"/>
      <c r="P951" s="237"/>
      <c r="Q951" s="200"/>
      <c r="R951" s="201"/>
      <c r="S951" s="201"/>
      <c r="T951" s="87"/>
      <c r="U951" s="171" t="str">
        <f t="shared" si="55"/>
        <v/>
      </c>
      <c r="V951" s="44"/>
      <c r="W951" s="201"/>
      <c r="X951" s="201"/>
      <c r="Y951" s="41"/>
      <c r="Z951" s="46"/>
      <c r="AA951" s="46"/>
      <c r="AB951" s="46"/>
      <c r="AC951" s="41"/>
      <c r="AD951" s="327"/>
      <c r="AE951" s="44"/>
      <c r="AF951" s="337" t="str">
        <f t="shared" si="58"/>
        <v/>
      </c>
      <c r="AG951" s="395"/>
      <c r="AH951" s="75"/>
      <c r="AI951" s="75"/>
      <c r="AJ951" s="76" t="b">
        <f t="shared" si="56"/>
        <v>1</v>
      </c>
    </row>
    <row r="952" spans="1:36" ht="36" customHeight="1">
      <c r="A952" s="68"/>
      <c r="B952" s="68"/>
      <c r="C952" s="66"/>
      <c r="D952" s="46"/>
      <c r="E952" s="237"/>
      <c r="F952" s="217" t="str">
        <f t="shared" si="57"/>
        <v/>
      </c>
      <c r="G952" s="41"/>
      <c r="H952" s="41"/>
      <c r="I952" s="194"/>
      <c r="J952" s="41"/>
      <c r="K952" s="84"/>
      <c r="L952" s="119"/>
      <c r="M952" s="201"/>
      <c r="N952" s="85"/>
      <c r="O952" s="219"/>
      <c r="P952" s="237"/>
      <c r="Q952" s="200"/>
      <c r="R952" s="201"/>
      <c r="S952" s="201"/>
      <c r="T952" s="87"/>
      <c r="U952" s="171" t="str">
        <f t="shared" si="55"/>
        <v/>
      </c>
      <c r="V952" s="44"/>
      <c r="W952" s="201"/>
      <c r="X952" s="201"/>
      <c r="Y952" s="41"/>
      <c r="Z952" s="46"/>
      <c r="AA952" s="46"/>
      <c r="AB952" s="46"/>
      <c r="AC952" s="41"/>
      <c r="AD952" s="327"/>
      <c r="AE952" s="44"/>
      <c r="AF952" s="337" t="str">
        <f t="shared" si="58"/>
        <v/>
      </c>
      <c r="AG952" s="395"/>
      <c r="AH952" s="75"/>
      <c r="AI952" s="75"/>
      <c r="AJ952" s="76" t="b">
        <f t="shared" si="56"/>
        <v>1</v>
      </c>
    </row>
    <row r="953" spans="1:36" ht="36" customHeight="1">
      <c r="A953" s="68"/>
      <c r="B953" s="68"/>
      <c r="C953" s="66"/>
      <c r="D953" s="46"/>
      <c r="E953" s="237"/>
      <c r="F953" s="217" t="str">
        <f t="shared" si="57"/>
        <v/>
      </c>
      <c r="G953" s="41"/>
      <c r="H953" s="41"/>
      <c r="I953" s="194"/>
      <c r="J953" s="41"/>
      <c r="K953" s="84"/>
      <c r="L953" s="119"/>
      <c r="M953" s="201"/>
      <c r="N953" s="85"/>
      <c r="O953" s="219"/>
      <c r="P953" s="237"/>
      <c r="Q953" s="200"/>
      <c r="R953" s="202"/>
      <c r="S953" s="202"/>
      <c r="T953" s="220"/>
      <c r="U953" s="171" t="str">
        <f t="shared" si="55"/>
        <v/>
      </c>
      <c r="V953" s="44"/>
      <c r="W953" s="201"/>
      <c r="X953" s="201"/>
      <c r="Y953" s="41"/>
      <c r="Z953" s="46"/>
      <c r="AA953" s="46"/>
      <c r="AB953" s="46"/>
      <c r="AC953" s="41"/>
      <c r="AD953" s="327"/>
      <c r="AE953" s="44"/>
      <c r="AF953" s="337" t="str">
        <f t="shared" si="58"/>
        <v/>
      </c>
      <c r="AG953" s="395"/>
      <c r="AH953" s="75"/>
      <c r="AI953" s="75"/>
      <c r="AJ953" s="76" t="b">
        <f t="shared" si="56"/>
        <v>1</v>
      </c>
    </row>
    <row r="954" spans="1:36" ht="36" customHeight="1">
      <c r="A954" s="68"/>
      <c r="B954" s="68"/>
      <c r="C954" s="66"/>
      <c r="D954" s="46"/>
      <c r="E954" s="237"/>
      <c r="F954" s="217" t="str">
        <f t="shared" si="57"/>
        <v/>
      </c>
      <c r="G954" s="41"/>
      <c r="H954" s="41"/>
      <c r="I954" s="194"/>
      <c r="J954" s="41"/>
      <c r="K954" s="84"/>
      <c r="L954" s="119"/>
      <c r="M954" s="201"/>
      <c r="N954" s="85"/>
      <c r="O954" s="219"/>
      <c r="P954" s="237"/>
      <c r="Q954" s="200"/>
      <c r="R954" s="202"/>
      <c r="S954" s="202"/>
      <c r="T954" s="220"/>
      <c r="U954" s="171" t="str">
        <f t="shared" si="55"/>
        <v/>
      </c>
      <c r="V954" s="44"/>
      <c r="W954" s="201"/>
      <c r="X954" s="201"/>
      <c r="Y954" s="41"/>
      <c r="Z954" s="46"/>
      <c r="AA954" s="46"/>
      <c r="AB954" s="46"/>
      <c r="AC954" s="41"/>
      <c r="AD954" s="327"/>
      <c r="AE954" s="44"/>
      <c r="AF954" s="337" t="str">
        <f t="shared" si="58"/>
        <v/>
      </c>
      <c r="AG954" s="395"/>
      <c r="AH954" s="75"/>
      <c r="AI954" s="75"/>
      <c r="AJ954" s="76" t="b">
        <f t="shared" si="56"/>
        <v>1</v>
      </c>
    </row>
    <row r="955" spans="1:36" ht="36" customHeight="1">
      <c r="A955" s="68"/>
      <c r="B955" s="68"/>
      <c r="C955" s="66"/>
      <c r="D955" s="46"/>
      <c r="E955" s="237"/>
      <c r="F955" s="217" t="str">
        <f t="shared" si="57"/>
        <v/>
      </c>
      <c r="G955" s="41"/>
      <c r="H955" s="41"/>
      <c r="I955" s="194"/>
      <c r="J955" s="41"/>
      <c r="K955" s="84"/>
      <c r="L955" s="119"/>
      <c r="M955" s="201"/>
      <c r="N955" s="85"/>
      <c r="O955" s="219"/>
      <c r="P955" s="237"/>
      <c r="Q955" s="89"/>
      <c r="R955" s="201"/>
      <c r="S955" s="201"/>
      <c r="T955" s="87"/>
      <c r="U955" s="171" t="str">
        <f t="shared" si="55"/>
        <v/>
      </c>
      <c r="V955" s="44"/>
      <c r="W955" s="201"/>
      <c r="X955" s="201"/>
      <c r="Y955" s="41"/>
      <c r="Z955" s="46"/>
      <c r="AA955" s="46"/>
      <c r="AB955" s="46"/>
      <c r="AC955" s="41"/>
      <c r="AD955" s="327"/>
      <c r="AE955" s="44"/>
      <c r="AF955" s="337" t="str">
        <f t="shared" si="58"/>
        <v/>
      </c>
      <c r="AG955" s="395"/>
      <c r="AH955" s="75"/>
      <c r="AI955" s="75"/>
      <c r="AJ955" s="76" t="b">
        <f t="shared" si="56"/>
        <v>1</v>
      </c>
    </row>
    <row r="956" spans="1:36" ht="36" customHeight="1">
      <c r="A956" s="68"/>
      <c r="B956" s="68"/>
      <c r="C956" s="66"/>
      <c r="D956" s="46"/>
      <c r="E956" s="237"/>
      <c r="F956" s="217" t="str">
        <f t="shared" si="57"/>
        <v/>
      </c>
      <c r="G956" s="41"/>
      <c r="H956" s="41"/>
      <c r="I956" s="194"/>
      <c r="J956" s="41"/>
      <c r="K956" s="84"/>
      <c r="L956" s="119"/>
      <c r="M956" s="201"/>
      <c r="N956" s="85"/>
      <c r="O956" s="219"/>
      <c r="P956" s="237"/>
      <c r="Q956" s="200"/>
      <c r="R956" s="202"/>
      <c r="S956" s="202"/>
      <c r="T956" s="220"/>
      <c r="U956" s="171" t="str">
        <f t="shared" si="55"/>
        <v/>
      </c>
      <c r="V956" s="44"/>
      <c r="W956" s="201"/>
      <c r="X956" s="201"/>
      <c r="Y956" s="41"/>
      <c r="Z956" s="46"/>
      <c r="AA956" s="46"/>
      <c r="AB956" s="46"/>
      <c r="AC956" s="41"/>
      <c r="AD956" s="327"/>
      <c r="AE956" s="44"/>
      <c r="AF956" s="337" t="str">
        <f t="shared" si="58"/>
        <v/>
      </c>
      <c r="AG956" s="395"/>
      <c r="AH956" s="75"/>
      <c r="AI956" s="75"/>
      <c r="AJ956" s="76" t="b">
        <f t="shared" si="56"/>
        <v>1</v>
      </c>
    </row>
    <row r="957" spans="1:36" ht="36" customHeight="1">
      <c r="A957" s="68"/>
      <c r="B957" s="68"/>
      <c r="C957" s="66"/>
      <c r="D957" s="46"/>
      <c r="E957" s="237"/>
      <c r="F957" s="217" t="str">
        <f t="shared" si="57"/>
        <v/>
      </c>
      <c r="G957" s="41"/>
      <c r="H957" s="41"/>
      <c r="I957" s="194"/>
      <c r="J957" s="41"/>
      <c r="K957" s="84"/>
      <c r="L957" s="119"/>
      <c r="M957" s="201"/>
      <c r="N957" s="85"/>
      <c r="O957" s="219"/>
      <c r="P957" s="237"/>
      <c r="Q957" s="200"/>
      <c r="R957" s="202"/>
      <c r="S957" s="202"/>
      <c r="T957" s="220"/>
      <c r="U957" s="171" t="str">
        <f t="shared" si="55"/>
        <v/>
      </c>
      <c r="V957" s="44"/>
      <c r="W957" s="201"/>
      <c r="X957" s="201"/>
      <c r="Y957" s="41"/>
      <c r="Z957" s="46"/>
      <c r="AA957" s="46"/>
      <c r="AB957" s="46"/>
      <c r="AC957" s="41"/>
      <c r="AD957" s="327"/>
      <c r="AE957" s="44"/>
      <c r="AF957" s="337" t="str">
        <f t="shared" si="58"/>
        <v/>
      </c>
      <c r="AG957" s="395"/>
      <c r="AH957" s="75"/>
      <c r="AI957" s="75"/>
      <c r="AJ957" s="76" t="b">
        <f t="shared" si="56"/>
        <v>1</v>
      </c>
    </row>
    <row r="958" spans="1:36" ht="36" customHeight="1">
      <c r="A958" s="68"/>
      <c r="B958" s="68"/>
      <c r="C958" s="66"/>
      <c r="D958" s="46"/>
      <c r="E958" s="237"/>
      <c r="F958" s="217" t="str">
        <f t="shared" si="57"/>
        <v/>
      </c>
      <c r="G958" s="41"/>
      <c r="H958" s="41"/>
      <c r="I958" s="194"/>
      <c r="J958" s="41"/>
      <c r="K958" s="84"/>
      <c r="L958" s="119"/>
      <c r="M958" s="201"/>
      <c r="N958" s="85"/>
      <c r="O958" s="219"/>
      <c r="P958" s="237"/>
      <c r="Q958" s="200"/>
      <c r="R958" s="202"/>
      <c r="S958" s="202"/>
      <c r="T958" s="220"/>
      <c r="U958" s="171" t="str">
        <f t="shared" si="55"/>
        <v/>
      </c>
      <c r="V958" s="44"/>
      <c r="W958" s="201"/>
      <c r="X958" s="201"/>
      <c r="Y958" s="41"/>
      <c r="Z958" s="46"/>
      <c r="AA958" s="46"/>
      <c r="AB958" s="46"/>
      <c r="AC958" s="41"/>
      <c r="AD958" s="327"/>
      <c r="AE958" s="44"/>
      <c r="AF958" s="337" t="str">
        <f t="shared" si="58"/>
        <v/>
      </c>
      <c r="AG958" s="395"/>
      <c r="AH958" s="75"/>
      <c r="AI958" s="75"/>
      <c r="AJ958" s="76" t="b">
        <f t="shared" si="56"/>
        <v>1</v>
      </c>
    </row>
    <row r="959" spans="1:36" ht="36" customHeight="1">
      <c r="A959" s="68"/>
      <c r="B959" s="68"/>
      <c r="C959" s="66"/>
      <c r="D959" s="46"/>
      <c r="E959" s="237"/>
      <c r="F959" s="217" t="str">
        <f t="shared" si="57"/>
        <v/>
      </c>
      <c r="G959" s="41"/>
      <c r="H959" s="41"/>
      <c r="I959" s="194"/>
      <c r="J959" s="41"/>
      <c r="K959" s="84"/>
      <c r="L959" s="119"/>
      <c r="M959" s="201"/>
      <c r="N959" s="85"/>
      <c r="O959" s="219"/>
      <c r="P959" s="237"/>
      <c r="Q959" s="200"/>
      <c r="R959" s="202"/>
      <c r="S959" s="202"/>
      <c r="T959" s="220"/>
      <c r="U959" s="171" t="str">
        <f t="shared" si="55"/>
        <v/>
      </c>
      <c r="V959" s="44"/>
      <c r="W959" s="201"/>
      <c r="X959" s="201"/>
      <c r="Y959" s="41"/>
      <c r="Z959" s="46"/>
      <c r="AA959" s="46"/>
      <c r="AB959" s="46"/>
      <c r="AC959" s="41"/>
      <c r="AD959" s="327"/>
      <c r="AE959" s="44"/>
      <c r="AF959" s="337" t="str">
        <f t="shared" si="58"/>
        <v/>
      </c>
      <c r="AG959" s="395"/>
      <c r="AH959" s="75"/>
      <c r="AI959" s="75"/>
      <c r="AJ959" s="76" t="b">
        <f t="shared" si="56"/>
        <v>1</v>
      </c>
    </row>
    <row r="960" spans="1:36" ht="36" customHeight="1">
      <c r="A960" s="68"/>
      <c r="B960" s="68"/>
      <c r="C960" s="66"/>
      <c r="D960" s="46"/>
      <c r="E960" s="237"/>
      <c r="F960" s="217" t="str">
        <f t="shared" si="57"/>
        <v/>
      </c>
      <c r="G960" s="41"/>
      <c r="H960" s="41"/>
      <c r="I960" s="194"/>
      <c r="J960" s="41"/>
      <c r="K960" s="84"/>
      <c r="L960" s="119"/>
      <c r="M960" s="201"/>
      <c r="N960" s="85"/>
      <c r="O960" s="219"/>
      <c r="P960" s="237"/>
      <c r="Q960" s="200"/>
      <c r="R960" s="202"/>
      <c r="S960" s="202"/>
      <c r="T960" s="220"/>
      <c r="U960" s="171" t="str">
        <f t="shared" si="55"/>
        <v/>
      </c>
      <c r="V960" s="44"/>
      <c r="W960" s="201"/>
      <c r="X960" s="201"/>
      <c r="Y960" s="41"/>
      <c r="Z960" s="46"/>
      <c r="AA960" s="46"/>
      <c r="AB960" s="46"/>
      <c r="AC960" s="41"/>
      <c r="AD960" s="327"/>
      <c r="AE960" s="44"/>
      <c r="AF960" s="337" t="str">
        <f t="shared" si="58"/>
        <v/>
      </c>
      <c r="AG960" s="395"/>
      <c r="AH960" s="75"/>
      <c r="AI960" s="75"/>
      <c r="AJ960" s="76" t="b">
        <f t="shared" si="56"/>
        <v>1</v>
      </c>
    </row>
    <row r="961" spans="1:36" ht="36" customHeight="1">
      <c r="A961" s="68"/>
      <c r="B961" s="68"/>
      <c r="C961" s="66"/>
      <c r="D961" s="46"/>
      <c r="E961" s="237"/>
      <c r="F961" s="217" t="str">
        <f t="shared" si="57"/>
        <v/>
      </c>
      <c r="G961" s="41"/>
      <c r="H961" s="41"/>
      <c r="I961" s="194"/>
      <c r="J961" s="41"/>
      <c r="K961" s="84"/>
      <c r="L961" s="119"/>
      <c r="M961" s="201"/>
      <c r="N961" s="85"/>
      <c r="O961" s="219"/>
      <c r="P961" s="237"/>
      <c r="Q961" s="200"/>
      <c r="R961" s="202"/>
      <c r="S961" s="202"/>
      <c r="T961" s="220"/>
      <c r="U961" s="171" t="str">
        <f t="shared" si="55"/>
        <v/>
      </c>
      <c r="V961" s="44"/>
      <c r="W961" s="201"/>
      <c r="X961" s="201"/>
      <c r="Y961" s="41"/>
      <c r="Z961" s="46"/>
      <c r="AA961" s="46"/>
      <c r="AB961" s="46"/>
      <c r="AC961" s="41"/>
      <c r="AD961" s="327"/>
      <c r="AE961" s="44"/>
      <c r="AF961" s="337" t="str">
        <f t="shared" si="58"/>
        <v/>
      </c>
      <c r="AG961" s="395"/>
      <c r="AH961" s="75"/>
      <c r="AI961" s="75"/>
      <c r="AJ961" s="76" t="b">
        <f t="shared" si="56"/>
        <v>1</v>
      </c>
    </row>
    <row r="962" spans="1:36" ht="36" customHeight="1">
      <c r="A962" s="68"/>
      <c r="B962" s="68"/>
      <c r="C962" s="66"/>
      <c r="D962" s="46"/>
      <c r="E962" s="237"/>
      <c r="F962" s="217" t="str">
        <f t="shared" si="57"/>
        <v/>
      </c>
      <c r="G962" s="41"/>
      <c r="H962" s="41"/>
      <c r="I962" s="194"/>
      <c r="J962" s="41"/>
      <c r="K962" s="84"/>
      <c r="L962" s="119"/>
      <c r="M962" s="201"/>
      <c r="N962" s="85"/>
      <c r="O962" s="219"/>
      <c r="P962" s="237"/>
      <c r="Q962" s="200"/>
      <c r="R962" s="202"/>
      <c r="S962" s="202"/>
      <c r="T962" s="220"/>
      <c r="U962" s="171" t="str">
        <f t="shared" si="55"/>
        <v/>
      </c>
      <c r="V962" s="44"/>
      <c r="W962" s="201"/>
      <c r="X962" s="201"/>
      <c r="Y962" s="41"/>
      <c r="Z962" s="46"/>
      <c r="AA962" s="46"/>
      <c r="AB962" s="46"/>
      <c r="AC962" s="41"/>
      <c r="AD962" s="327"/>
      <c r="AE962" s="44"/>
      <c r="AF962" s="337" t="str">
        <f t="shared" si="58"/>
        <v/>
      </c>
      <c r="AG962" s="395"/>
      <c r="AH962" s="75"/>
      <c r="AI962" s="75"/>
      <c r="AJ962" s="76" t="b">
        <f t="shared" si="56"/>
        <v>1</v>
      </c>
    </row>
    <row r="963" spans="1:36" ht="36" customHeight="1">
      <c r="A963" s="68"/>
      <c r="B963" s="68"/>
      <c r="C963" s="66"/>
      <c r="D963" s="46"/>
      <c r="E963" s="237"/>
      <c r="F963" s="217" t="str">
        <f t="shared" si="57"/>
        <v/>
      </c>
      <c r="G963" s="41"/>
      <c r="H963" s="41"/>
      <c r="I963" s="194"/>
      <c r="J963" s="41"/>
      <c r="K963" s="84"/>
      <c r="L963" s="119"/>
      <c r="M963" s="201"/>
      <c r="N963" s="85"/>
      <c r="O963" s="219"/>
      <c r="P963" s="237"/>
      <c r="Q963" s="200"/>
      <c r="R963" s="202"/>
      <c r="S963" s="202"/>
      <c r="T963" s="220"/>
      <c r="U963" s="171" t="str">
        <f t="shared" si="55"/>
        <v/>
      </c>
      <c r="V963" s="44"/>
      <c r="W963" s="201"/>
      <c r="X963" s="201"/>
      <c r="Y963" s="41"/>
      <c r="Z963" s="46"/>
      <c r="AA963" s="46"/>
      <c r="AB963" s="46"/>
      <c r="AC963" s="41"/>
      <c r="AD963" s="327"/>
      <c r="AE963" s="44"/>
      <c r="AF963" s="337" t="str">
        <f t="shared" si="58"/>
        <v/>
      </c>
      <c r="AG963" s="395"/>
      <c r="AH963" s="75"/>
      <c r="AI963" s="75"/>
      <c r="AJ963" s="76" t="b">
        <f t="shared" si="56"/>
        <v>1</v>
      </c>
    </row>
    <row r="964" spans="1:36" ht="36" customHeight="1">
      <c r="A964" s="68"/>
      <c r="B964" s="68"/>
      <c r="C964" s="66"/>
      <c r="D964" s="46"/>
      <c r="E964" s="237"/>
      <c r="F964" s="217" t="str">
        <f t="shared" si="57"/>
        <v/>
      </c>
      <c r="G964" s="41"/>
      <c r="H964" s="41"/>
      <c r="I964" s="194"/>
      <c r="J964" s="41"/>
      <c r="K964" s="84"/>
      <c r="L964" s="119"/>
      <c r="M964" s="201"/>
      <c r="N964" s="85"/>
      <c r="O964" s="219"/>
      <c r="P964" s="237"/>
      <c r="Q964" s="200"/>
      <c r="R964" s="202"/>
      <c r="S964" s="202"/>
      <c r="T964" s="220"/>
      <c r="U964" s="171" t="str">
        <f t="shared" si="55"/>
        <v/>
      </c>
      <c r="V964" s="44"/>
      <c r="W964" s="201"/>
      <c r="X964" s="201"/>
      <c r="Y964" s="41"/>
      <c r="Z964" s="46"/>
      <c r="AA964" s="46"/>
      <c r="AB964" s="46"/>
      <c r="AC964" s="41"/>
      <c r="AD964" s="327"/>
      <c r="AE964" s="44"/>
      <c r="AF964" s="337" t="str">
        <f t="shared" si="58"/>
        <v/>
      </c>
      <c r="AG964" s="395"/>
      <c r="AH964" s="75"/>
      <c r="AI964" s="75"/>
      <c r="AJ964" s="76" t="b">
        <f t="shared" si="56"/>
        <v>1</v>
      </c>
    </row>
    <row r="965" spans="1:36" ht="36" customHeight="1">
      <c r="A965" s="68"/>
      <c r="B965" s="68"/>
      <c r="C965" s="66"/>
      <c r="D965" s="46"/>
      <c r="E965" s="237"/>
      <c r="F965" s="217" t="str">
        <f t="shared" si="57"/>
        <v/>
      </c>
      <c r="G965" s="41"/>
      <c r="H965" s="41"/>
      <c r="I965" s="194"/>
      <c r="J965" s="41"/>
      <c r="K965" s="84"/>
      <c r="L965" s="119"/>
      <c r="M965" s="201"/>
      <c r="N965" s="85"/>
      <c r="O965" s="219"/>
      <c r="P965" s="237"/>
      <c r="Q965" s="200"/>
      <c r="R965" s="202"/>
      <c r="S965" s="202"/>
      <c r="T965" s="220"/>
      <c r="U965" s="171" t="str">
        <f t="shared" si="55"/>
        <v/>
      </c>
      <c r="V965" s="44"/>
      <c r="W965" s="201"/>
      <c r="X965" s="201"/>
      <c r="Y965" s="41"/>
      <c r="Z965" s="46"/>
      <c r="AA965" s="46"/>
      <c r="AB965" s="46"/>
      <c r="AC965" s="41"/>
      <c r="AD965" s="327"/>
      <c r="AE965" s="44"/>
      <c r="AF965" s="337" t="str">
        <f t="shared" si="58"/>
        <v/>
      </c>
      <c r="AG965" s="395"/>
      <c r="AH965" s="75"/>
      <c r="AI965" s="75"/>
      <c r="AJ965" s="76" t="b">
        <f t="shared" si="56"/>
        <v>1</v>
      </c>
    </row>
    <row r="966" spans="1:36" ht="36" customHeight="1">
      <c r="A966" s="68"/>
      <c r="B966" s="68"/>
      <c r="C966" s="66"/>
      <c r="D966" s="46"/>
      <c r="E966" s="237"/>
      <c r="F966" s="217" t="str">
        <f t="shared" si="57"/>
        <v/>
      </c>
      <c r="G966" s="41"/>
      <c r="H966" s="41"/>
      <c r="I966" s="194"/>
      <c r="J966" s="41"/>
      <c r="K966" s="84"/>
      <c r="L966" s="119"/>
      <c r="M966" s="201"/>
      <c r="N966" s="85"/>
      <c r="O966" s="219"/>
      <c r="P966" s="237"/>
      <c r="Q966" s="200"/>
      <c r="R966" s="202"/>
      <c r="S966" s="202"/>
      <c r="T966" s="220"/>
      <c r="U966" s="171" t="str">
        <f t="shared" si="55"/>
        <v/>
      </c>
      <c r="V966" s="44"/>
      <c r="W966" s="201"/>
      <c r="X966" s="201"/>
      <c r="Y966" s="41"/>
      <c r="Z966" s="46"/>
      <c r="AA966" s="46"/>
      <c r="AB966" s="46"/>
      <c r="AC966" s="41"/>
      <c r="AD966" s="327"/>
      <c r="AE966" s="44"/>
      <c r="AF966" s="337" t="str">
        <f t="shared" si="58"/>
        <v/>
      </c>
      <c r="AG966" s="395"/>
      <c r="AH966" s="75"/>
      <c r="AI966" s="75"/>
      <c r="AJ966" s="76" t="b">
        <f t="shared" si="56"/>
        <v>1</v>
      </c>
    </row>
    <row r="967" spans="1:36" ht="36" customHeight="1">
      <c r="A967" s="68"/>
      <c r="B967" s="68"/>
      <c r="C967" s="66"/>
      <c r="D967" s="46"/>
      <c r="E967" s="237"/>
      <c r="F967" s="217" t="str">
        <f t="shared" si="57"/>
        <v/>
      </c>
      <c r="G967" s="41"/>
      <c r="H967" s="41"/>
      <c r="I967" s="194"/>
      <c r="J967" s="41"/>
      <c r="K967" s="84"/>
      <c r="L967" s="119"/>
      <c r="M967" s="201"/>
      <c r="N967" s="85"/>
      <c r="O967" s="219"/>
      <c r="P967" s="237"/>
      <c r="Q967" s="200"/>
      <c r="R967" s="202"/>
      <c r="S967" s="202"/>
      <c r="T967" s="220"/>
      <c r="U967" s="171" t="str">
        <f t="shared" si="55"/>
        <v/>
      </c>
      <c r="V967" s="44"/>
      <c r="W967" s="201"/>
      <c r="X967" s="201"/>
      <c r="Y967" s="41"/>
      <c r="Z967" s="46"/>
      <c r="AA967" s="46"/>
      <c r="AB967" s="46"/>
      <c r="AC967" s="41"/>
      <c r="AD967" s="327"/>
      <c r="AE967" s="44"/>
      <c r="AF967" s="337" t="str">
        <f t="shared" si="58"/>
        <v/>
      </c>
      <c r="AG967" s="395"/>
      <c r="AH967" s="75"/>
      <c r="AI967" s="75"/>
      <c r="AJ967" s="76" t="b">
        <f t="shared" si="56"/>
        <v>1</v>
      </c>
    </row>
    <row r="968" spans="1:36" ht="36" customHeight="1">
      <c r="A968" s="68"/>
      <c r="B968" s="68"/>
      <c r="C968" s="66"/>
      <c r="D968" s="46"/>
      <c r="E968" s="237"/>
      <c r="F968" s="217" t="str">
        <f t="shared" si="57"/>
        <v/>
      </c>
      <c r="G968" s="41"/>
      <c r="H968" s="41"/>
      <c r="I968" s="194"/>
      <c r="J968" s="41"/>
      <c r="K968" s="84"/>
      <c r="L968" s="119"/>
      <c r="M968" s="201"/>
      <c r="N968" s="85"/>
      <c r="O968" s="219"/>
      <c r="P968" s="237"/>
      <c r="Q968" s="200"/>
      <c r="R968" s="202"/>
      <c r="S968" s="202"/>
      <c r="T968" s="220"/>
      <c r="U968" s="171" t="str">
        <f t="shared" si="55"/>
        <v/>
      </c>
      <c r="V968" s="44"/>
      <c r="W968" s="201"/>
      <c r="X968" s="201"/>
      <c r="Y968" s="41"/>
      <c r="Z968" s="46"/>
      <c r="AA968" s="46"/>
      <c r="AB968" s="46"/>
      <c r="AC968" s="41"/>
      <c r="AD968" s="327"/>
      <c r="AE968" s="44"/>
      <c r="AF968" s="337" t="str">
        <f t="shared" si="58"/>
        <v/>
      </c>
      <c r="AG968" s="395"/>
      <c r="AH968" s="75"/>
      <c r="AI968" s="75"/>
      <c r="AJ968" s="76" t="b">
        <f t="shared" si="56"/>
        <v>1</v>
      </c>
    </row>
    <row r="969" spans="1:36" ht="36" customHeight="1">
      <c r="A969" s="68"/>
      <c r="B969" s="68"/>
      <c r="C969" s="66"/>
      <c r="D969" s="46"/>
      <c r="E969" s="237"/>
      <c r="F969" s="217" t="str">
        <f t="shared" si="57"/>
        <v/>
      </c>
      <c r="G969" s="41"/>
      <c r="H969" s="41"/>
      <c r="I969" s="194"/>
      <c r="J969" s="41"/>
      <c r="K969" s="84"/>
      <c r="L969" s="119"/>
      <c r="M969" s="201"/>
      <c r="N969" s="85"/>
      <c r="O969" s="219"/>
      <c r="P969" s="237"/>
      <c r="Q969" s="200"/>
      <c r="R969" s="202"/>
      <c r="S969" s="202"/>
      <c r="T969" s="220"/>
      <c r="U969" s="171" t="str">
        <f t="shared" si="55"/>
        <v/>
      </c>
      <c r="V969" s="44"/>
      <c r="W969" s="201"/>
      <c r="X969" s="201"/>
      <c r="Y969" s="41"/>
      <c r="Z969" s="46"/>
      <c r="AA969" s="46"/>
      <c r="AB969" s="46"/>
      <c r="AC969" s="41"/>
      <c r="AD969" s="327"/>
      <c r="AE969" s="44"/>
      <c r="AF969" s="337" t="str">
        <f t="shared" si="58"/>
        <v/>
      </c>
      <c r="AG969" s="395"/>
      <c r="AH969" s="75"/>
      <c r="AI969" s="75"/>
      <c r="AJ969" s="76" t="b">
        <f t="shared" si="56"/>
        <v>1</v>
      </c>
    </row>
    <row r="970" spans="1:36" ht="36" customHeight="1">
      <c r="A970" s="68"/>
      <c r="B970" s="68"/>
      <c r="C970" s="66"/>
      <c r="D970" s="46"/>
      <c r="E970" s="237"/>
      <c r="F970" s="217" t="str">
        <f t="shared" si="57"/>
        <v/>
      </c>
      <c r="G970" s="41"/>
      <c r="H970" s="41"/>
      <c r="I970" s="194"/>
      <c r="J970" s="41"/>
      <c r="K970" s="84"/>
      <c r="L970" s="119"/>
      <c r="M970" s="201"/>
      <c r="N970" s="85"/>
      <c r="O970" s="219"/>
      <c r="P970" s="237"/>
      <c r="Q970" s="200"/>
      <c r="R970" s="202"/>
      <c r="S970" s="202"/>
      <c r="T970" s="220"/>
      <c r="U970" s="171" t="str">
        <f t="shared" si="55"/>
        <v/>
      </c>
      <c r="V970" s="44"/>
      <c r="W970" s="201"/>
      <c r="X970" s="201"/>
      <c r="Y970" s="41"/>
      <c r="Z970" s="46"/>
      <c r="AA970" s="46"/>
      <c r="AB970" s="46"/>
      <c r="AC970" s="41"/>
      <c r="AD970" s="327"/>
      <c r="AE970" s="44"/>
      <c r="AF970" s="337" t="str">
        <f t="shared" si="58"/>
        <v/>
      </c>
      <c r="AG970" s="395"/>
      <c r="AH970" s="75"/>
      <c r="AI970" s="75"/>
      <c r="AJ970" s="76" t="b">
        <f t="shared" si="56"/>
        <v>1</v>
      </c>
    </row>
    <row r="971" spans="1:36" ht="36" customHeight="1">
      <c r="A971" s="68"/>
      <c r="B971" s="68"/>
      <c r="C971" s="66"/>
      <c r="D971" s="46"/>
      <c r="E971" s="237"/>
      <c r="F971" s="217" t="str">
        <f t="shared" si="57"/>
        <v/>
      </c>
      <c r="G971" s="41"/>
      <c r="H971" s="41"/>
      <c r="I971" s="194"/>
      <c r="J971" s="41"/>
      <c r="K971" s="84"/>
      <c r="L971" s="119"/>
      <c r="M971" s="201"/>
      <c r="N971" s="85"/>
      <c r="O971" s="219"/>
      <c r="P971" s="237"/>
      <c r="Q971" s="200"/>
      <c r="R971" s="202"/>
      <c r="S971" s="202"/>
      <c r="T971" s="220"/>
      <c r="U971" s="171" t="str">
        <f t="shared" ref="U971:U1000" si="59">IF(ISBLANK(Q971),"",DATEDIF(K971,Q971,"d")/365)</f>
        <v/>
      </c>
      <c r="V971" s="44"/>
      <c r="W971" s="201"/>
      <c r="X971" s="201"/>
      <c r="Y971" s="41"/>
      <c r="Z971" s="46"/>
      <c r="AA971" s="46"/>
      <c r="AB971" s="46"/>
      <c r="AC971" s="41"/>
      <c r="AD971" s="327"/>
      <c r="AE971" s="44"/>
      <c r="AF971" s="337" t="str">
        <f t="shared" si="58"/>
        <v/>
      </c>
      <c r="AG971" s="395"/>
      <c r="AH971" s="75"/>
      <c r="AI971" s="75"/>
      <c r="AJ971" s="76" t="b">
        <f t="shared" ref="AJ971:AJ1000" si="60">ROUND(M971,)=ROUND(S971,)+ROUND(AB971,)+ROUND(W971,)</f>
        <v>1</v>
      </c>
    </row>
    <row r="972" spans="1:36" ht="36" customHeight="1">
      <c r="A972" s="68"/>
      <c r="B972" s="68"/>
      <c r="C972" s="66"/>
      <c r="D972" s="46"/>
      <c r="E972" s="237"/>
      <c r="F972" s="217" t="str">
        <f t="shared" si="57"/>
        <v/>
      </c>
      <c r="G972" s="41"/>
      <c r="H972" s="41"/>
      <c r="I972" s="194"/>
      <c r="J972" s="41"/>
      <c r="K972" s="84"/>
      <c r="L972" s="119"/>
      <c r="M972" s="201"/>
      <c r="N972" s="85"/>
      <c r="O972" s="219"/>
      <c r="P972" s="237"/>
      <c r="Q972" s="200"/>
      <c r="R972" s="202"/>
      <c r="S972" s="202"/>
      <c r="T972" s="220"/>
      <c r="U972" s="171" t="str">
        <f t="shared" si="59"/>
        <v/>
      </c>
      <c r="V972" s="44"/>
      <c r="W972" s="201"/>
      <c r="X972" s="201"/>
      <c r="Y972" s="41"/>
      <c r="Z972" s="46"/>
      <c r="AA972" s="46"/>
      <c r="AB972" s="46"/>
      <c r="AC972" s="41"/>
      <c r="AD972" s="327"/>
      <c r="AE972" s="44"/>
      <c r="AF972" s="337" t="str">
        <f t="shared" si="58"/>
        <v/>
      </c>
      <c r="AG972" s="395"/>
      <c r="AH972" s="75"/>
      <c r="AI972" s="75"/>
      <c r="AJ972" s="76" t="b">
        <f t="shared" si="60"/>
        <v>1</v>
      </c>
    </row>
    <row r="973" spans="1:36" ht="36" customHeight="1">
      <c r="A973" s="68"/>
      <c r="B973" s="68"/>
      <c r="C973" s="66"/>
      <c r="D973" s="46"/>
      <c r="E973" s="237"/>
      <c r="F973" s="217" t="str">
        <f t="shared" si="57"/>
        <v/>
      </c>
      <c r="G973" s="41"/>
      <c r="H973" s="41"/>
      <c r="I973" s="194"/>
      <c r="J973" s="41"/>
      <c r="K973" s="84"/>
      <c r="L973" s="119"/>
      <c r="M973" s="201"/>
      <c r="N973" s="85"/>
      <c r="O973" s="219"/>
      <c r="P973" s="237"/>
      <c r="Q973" s="200"/>
      <c r="R973" s="202"/>
      <c r="S973" s="202"/>
      <c r="T973" s="220"/>
      <c r="U973" s="171" t="str">
        <f t="shared" si="59"/>
        <v/>
      </c>
      <c r="V973" s="44"/>
      <c r="W973" s="201"/>
      <c r="X973" s="201"/>
      <c r="Y973" s="41"/>
      <c r="Z973" s="46"/>
      <c r="AA973" s="46"/>
      <c r="AB973" s="46"/>
      <c r="AC973" s="41"/>
      <c r="AD973" s="327"/>
      <c r="AE973" s="44"/>
      <c r="AF973" s="337" t="str">
        <f t="shared" si="58"/>
        <v/>
      </c>
      <c r="AG973" s="395"/>
      <c r="AH973" s="75"/>
      <c r="AI973" s="75"/>
      <c r="AJ973" s="76" t="b">
        <f t="shared" si="60"/>
        <v>1</v>
      </c>
    </row>
    <row r="974" spans="1:36" ht="36" customHeight="1">
      <c r="A974" s="68"/>
      <c r="B974" s="68"/>
      <c r="C974" s="66"/>
      <c r="D974" s="46"/>
      <c r="E974" s="237"/>
      <c r="F974" s="217" t="str">
        <f t="shared" si="57"/>
        <v/>
      </c>
      <c r="G974" s="41"/>
      <c r="H974" s="41"/>
      <c r="I974" s="194"/>
      <c r="J974" s="41"/>
      <c r="K974" s="84"/>
      <c r="L974" s="119"/>
      <c r="M974" s="201"/>
      <c r="N974" s="85"/>
      <c r="O974" s="219"/>
      <c r="P974" s="237"/>
      <c r="Q974" s="200"/>
      <c r="R974" s="202"/>
      <c r="S974" s="202"/>
      <c r="T974" s="220"/>
      <c r="U974" s="171" t="str">
        <f t="shared" si="59"/>
        <v/>
      </c>
      <c r="V974" s="44"/>
      <c r="W974" s="201"/>
      <c r="X974" s="201"/>
      <c r="Y974" s="41"/>
      <c r="Z974" s="46"/>
      <c r="AA974" s="46"/>
      <c r="AB974" s="46"/>
      <c r="AC974" s="41"/>
      <c r="AD974" s="327"/>
      <c r="AE974" s="44"/>
      <c r="AF974" s="337" t="str">
        <f t="shared" si="58"/>
        <v/>
      </c>
      <c r="AG974" s="395"/>
      <c r="AH974" s="75"/>
      <c r="AI974" s="75"/>
      <c r="AJ974" s="76" t="b">
        <f t="shared" si="60"/>
        <v>1</v>
      </c>
    </row>
    <row r="975" spans="1:36" ht="36" customHeight="1">
      <c r="A975" s="68"/>
      <c r="B975" s="68"/>
      <c r="C975" s="66"/>
      <c r="D975" s="46"/>
      <c r="E975" s="237"/>
      <c r="F975" s="217" t="str">
        <f t="shared" ref="F975:F1000" si="61">IF(ISBLANK($E975),"",VLOOKUP($E975,제안사_펀드현황,2,FALSE))</f>
        <v/>
      </c>
      <c r="G975" s="41"/>
      <c r="H975" s="41"/>
      <c r="I975" s="194"/>
      <c r="J975" s="41"/>
      <c r="K975" s="84"/>
      <c r="L975" s="119"/>
      <c r="M975" s="201"/>
      <c r="N975" s="85"/>
      <c r="O975" s="219"/>
      <c r="P975" s="237"/>
      <c r="Q975" s="200"/>
      <c r="R975" s="202"/>
      <c r="S975" s="202"/>
      <c r="T975" s="220"/>
      <c r="U975" s="171" t="str">
        <f t="shared" si="59"/>
        <v/>
      </c>
      <c r="V975" s="44"/>
      <c r="W975" s="201"/>
      <c r="X975" s="201"/>
      <c r="Y975" s="41"/>
      <c r="Z975" s="46"/>
      <c r="AA975" s="46"/>
      <c r="AB975" s="46"/>
      <c r="AC975" s="41"/>
      <c r="AD975" s="327"/>
      <c r="AE975" s="44"/>
      <c r="AF975" s="337" t="str">
        <f t="shared" si="58"/>
        <v/>
      </c>
      <c r="AG975" s="395"/>
      <c r="AH975" s="75"/>
      <c r="AI975" s="75"/>
      <c r="AJ975" s="76" t="b">
        <f t="shared" si="60"/>
        <v>1</v>
      </c>
    </row>
    <row r="976" spans="1:36" ht="36" customHeight="1">
      <c r="A976" s="68"/>
      <c r="B976" s="68"/>
      <c r="C976" s="66"/>
      <c r="D976" s="46"/>
      <c r="E976" s="237"/>
      <c r="F976" s="217" t="str">
        <f t="shared" si="61"/>
        <v/>
      </c>
      <c r="G976" s="41"/>
      <c r="H976" s="41"/>
      <c r="I976" s="194"/>
      <c r="J976" s="41"/>
      <c r="K976" s="84"/>
      <c r="L976" s="119"/>
      <c r="M976" s="201"/>
      <c r="N976" s="85"/>
      <c r="O976" s="219"/>
      <c r="P976" s="237"/>
      <c r="Q976" s="200"/>
      <c r="R976" s="202"/>
      <c r="S976" s="202"/>
      <c r="T976" s="220"/>
      <c r="U976" s="171" t="str">
        <f t="shared" si="59"/>
        <v/>
      </c>
      <c r="V976" s="44"/>
      <c r="W976" s="201"/>
      <c r="X976" s="201"/>
      <c r="Y976" s="41"/>
      <c r="Z976" s="46"/>
      <c r="AA976" s="46"/>
      <c r="AB976" s="46"/>
      <c r="AC976" s="41"/>
      <c r="AD976" s="327"/>
      <c r="AE976" s="44"/>
      <c r="AF976" s="337" t="str">
        <f t="shared" si="58"/>
        <v/>
      </c>
      <c r="AG976" s="395"/>
      <c r="AH976" s="75"/>
      <c r="AI976" s="75"/>
      <c r="AJ976" s="76" t="b">
        <f t="shared" si="60"/>
        <v>1</v>
      </c>
    </row>
    <row r="977" spans="1:36" ht="36" customHeight="1">
      <c r="A977" s="68"/>
      <c r="B977" s="68"/>
      <c r="C977" s="66"/>
      <c r="D977" s="46"/>
      <c r="E977" s="237"/>
      <c r="F977" s="217" t="str">
        <f t="shared" si="61"/>
        <v/>
      </c>
      <c r="G977" s="41"/>
      <c r="H977" s="41"/>
      <c r="I977" s="194"/>
      <c r="J977" s="41"/>
      <c r="K977" s="84"/>
      <c r="L977" s="119"/>
      <c r="M977" s="201"/>
      <c r="N977" s="85"/>
      <c r="O977" s="219"/>
      <c r="P977" s="237"/>
      <c r="Q977" s="200"/>
      <c r="R977" s="202"/>
      <c r="S977" s="202"/>
      <c r="T977" s="220"/>
      <c r="U977" s="171" t="str">
        <f t="shared" si="59"/>
        <v/>
      </c>
      <c r="V977" s="44"/>
      <c r="W977" s="201"/>
      <c r="X977" s="201"/>
      <c r="Y977" s="41"/>
      <c r="Z977" s="46"/>
      <c r="AA977" s="46"/>
      <c r="AB977" s="46"/>
      <c r="AC977" s="41"/>
      <c r="AD977" s="327"/>
      <c r="AE977" s="44"/>
      <c r="AF977" s="337" t="str">
        <f t="shared" si="58"/>
        <v/>
      </c>
      <c r="AG977" s="395"/>
      <c r="AH977" s="75"/>
      <c r="AI977" s="75"/>
      <c r="AJ977" s="76" t="b">
        <f t="shared" si="60"/>
        <v>1</v>
      </c>
    </row>
    <row r="978" spans="1:36" ht="36" customHeight="1">
      <c r="A978" s="68"/>
      <c r="B978" s="68"/>
      <c r="C978" s="66"/>
      <c r="D978" s="46"/>
      <c r="E978" s="237"/>
      <c r="F978" s="217" t="str">
        <f t="shared" si="61"/>
        <v/>
      </c>
      <c r="G978" s="41"/>
      <c r="H978" s="41"/>
      <c r="I978" s="194"/>
      <c r="J978" s="41"/>
      <c r="K978" s="84"/>
      <c r="L978" s="119"/>
      <c r="M978" s="201"/>
      <c r="N978" s="85"/>
      <c r="O978" s="219"/>
      <c r="P978" s="237"/>
      <c r="Q978" s="200"/>
      <c r="R978" s="202"/>
      <c r="S978" s="202"/>
      <c r="T978" s="220"/>
      <c r="U978" s="171" t="str">
        <f t="shared" si="59"/>
        <v/>
      </c>
      <c r="V978" s="44"/>
      <c r="W978" s="201"/>
      <c r="X978" s="201"/>
      <c r="Y978" s="41"/>
      <c r="Z978" s="46"/>
      <c r="AA978" s="46"/>
      <c r="AB978" s="46"/>
      <c r="AC978" s="41"/>
      <c r="AD978" s="327"/>
      <c r="AE978" s="44"/>
      <c r="AF978" s="337" t="str">
        <f t="shared" si="58"/>
        <v/>
      </c>
      <c r="AG978" s="395"/>
      <c r="AH978" s="75"/>
      <c r="AI978" s="75"/>
      <c r="AJ978" s="76" t="b">
        <f t="shared" si="60"/>
        <v>1</v>
      </c>
    </row>
    <row r="979" spans="1:36" ht="36" customHeight="1">
      <c r="A979" s="68"/>
      <c r="B979" s="68"/>
      <c r="C979" s="66"/>
      <c r="D979" s="46"/>
      <c r="E979" s="237"/>
      <c r="F979" s="217" t="str">
        <f t="shared" si="61"/>
        <v/>
      </c>
      <c r="G979" s="41"/>
      <c r="H979" s="41"/>
      <c r="I979" s="194"/>
      <c r="J979" s="41"/>
      <c r="K979" s="84"/>
      <c r="L979" s="119"/>
      <c r="M979" s="201"/>
      <c r="N979" s="85"/>
      <c r="O979" s="219"/>
      <c r="P979" s="237"/>
      <c r="Q979" s="200"/>
      <c r="R979" s="202"/>
      <c r="S979" s="202"/>
      <c r="T979" s="220"/>
      <c r="U979" s="171" t="str">
        <f t="shared" si="59"/>
        <v/>
      </c>
      <c r="V979" s="44"/>
      <c r="W979" s="201"/>
      <c r="X979" s="201"/>
      <c r="Y979" s="41"/>
      <c r="Z979" s="46"/>
      <c r="AA979" s="46"/>
      <c r="AB979" s="46"/>
      <c r="AC979" s="41"/>
      <c r="AD979" s="327"/>
      <c r="AE979" s="44"/>
      <c r="AF979" s="337" t="str">
        <f t="shared" si="58"/>
        <v/>
      </c>
      <c r="AG979" s="395"/>
      <c r="AH979" s="75"/>
      <c r="AI979" s="75"/>
      <c r="AJ979" s="76" t="b">
        <f t="shared" si="60"/>
        <v>1</v>
      </c>
    </row>
    <row r="980" spans="1:36" ht="36" customHeight="1">
      <c r="A980" s="68"/>
      <c r="B980" s="68"/>
      <c r="C980" s="66"/>
      <c r="D980" s="46"/>
      <c r="E980" s="237"/>
      <c r="F980" s="217" t="str">
        <f t="shared" si="61"/>
        <v/>
      </c>
      <c r="G980" s="41"/>
      <c r="H980" s="41"/>
      <c r="I980" s="194"/>
      <c r="J980" s="41"/>
      <c r="K980" s="84"/>
      <c r="L980" s="119"/>
      <c r="M980" s="201"/>
      <c r="N980" s="85"/>
      <c r="O980" s="219"/>
      <c r="P980" s="237"/>
      <c r="Q980" s="200"/>
      <c r="R980" s="202"/>
      <c r="S980" s="202"/>
      <c r="T980" s="220"/>
      <c r="U980" s="171" t="str">
        <f t="shared" si="59"/>
        <v/>
      </c>
      <c r="V980" s="44"/>
      <c r="W980" s="201"/>
      <c r="X980" s="201"/>
      <c r="Y980" s="41"/>
      <c r="Z980" s="46"/>
      <c r="AA980" s="46"/>
      <c r="AB980" s="46"/>
      <c r="AC980" s="41"/>
      <c r="AD980" s="327"/>
      <c r="AE980" s="44"/>
      <c r="AF980" s="337" t="str">
        <f t="shared" si="58"/>
        <v/>
      </c>
      <c r="AG980" s="395"/>
      <c r="AH980" s="75"/>
      <c r="AI980" s="75"/>
      <c r="AJ980" s="76" t="b">
        <f t="shared" si="60"/>
        <v>1</v>
      </c>
    </row>
    <row r="981" spans="1:36" ht="36" customHeight="1">
      <c r="A981" s="68"/>
      <c r="B981" s="68"/>
      <c r="C981" s="66"/>
      <c r="D981" s="46"/>
      <c r="E981" s="237"/>
      <c r="F981" s="217" t="str">
        <f t="shared" si="61"/>
        <v/>
      </c>
      <c r="G981" s="41"/>
      <c r="H981" s="41"/>
      <c r="I981" s="194"/>
      <c r="J981" s="41"/>
      <c r="K981" s="84"/>
      <c r="L981" s="119"/>
      <c r="M981" s="201"/>
      <c r="N981" s="85"/>
      <c r="O981" s="219"/>
      <c r="P981" s="237"/>
      <c r="Q981" s="200"/>
      <c r="R981" s="202"/>
      <c r="S981" s="202"/>
      <c r="T981" s="220"/>
      <c r="U981" s="171" t="str">
        <f t="shared" si="59"/>
        <v/>
      </c>
      <c r="V981" s="44"/>
      <c r="W981" s="201"/>
      <c r="X981" s="201"/>
      <c r="Y981" s="41"/>
      <c r="Z981" s="46"/>
      <c r="AA981" s="46"/>
      <c r="AB981" s="46"/>
      <c r="AC981" s="41"/>
      <c r="AD981" s="327"/>
      <c r="AE981" s="44"/>
      <c r="AF981" s="337" t="str">
        <f t="shared" ref="AF981:AF1000" si="62">IF(AE981="YES",(K981-AD981)/365,"")</f>
        <v/>
      </c>
      <c r="AG981" s="395"/>
      <c r="AH981" s="75"/>
      <c r="AI981" s="75"/>
      <c r="AJ981" s="76" t="b">
        <f t="shared" si="60"/>
        <v>1</v>
      </c>
    </row>
    <row r="982" spans="1:36" ht="36" customHeight="1">
      <c r="A982" s="68"/>
      <c r="B982" s="68"/>
      <c r="C982" s="66"/>
      <c r="D982" s="46"/>
      <c r="E982" s="237"/>
      <c r="F982" s="217" t="str">
        <f t="shared" si="61"/>
        <v/>
      </c>
      <c r="G982" s="41"/>
      <c r="H982" s="41"/>
      <c r="I982" s="194"/>
      <c r="J982" s="41"/>
      <c r="K982" s="84"/>
      <c r="L982" s="119"/>
      <c r="M982" s="201"/>
      <c r="N982" s="85"/>
      <c r="O982" s="219"/>
      <c r="P982" s="237"/>
      <c r="Q982" s="200"/>
      <c r="R982" s="202"/>
      <c r="S982" s="202"/>
      <c r="T982" s="220"/>
      <c r="U982" s="171" t="str">
        <f t="shared" si="59"/>
        <v/>
      </c>
      <c r="V982" s="44"/>
      <c r="W982" s="201"/>
      <c r="X982" s="201"/>
      <c r="Y982" s="41"/>
      <c r="Z982" s="46"/>
      <c r="AA982" s="46"/>
      <c r="AB982" s="46"/>
      <c r="AC982" s="41"/>
      <c r="AD982" s="327"/>
      <c r="AE982" s="44"/>
      <c r="AF982" s="337" t="str">
        <f t="shared" si="62"/>
        <v/>
      </c>
      <c r="AG982" s="395"/>
      <c r="AH982" s="75"/>
      <c r="AI982" s="75"/>
      <c r="AJ982" s="76" t="b">
        <f t="shared" si="60"/>
        <v>1</v>
      </c>
    </row>
    <row r="983" spans="1:36" ht="36" customHeight="1">
      <c r="A983" s="68"/>
      <c r="B983" s="68"/>
      <c r="C983" s="66"/>
      <c r="D983" s="46"/>
      <c r="E983" s="237"/>
      <c r="F983" s="217" t="str">
        <f t="shared" si="61"/>
        <v/>
      </c>
      <c r="G983" s="41"/>
      <c r="H983" s="41"/>
      <c r="I983" s="194"/>
      <c r="J983" s="41"/>
      <c r="K983" s="84"/>
      <c r="L983" s="119"/>
      <c r="M983" s="201"/>
      <c r="N983" s="85"/>
      <c r="O983" s="219"/>
      <c r="P983" s="237"/>
      <c r="Q983" s="200"/>
      <c r="R983" s="202"/>
      <c r="S983" s="202"/>
      <c r="T983" s="220"/>
      <c r="U983" s="171" t="str">
        <f t="shared" si="59"/>
        <v/>
      </c>
      <c r="V983" s="44"/>
      <c r="W983" s="201"/>
      <c r="X983" s="201"/>
      <c r="Y983" s="41"/>
      <c r="Z983" s="46"/>
      <c r="AA983" s="46"/>
      <c r="AB983" s="46"/>
      <c r="AC983" s="41"/>
      <c r="AD983" s="327"/>
      <c r="AE983" s="44"/>
      <c r="AF983" s="337" t="str">
        <f t="shared" si="62"/>
        <v/>
      </c>
      <c r="AG983" s="395"/>
      <c r="AH983" s="75"/>
      <c r="AI983" s="75"/>
      <c r="AJ983" s="76" t="b">
        <f t="shared" si="60"/>
        <v>1</v>
      </c>
    </row>
    <row r="984" spans="1:36" ht="36" customHeight="1">
      <c r="A984" s="68"/>
      <c r="B984" s="68"/>
      <c r="C984" s="66"/>
      <c r="D984" s="46"/>
      <c r="E984" s="237"/>
      <c r="F984" s="217" t="str">
        <f t="shared" si="61"/>
        <v/>
      </c>
      <c r="G984" s="41"/>
      <c r="H984" s="41"/>
      <c r="I984" s="194"/>
      <c r="J984" s="41"/>
      <c r="K984" s="84"/>
      <c r="L984" s="119"/>
      <c r="M984" s="201"/>
      <c r="N984" s="85"/>
      <c r="O984" s="219"/>
      <c r="P984" s="237"/>
      <c r="Q984" s="200"/>
      <c r="R984" s="202"/>
      <c r="S984" s="202"/>
      <c r="T984" s="220"/>
      <c r="U984" s="171" t="str">
        <f t="shared" si="59"/>
        <v/>
      </c>
      <c r="V984" s="44"/>
      <c r="W984" s="201"/>
      <c r="X984" s="201"/>
      <c r="Y984" s="41"/>
      <c r="Z984" s="46"/>
      <c r="AA984" s="46"/>
      <c r="AB984" s="46"/>
      <c r="AC984" s="41"/>
      <c r="AD984" s="327"/>
      <c r="AE984" s="44"/>
      <c r="AF984" s="337" t="str">
        <f t="shared" si="62"/>
        <v/>
      </c>
      <c r="AG984" s="395"/>
      <c r="AH984" s="75"/>
      <c r="AI984" s="75"/>
      <c r="AJ984" s="76" t="b">
        <f t="shared" si="60"/>
        <v>1</v>
      </c>
    </row>
    <row r="985" spans="1:36" ht="36" customHeight="1">
      <c r="A985" s="68"/>
      <c r="B985" s="68"/>
      <c r="C985" s="66"/>
      <c r="D985" s="46"/>
      <c r="E985" s="237"/>
      <c r="F985" s="217" t="str">
        <f t="shared" si="61"/>
        <v/>
      </c>
      <c r="G985" s="41"/>
      <c r="H985" s="41"/>
      <c r="I985" s="194"/>
      <c r="J985" s="41"/>
      <c r="K985" s="84"/>
      <c r="L985" s="119"/>
      <c r="M985" s="201"/>
      <c r="N985" s="85"/>
      <c r="O985" s="219"/>
      <c r="P985" s="237"/>
      <c r="Q985" s="200"/>
      <c r="R985" s="202"/>
      <c r="S985" s="202"/>
      <c r="T985" s="220"/>
      <c r="U985" s="171" t="str">
        <f t="shared" si="59"/>
        <v/>
      </c>
      <c r="V985" s="44"/>
      <c r="W985" s="201"/>
      <c r="X985" s="201"/>
      <c r="Y985" s="41"/>
      <c r="Z985" s="46"/>
      <c r="AA985" s="46"/>
      <c r="AB985" s="46"/>
      <c r="AC985" s="41"/>
      <c r="AD985" s="327"/>
      <c r="AE985" s="44"/>
      <c r="AF985" s="337" t="str">
        <f t="shared" si="62"/>
        <v/>
      </c>
      <c r="AG985" s="395"/>
      <c r="AH985" s="75"/>
      <c r="AI985" s="75"/>
      <c r="AJ985" s="76" t="b">
        <f t="shared" si="60"/>
        <v>1</v>
      </c>
    </row>
    <row r="986" spans="1:36" ht="36" customHeight="1">
      <c r="A986" s="68"/>
      <c r="B986" s="68"/>
      <c r="C986" s="66"/>
      <c r="D986" s="46"/>
      <c r="E986" s="237"/>
      <c r="F986" s="217" t="str">
        <f t="shared" si="61"/>
        <v/>
      </c>
      <c r="G986" s="41"/>
      <c r="H986" s="41"/>
      <c r="I986" s="194"/>
      <c r="J986" s="41"/>
      <c r="K986" s="84"/>
      <c r="L986" s="119"/>
      <c r="M986" s="201"/>
      <c r="N986" s="85"/>
      <c r="O986" s="219"/>
      <c r="P986" s="237"/>
      <c r="Q986" s="200"/>
      <c r="R986" s="202"/>
      <c r="S986" s="202"/>
      <c r="T986" s="220"/>
      <c r="U986" s="171" t="str">
        <f t="shared" si="59"/>
        <v/>
      </c>
      <c r="V986" s="44"/>
      <c r="W986" s="201"/>
      <c r="X986" s="201"/>
      <c r="Y986" s="41"/>
      <c r="Z986" s="46"/>
      <c r="AA986" s="46"/>
      <c r="AB986" s="46"/>
      <c r="AC986" s="41"/>
      <c r="AD986" s="327"/>
      <c r="AE986" s="44"/>
      <c r="AF986" s="337" t="str">
        <f t="shared" si="62"/>
        <v/>
      </c>
      <c r="AG986" s="395"/>
      <c r="AH986" s="75"/>
      <c r="AI986" s="75"/>
      <c r="AJ986" s="76" t="b">
        <f t="shared" si="60"/>
        <v>1</v>
      </c>
    </row>
    <row r="987" spans="1:36" ht="36" customHeight="1">
      <c r="A987" s="68"/>
      <c r="B987" s="68"/>
      <c r="C987" s="66"/>
      <c r="D987" s="46"/>
      <c r="E987" s="237"/>
      <c r="F987" s="217" t="str">
        <f t="shared" si="61"/>
        <v/>
      </c>
      <c r="G987" s="41"/>
      <c r="H987" s="41"/>
      <c r="I987" s="194"/>
      <c r="J987" s="41"/>
      <c r="K987" s="84"/>
      <c r="L987" s="119"/>
      <c r="M987" s="201"/>
      <c r="N987" s="85"/>
      <c r="O987" s="219"/>
      <c r="P987" s="237"/>
      <c r="Q987" s="200"/>
      <c r="R987" s="202"/>
      <c r="S987" s="202"/>
      <c r="T987" s="220"/>
      <c r="U987" s="171" t="str">
        <f t="shared" si="59"/>
        <v/>
      </c>
      <c r="V987" s="44"/>
      <c r="W987" s="201"/>
      <c r="X987" s="201"/>
      <c r="Y987" s="41"/>
      <c r="Z987" s="46"/>
      <c r="AA987" s="46"/>
      <c r="AB987" s="46"/>
      <c r="AC987" s="41"/>
      <c r="AD987" s="327"/>
      <c r="AE987" s="44"/>
      <c r="AF987" s="337" t="str">
        <f t="shared" si="62"/>
        <v/>
      </c>
      <c r="AG987" s="395"/>
      <c r="AH987" s="75"/>
      <c r="AI987" s="75"/>
      <c r="AJ987" s="76" t="b">
        <f t="shared" si="60"/>
        <v>1</v>
      </c>
    </row>
    <row r="988" spans="1:36" ht="36" customHeight="1">
      <c r="A988" s="68"/>
      <c r="B988" s="68"/>
      <c r="C988" s="66"/>
      <c r="D988" s="46"/>
      <c r="E988" s="237"/>
      <c r="F988" s="217" t="str">
        <f t="shared" si="61"/>
        <v/>
      </c>
      <c r="G988" s="41"/>
      <c r="H988" s="41"/>
      <c r="I988" s="194"/>
      <c r="J988" s="41"/>
      <c r="K988" s="84"/>
      <c r="L988" s="119"/>
      <c r="M988" s="201"/>
      <c r="N988" s="85"/>
      <c r="O988" s="219"/>
      <c r="P988" s="237"/>
      <c r="Q988" s="200"/>
      <c r="R988" s="202"/>
      <c r="S988" s="202"/>
      <c r="T988" s="220"/>
      <c r="U988" s="171" t="str">
        <f t="shared" si="59"/>
        <v/>
      </c>
      <c r="V988" s="44"/>
      <c r="W988" s="201"/>
      <c r="X988" s="201"/>
      <c r="Y988" s="41"/>
      <c r="Z988" s="46"/>
      <c r="AA988" s="46"/>
      <c r="AB988" s="46"/>
      <c r="AC988" s="41"/>
      <c r="AD988" s="327"/>
      <c r="AE988" s="44"/>
      <c r="AF988" s="337" t="str">
        <f t="shared" si="62"/>
        <v/>
      </c>
      <c r="AG988" s="395"/>
      <c r="AH988" s="75"/>
      <c r="AI988" s="75"/>
      <c r="AJ988" s="76" t="b">
        <f t="shared" si="60"/>
        <v>1</v>
      </c>
    </row>
    <row r="989" spans="1:36" ht="36" customHeight="1">
      <c r="A989" s="68"/>
      <c r="B989" s="68"/>
      <c r="C989" s="66"/>
      <c r="D989" s="46"/>
      <c r="E989" s="237"/>
      <c r="F989" s="217" t="str">
        <f t="shared" si="61"/>
        <v/>
      </c>
      <c r="G989" s="41"/>
      <c r="H989" s="41"/>
      <c r="I989" s="194"/>
      <c r="J989" s="41"/>
      <c r="K989" s="84"/>
      <c r="L989" s="119"/>
      <c r="M989" s="201"/>
      <c r="N989" s="85"/>
      <c r="O989" s="219"/>
      <c r="P989" s="237"/>
      <c r="Q989" s="200"/>
      <c r="R989" s="202"/>
      <c r="S989" s="202"/>
      <c r="T989" s="220"/>
      <c r="U989" s="171" t="str">
        <f t="shared" si="59"/>
        <v/>
      </c>
      <c r="V989" s="44"/>
      <c r="W989" s="201"/>
      <c r="X989" s="201"/>
      <c r="Y989" s="41"/>
      <c r="Z989" s="46"/>
      <c r="AA989" s="46"/>
      <c r="AB989" s="46"/>
      <c r="AC989" s="41"/>
      <c r="AD989" s="327"/>
      <c r="AE989" s="44"/>
      <c r="AF989" s="337" t="str">
        <f t="shared" si="62"/>
        <v/>
      </c>
      <c r="AG989" s="395"/>
      <c r="AH989" s="75"/>
      <c r="AI989" s="75"/>
      <c r="AJ989" s="76" t="b">
        <f t="shared" si="60"/>
        <v>1</v>
      </c>
    </row>
    <row r="990" spans="1:36" ht="36" customHeight="1">
      <c r="A990" s="68"/>
      <c r="B990" s="68"/>
      <c r="C990" s="66"/>
      <c r="D990" s="46"/>
      <c r="E990" s="237"/>
      <c r="F990" s="217" t="str">
        <f t="shared" si="61"/>
        <v/>
      </c>
      <c r="G990" s="41"/>
      <c r="H990" s="41"/>
      <c r="I990" s="194"/>
      <c r="J990" s="41"/>
      <c r="K990" s="84"/>
      <c r="L990" s="119"/>
      <c r="M990" s="201"/>
      <c r="N990" s="85"/>
      <c r="O990" s="219"/>
      <c r="P990" s="237"/>
      <c r="Q990" s="200"/>
      <c r="R990" s="202"/>
      <c r="S990" s="202"/>
      <c r="T990" s="220"/>
      <c r="U990" s="171" t="str">
        <f t="shared" si="59"/>
        <v/>
      </c>
      <c r="V990" s="44"/>
      <c r="W990" s="201"/>
      <c r="X990" s="201"/>
      <c r="Y990" s="41"/>
      <c r="Z990" s="46"/>
      <c r="AA990" s="46"/>
      <c r="AB990" s="46"/>
      <c r="AC990" s="41"/>
      <c r="AD990" s="327"/>
      <c r="AE990" s="44"/>
      <c r="AF990" s="337" t="str">
        <f t="shared" si="62"/>
        <v/>
      </c>
      <c r="AG990" s="395"/>
      <c r="AH990" s="75"/>
      <c r="AI990" s="75"/>
      <c r="AJ990" s="76" t="b">
        <f t="shared" si="60"/>
        <v>1</v>
      </c>
    </row>
    <row r="991" spans="1:36" ht="36" customHeight="1">
      <c r="A991" s="68"/>
      <c r="B991" s="68"/>
      <c r="C991" s="66"/>
      <c r="D991" s="46"/>
      <c r="E991" s="237"/>
      <c r="F991" s="217" t="str">
        <f t="shared" si="61"/>
        <v/>
      </c>
      <c r="G991" s="41"/>
      <c r="H991" s="41"/>
      <c r="I991" s="194"/>
      <c r="J991" s="41"/>
      <c r="K991" s="84"/>
      <c r="L991" s="119"/>
      <c r="M991" s="201"/>
      <c r="N991" s="85"/>
      <c r="O991" s="219"/>
      <c r="P991" s="237"/>
      <c r="Q991" s="200"/>
      <c r="R991" s="202"/>
      <c r="S991" s="202"/>
      <c r="T991" s="220"/>
      <c r="U991" s="171" t="str">
        <f t="shared" si="59"/>
        <v/>
      </c>
      <c r="V991" s="44"/>
      <c r="W991" s="201"/>
      <c r="X991" s="201"/>
      <c r="Y991" s="41"/>
      <c r="Z991" s="46"/>
      <c r="AA991" s="46"/>
      <c r="AB991" s="46"/>
      <c r="AC991" s="41"/>
      <c r="AD991" s="327"/>
      <c r="AE991" s="44"/>
      <c r="AF991" s="337" t="str">
        <f t="shared" si="62"/>
        <v/>
      </c>
      <c r="AG991" s="395"/>
      <c r="AH991" s="75"/>
      <c r="AI991" s="75"/>
      <c r="AJ991" s="76" t="b">
        <f t="shared" si="60"/>
        <v>1</v>
      </c>
    </row>
    <row r="992" spans="1:36" ht="36" customHeight="1">
      <c r="A992" s="68"/>
      <c r="B992" s="68"/>
      <c r="C992" s="66"/>
      <c r="D992" s="46"/>
      <c r="E992" s="237"/>
      <c r="F992" s="217" t="str">
        <f t="shared" si="61"/>
        <v/>
      </c>
      <c r="G992" s="41"/>
      <c r="H992" s="41"/>
      <c r="I992" s="194"/>
      <c r="J992" s="41"/>
      <c r="K992" s="84"/>
      <c r="L992" s="119"/>
      <c r="M992" s="201"/>
      <c r="N992" s="85"/>
      <c r="O992" s="219"/>
      <c r="P992" s="237"/>
      <c r="Q992" s="200"/>
      <c r="R992" s="202"/>
      <c r="S992" s="202"/>
      <c r="T992" s="220"/>
      <c r="U992" s="171" t="str">
        <f t="shared" si="59"/>
        <v/>
      </c>
      <c r="V992" s="44"/>
      <c r="W992" s="201"/>
      <c r="X992" s="201"/>
      <c r="Y992" s="41"/>
      <c r="Z992" s="46"/>
      <c r="AA992" s="46"/>
      <c r="AB992" s="46"/>
      <c r="AC992" s="41"/>
      <c r="AD992" s="327"/>
      <c r="AE992" s="44"/>
      <c r="AF992" s="337" t="str">
        <f t="shared" si="62"/>
        <v/>
      </c>
      <c r="AG992" s="395"/>
      <c r="AH992" s="75"/>
      <c r="AI992" s="75"/>
      <c r="AJ992" s="76" t="b">
        <f t="shared" si="60"/>
        <v>1</v>
      </c>
    </row>
    <row r="993" spans="1:36" ht="36" customHeight="1">
      <c r="A993" s="68"/>
      <c r="B993" s="68"/>
      <c r="C993" s="66"/>
      <c r="D993" s="46"/>
      <c r="E993" s="237"/>
      <c r="F993" s="217" t="str">
        <f t="shared" si="61"/>
        <v/>
      </c>
      <c r="G993" s="41"/>
      <c r="H993" s="41"/>
      <c r="I993" s="194"/>
      <c r="J993" s="41"/>
      <c r="K993" s="84"/>
      <c r="L993" s="119"/>
      <c r="M993" s="201"/>
      <c r="N993" s="85"/>
      <c r="O993" s="219"/>
      <c r="P993" s="237"/>
      <c r="Q993" s="200"/>
      <c r="R993" s="202"/>
      <c r="S993" s="202"/>
      <c r="T993" s="220"/>
      <c r="U993" s="171" t="str">
        <f t="shared" si="59"/>
        <v/>
      </c>
      <c r="V993" s="44"/>
      <c r="W993" s="201"/>
      <c r="X993" s="201"/>
      <c r="Y993" s="41"/>
      <c r="Z993" s="46"/>
      <c r="AA993" s="46"/>
      <c r="AB993" s="46"/>
      <c r="AC993" s="41"/>
      <c r="AD993" s="327"/>
      <c r="AE993" s="44"/>
      <c r="AF993" s="337" t="str">
        <f t="shared" si="62"/>
        <v/>
      </c>
      <c r="AG993" s="395"/>
      <c r="AH993" s="75"/>
      <c r="AI993" s="75"/>
      <c r="AJ993" s="76" t="b">
        <f t="shared" si="60"/>
        <v>1</v>
      </c>
    </row>
    <row r="994" spans="1:36" ht="36" customHeight="1">
      <c r="A994" s="68"/>
      <c r="B994" s="68"/>
      <c r="C994" s="66"/>
      <c r="D994" s="46"/>
      <c r="E994" s="237"/>
      <c r="F994" s="217" t="str">
        <f t="shared" si="61"/>
        <v/>
      </c>
      <c r="G994" s="41"/>
      <c r="H994" s="41"/>
      <c r="I994" s="194"/>
      <c r="J994" s="41"/>
      <c r="K994" s="84"/>
      <c r="L994" s="119"/>
      <c r="M994" s="201"/>
      <c r="N994" s="85"/>
      <c r="O994" s="219"/>
      <c r="P994" s="237"/>
      <c r="Q994" s="200"/>
      <c r="R994" s="202"/>
      <c r="S994" s="202"/>
      <c r="T994" s="220"/>
      <c r="U994" s="171" t="str">
        <f t="shared" si="59"/>
        <v/>
      </c>
      <c r="V994" s="44"/>
      <c r="W994" s="201"/>
      <c r="X994" s="201"/>
      <c r="Y994" s="41"/>
      <c r="Z994" s="46"/>
      <c r="AA994" s="46"/>
      <c r="AB994" s="46"/>
      <c r="AC994" s="41"/>
      <c r="AD994" s="327"/>
      <c r="AE994" s="44"/>
      <c r="AF994" s="337" t="str">
        <f t="shared" si="62"/>
        <v/>
      </c>
      <c r="AG994" s="395"/>
      <c r="AH994" s="75"/>
      <c r="AI994" s="75"/>
      <c r="AJ994" s="76" t="b">
        <f t="shared" si="60"/>
        <v>1</v>
      </c>
    </row>
    <row r="995" spans="1:36" ht="36" customHeight="1">
      <c r="A995" s="68"/>
      <c r="B995" s="68"/>
      <c r="C995" s="66"/>
      <c r="D995" s="46"/>
      <c r="E995" s="237"/>
      <c r="F995" s="217" t="str">
        <f t="shared" si="61"/>
        <v/>
      </c>
      <c r="G995" s="41"/>
      <c r="H995" s="41"/>
      <c r="I995" s="194"/>
      <c r="J995" s="41"/>
      <c r="K995" s="84"/>
      <c r="L995" s="119"/>
      <c r="M995" s="201"/>
      <c r="N995" s="85"/>
      <c r="O995" s="219"/>
      <c r="P995" s="237"/>
      <c r="Q995" s="200"/>
      <c r="R995" s="202"/>
      <c r="S995" s="202"/>
      <c r="T995" s="220"/>
      <c r="U995" s="171" t="str">
        <f t="shared" si="59"/>
        <v/>
      </c>
      <c r="V995" s="44"/>
      <c r="W995" s="201"/>
      <c r="X995" s="201"/>
      <c r="Y995" s="41"/>
      <c r="Z995" s="46"/>
      <c r="AA995" s="46"/>
      <c r="AB995" s="46"/>
      <c r="AC995" s="41"/>
      <c r="AD995" s="327"/>
      <c r="AE995" s="44"/>
      <c r="AF995" s="337" t="str">
        <f t="shared" si="62"/>
        <v/>
      </c>
      <c r="AG995" s="395"/>
      <c r="AH995" s="75"/>
      <c r="AI995" s="75"/>
      <c r="AJ995" s="76" t="b">
        <f t="shared" si="60"/>
        <v>1</v>
      </c>
    </row>
    <row r="996" spans="1:36" ht="36" customHeight="1">
      <c r="A996" s="68"/>
      <c r="B996" s="68"/>
      <c r="C996" s="66"/>
      <c r="D996" s="46"/>
      <c r="E996" s="237"/>
      <c r="F996" s="217" t="str">
        <f t="shared" si="61"/>
        <v/>
      </c>
      <c r="G996" s="41"/>
      <c r="H996" s="41"/>
      <c r="I996" s="194"/>
      <c r="J996" s="41"/>
      <c r="K996" s="84"/>
      <c r="L996" s="119"/>
      <c r="M996" s="201"/>
      <c r="N996" s="85"/>
      <c r="O996" s="219"/>
      <c r="P996" s="237"/>
      <c r="Q996" s="200"/>
      <c r="R996" s="202"/>
      <c r="S996" s="202"/>
      <c r="T996" s="220"/>
      <c r="U996" s="171" t="str">
        <f t="shared" si="59"/>
        <v/>
      </c>
      <c r="V996" s="44"/>
      <c r="W996" s="201"/>
      <c r="X996" s="201"/>
      <c r="Y996" s="41"/>
      <c r="Z996" s="46"/>
      <c r="AA996" s="46"/>
      <c r="AB996" s="46"/>
      <c r="AC996" s="41"/>
      <c r="AD996" s="327"/>
      <c r="AE996" s="44"/>
      <c r="AF996" s="337" t="str">
        <f t="shared" si="62"/>
        <v/>
      </c>
      <c r="AG996" s="395"/>
      <c r="AH996" s="75"/>
      <c r="AI996" s="75"/>
      <c r="AJ996" s="76" t="b">
        <f t="shared" si="60"/>
        <v>1</v>
      </c>
    </row>
    <row r="997" spans="1:36" ht="36" customHeight="1">
      <c r="A997" s="68"/>
      <c r="B997" s="68"/>
      <c r="C997" s="66"/>
      <c r="D997" s="46"/>
      <c r="E997" s="237"/>
      <c r="F997" s="217" t="str">
        <f t="shared" si="61"/>
        <v/>
      </c>
      <c r="G997" s="41"/>
      <c r="H997" s="41"/>
      <c r="I997" s="194"/>
      <c r="J997" s="41"/>
      <c r="K997" s="84"/>
      <c r="L997" s="119"/>
      <c r="M997" s="201"/>
      <c r="N997" s="85"/>
      <c r="O997" s="219"/>
      <c r="P997" s="237"/>
      <c r="Q997" s="200"/>
      <c r="R997" s="202"/>
      <c r="S997" s="202"/>
      <c r="T997" s="220"/>
      <c r="U997" s="171" t="str">
        <f t="shared" si="59"/>
        <v/>
      </c>
      <c r="V997" s="44"/>
      <c r="W997" s="201"/>
      <c r="X997" s="201"/>
      <c r="Y997" s="41"/>
      <c r="Z997" s="46"/>
      <c r="AA997" s="46"/>
      <c r="AB997" s="46"/>
      <c r="AC997" s="41"/>
      <c r="AD997" s="327"/>
      <c r="AE997" s="44"/>
      <c r="AF997" s="337" t="str">
        <f t="shared" si="62"/>
        <v/>
      </c>
      <c r="AG997" s="395"/>
      <c r="AH997" s="75"/>
      <c r="AI997" s="75"/>
      <c r="AJ997" s="76" t="b">
        <f t="shared" si="60"/>
        <v>1</v>
      </c>
    </row>
    <row r="998" spans="1:36" ht="36" customHeight="1">
      <c r="A998" s="68"/>
      <c r="B998" s="68"/>
      <c r="C998" s="66"/>
      <c r="D998" s="46"/>
      <c r="E998" s="237"/>
      <c r="F998" s="217" t="str">
        <f t="shared" si="61"/>
        <v/>
      </c>
      <c r="G998" s="41"/>
      <c r="H998" s="41"/>
      <c r="I998" s="194"/>
      <c r="J998" s="41"/>
      <c r="K998" s="84"/>
      <c r="L998" s="119"/>
      <c r="M998" s="201"/>
      <c r="N998" s="85"/>
      <c r="O998" s="219"/>
      <c r="P998" s="237"/>
      <c r="Q998" s="200"/>
      <c r="R998" s="202"/>
      <c r="S998" s="202"/>
      <c r="T998" s="220"/>
      <c r="U998" s="171" t="str">
        <f t="shared" si="59"/>
        <v/>
      </c>
      <c r="V998" s="44"/>
      <c r="W998" s="201"/>
      <c r="X998" s="201"/>
      <c r="Y998" s="41"/>
      <c r="Z998" s="46"/>
      <c r="AA998" s="46"/>
      <c r="AB998" s="46"/>
      <c r="AC998" s="41"/>
      <c r="AD998" s="327"/>
      <c r="AE998" s="44"/>
      <c r="AF998" s="337" t="str">
        <f t="shared" si="62"/>
        <v/>
      </c>
      <c r="AG998" s="395"/>
      <c r="AH998" s="75"/>
      <c r="AI998" s="75"/>
      <c r="AJ998" s="76" t="b">
        <f t="shared" si="60"/>
        <v>1</v>
      </c>
    </row>
    <row r="999" spans="1:36" ht="36" customHeight="1">
      <c r="A999" s="68"/>
      <c r="B999" s="68"/>
      <c r="C999" s="66"/>
      <c r="D999" s="46"/>
      <c r="E999" s="237"/>
      <c r="F999" s="217" t="str">
        <f t="shared" si="61"/>
        <v/>
      </c>
      <c r="G999" s="41"/>
      <c r="H999" s="41"/>
      <c r="I999" s="194"/>
      <c r="J999" s="41"/>
      <c r="K999" s="84"/>
      <c r="L999" s="119"/>
      <c r="M999" s="201"/>
      <c r="N999" s="85"/>
      <c r="O999" s="219"/>
      <c r="P999" s="237"/>
      <c r="Q999" s="200"/>
      <c r="R999" s="202"/>
      <c r="S999" s="202"/>
      <c r="T999" s="220"/>
      <c r="U999" s="171" t="str">
        <f t="shared" si="59"/>
        <v/>
      </c>
      <c r="V999" s="44"/>
      <c r="W999" s="201"/>
      <c r="X999" s="201"/>
      <c r="Y999" s="41"/>
      <c r="Z999" s="46"/>
      <c r="AA999" s="46"/>
      <c r="AB999" s="46"/>
      <c r="AC999" s="41"/>
      <c r="AD999" s="327"/>
      <c r="AE999" s="44"/>
      <c r="AF999" s="337" t="str">
        <f t="shared" si="62"/>
        <v/>
      </c>
      <c r="AG999" s="395"/>
      <c r="AH999" s="75"/>
      <c r="AI999" s="75"/>
      <c r="AJ999" s="76" t="b">
        <f t="shared" si="60"/>
        <v>1</v>
      </c>
    </row>
    <row r="1000" spans="1:36" ht="36" customHeight="1">
      <c r="A1000" s="68"/>
      <c r="B1000" s="68"/>
      <c r="C1000" s="66"/>
      <c r="D1000" s="46"/>
      <c r="E1000" s="237"/>
      <c r="F1000" s="217" t="str">
        <f t="shared" si="61"/>
        <v/>
      </c>
      <c r="G1000" s="41"/>
      <c r="H1000" s="41"/>
      <c r="I1000" s="194"/>
      <c r="J1000" s="41"/>
      <c r="K1000" s="84"/>
      <c r="L1000" s="119"/>
      <c r="M1000" s="201"/>
      <c r="N1000" s="85"/>
      <c r="O1000" s="219"/>
      <c r="P1000" s="237"/>
      <c r="Q1000" s="200"/>
      <c r="R1000" s="202"/>
      <c r="S1000" s="202"/>
      <c r="T1000" s="220"/>
      <c r="U1000" s="171" t="str">
        <f t="shared" si="59"/>
        <v/>
      </c>
      <c r="V1000" s="44"/>
      <c r="W1000" s="201"/>
      <c r="X1000" s="201"/>
      <c r="Y1000" s="41"/>
      <c r="Z1000" s="46"/>
      <c r="AA1000" s="46"/>
      <c r="AB1000" s="46"/>
      <c r="AC1000" s="41"/>
      <c r="AD1000" s="327"/>
      <c r="AE1000" s="44"/>
      <c r="AF1000" s="337" t="str">
        <f t="shared" si="62"/>
        <v/>
      </c>
      <c r="AG1000" s="395"/>
      <c r="AH1000" s="75"/>
      <c r="AI1000" s="75"/>
      <c r="AJ1000" s="76" t="b">
        <f t="shared" si="60"/>
        <v>1</v>
      </c>
    </row>
    <row r="1005" spans="1:36">
      <c r="AD1005" s="351"/>
      <c r="AE1005" s="28"/>
      <c r="AF1005" s="28"/>
      <c r="AG1005" s="193"/>
    </row>
  </sheetData>
  <sheetProtection formatRows="0" insertRows="0" deleteRows="0" selectLockedCells="1"/>
  <dataConsolidate/>
  <mergeCells count="12">
    <mergeCell ref="AJ3:AJ4"/>
    <mergeCell ref="AF3:AF4"/>
    <mergeCell ref="AD3:AD4"/>
    <mergeCell ref="AG3:AG5"/>
    <mergeCell ref="AI3:AI4"/>
    <mergeCell ref="AH3:AH4"/>
    <mergeCell ref="D3:P3"/>
    <mergeCell ref="V3:Z3"/>
    <mergeCell ref="AC3:AC4"/>
    <mergeCell ref="Q3:U3"/>
    <mergeCell ref="AE3:AE4"/>
    <mergeCell ref="AA3:AB3"/>
  </mergeCells>
  <phoneticPr fontId="3" type="noConversion"/>
  <conditionalFormatting sqref="AJ1:AJ1048576">
    <cfRule type="containsText" dxfId="2" priority="1" operator="containsText" text="FALSE">
      <formula>NOT(ISERROR(SEARCH("FALSE",AJ1)))</formula>
    </cfRule>
  </conditionalFormatting>
  <dataValidations count="11">
    <dataValidation type="list" allowBlank="1" showInputMessage="1" showErrorMessage="1" error="목록에서 선택" sqref="V11:V1006 AE1001:AG1004 AE11:AE1000 AE1006:AG1006" xr:uid="{00000000-0002-0000-0600-000000000000}">
      <formula1>여부</formula1>
    </dataValidation>
    <dataValidation type="date" allowBlank="1" showInputMessage="1" showErrorMessage="1" error="제안서작성일 이전 연월일을 입력" sqref="Q610:Q611 Q613 Q5:Q10 Q787:Q810 Q616:Q780 Q948:Q952 Q812:Q817 Q819:Q942 Q782:Q785 Q596:Q602 Q584:Q594 Q604:Q605 Q955:Q1006" xr:uid="{00000000-0002-0000-0600-000001000000}">
      <formula1>1</formula1>
      <formula2>제안서작성기준일</formula2>
    </dataValidation>
    <dataValidation type="list" allowBlank="1" showInputMessage="1" showErrorMessage="1" error="목록에서 선택" sqref="T559:T565 T567:T576 T11:T556 T584:T1006 T582" xr:uid="{00000000-0002-0000-0600-000002000000}">
      <formula1>회수유형</formula1>
    </dataValidation>
    <dataValidation type="date" allowBlank="1" showInputMessage="1" showErrorMessage="1" error="연월일을 입력" sqref="K606:K607 K609:K1048576 K596:K602 K584:K591" xr:uid="{00000000-0002-0000-0600-000003000000}">
      <formula1>1</formula1>
      <formula2>2958465</formula2>
    </dataValidation>
    <dataValidation type="list" allowBlank="1" showInputMessage="1" showErrorMessage="1" error="목록에서 선택" sqref="L11:L1006" xr:uid="{00000000-0002-0000-0600-000004000000}">
      <formula1>투자유형</formula1>
    </dataValidation>
    <dataValidation type="list" allowBlank="1" showInputMessage="1" showErrorMessage="1" error="목록에서 선택" sqref="N11:N1006" xr:uid="{00000000-0002-0000-0600-000005000000}">
      <formula1>회수구분</formula1>
    </dataValidation>
    <dataValidation type="list" allowBlank="1" showInputMessage="1" showErrorMessage="1" sqref="I11:I1048576" xr:uid="{00000000-0002-0000-0600-000006000000}">
      <formula1>법인유형</formula1>
    </dataValidation>
    <dataValidation type="list" allowBlank="1" showInputMessage="1" showErrorMessage="1" error="목록에서 선택" sqref="D11:D1048576" xr:uid="{00000000-0002-0000-0600-000007000000}">
      <formula1>투자계정구분</formula1>
    </dataValidation>
    <dataValidation type="date" allowBlank="1" showInputMessage="1" showErrorMessage="1" sqref="AD11:AD1000" xr:uid="{00000000-0002-0000-0600-000008000000}">
      <formula1>1</formula1>
      <formula2>2958465</formula2>
    </dataValidation>
    <dataValidation type="custom" allowBlank="1" showInputMessage="1" showErrorMessage="1" sqref="AH1:AH2 AH5:AH10" xr:uid="{00000000-0002-0000-0600-000009000000}">
      <formula1>"방위산업_기업+작성요령!C416:C421"</formula1>
    </dataValidation>
    <dataValidation type="list" allowBlank="1" showInputMessage="1" showErrorMessage="1" sqref="AH1001:AH1048576" xr:uid="{00000000-0002-0000-0600-00000A000000}">
      <formula1>방위산업_기업_해당여부</formula1>
    </dataValidation>
  </dataValidations>
  <pageMargins left="0.19685039370078741" right="0.19685039370078741" top="1.1023622047244095" bottom="0.19685039370078741" header="0.78740157480314965" footer="0.19685039370078741"/>
  <pageSetup paperSize="9" scale="45" fitToHeight="0" orientation="landscape" r:id="rId1"/>
  <headerFooter>
    <oddHeader>&amp;L&amp;"-,굵게"&amp;18 2.4. 제안사 투자현황 (&amp;P쪽/&amp;N쪽)&amp;R
(단위 :  백만원, %)</oddHead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600-00000D000000}">
          <x14:formula1>
            <xm:f>작성요령!$C$401:$C$403</xm:f>
          </x14:formula1>
          <xm:sqref>AA1:AA1048576</xm:sqref>
        </x14:dataValidation>
        <x14:dataValidation type="list" allowBlank="1" showInputMessage="1" showErrorMessage="1" xr:uid="{00000000-0002-0000-0600-00000E000000}">
          <x14:formula1>
            <xm:f>작성요령!$C$404:$C$407</xm:f>
          </x14:formula1>
          <xm:sqref>H11:H1000</xm:sqref>
        </x14:dataValidation>
        <x14:dataValidation type="list" allowBlank="1" showInputMessage="1" showErrorMessage="1" xr:uid="{DF9EAD15-1751-4EC5-8590-F268AF97AA14}">
          <x14:formula1>
            <xm:f>작성요령!$C$417:$C$418</xm:f>
          </x14:formula1>
          <xm:sqref>AH11:AH1000</xm:sqref>
        </x14:dataValidation>
        <x14:dataValidation type="list" allowBlank="1" showInputMessage="1" showErrorMessage="1" xr:uid="{F873DD59-4D3E-44D7-AFC0-163627CB76A2}">
          <x14:formula1>
            <xm:f>작성요령!$C$420:$C$426</xm:f>
          </x14:formula1>
          <xm:sqref>AI11:AI1000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C202"/>
  <sheetViews>
    <sheetView view="pageBreakPreview" topLeftCell="D3" zoomScale="85" zoomScaleNormal="85" zoomScaleSheetLayoutView="85" workbookViewId="0">
      <selection activeCell="M21" sqref="M21"/>
    </sheetView>
  </sheetViews>
  <sheetFormatPr defaultColWidth="9" defaultRowHeight="13.5"/>
  <cols>
    <col min="1" max="1" width="6.25" style="129" hidden="1" customWidth="1"/>
    <col min="2" max="2" width="5.25" style="129" hidden="1" customWidth="1"/>
    <col min="3" max="3" width="6.5" style="129" hidden="1" customWidth="1"/>
    <col min="4" max="4" width="10.625" style="2" customWidth="1"/>
    <col min="5" max="5" width="10.625" style="174" customWidth="1"/>
    <col min="6" max="6" width="10.625" style="50" customWidth="1"/>
    <col min="7" max="7" width="17.25" style="27" customWidth="1"/>
    <col min="8" max="8" width="13.25" style="27" customWidth="1"/>
    <col min="9" max="9" width="12.75" style="27" customWidth="1"/>
    <col min="10" max="10" width="13.875" style="27" customWidth="1"/>
    <col min="11" max="11" width="14.125" style="28" customWidth="1"/>
    <col min="12" max="12" width="15" style="28" customWidth="1"/>
    <col min="13" max="13" width="19.375" style="27" customWidth="1"/>
    <col min="14" max="14" width="12.625" style="2" customWidth="1"/>
    <col min="15" max="15" width="8.25" style="50" customWidth="1"/>
    <col min="16" max="16" width="35.625" style="28" customWidth="1"/>
    <col min="17" max="17" width="15.25" style="2" customWidth="1"/>
    <col min="18" max="18" width="10.625" style="2" customWidth="1"/>
    <col min="19" max="19" width="4.375" style="28" customWidth="1"/>
    <col min="20" max="20" width="8.125" style="28" customWidth="1"/>
    <col min="21" max="22" width="8.875" style="28" customWidth="1"/>
    <col min="23" max="26" width="12.625" style="28" customWidth="1"/>
    <col min="27" max="29" width="14" style="28" customWidth="1"/>
    <col min="30" max="30" width="9" style="28"/>
    <col min="31" max="31" width="5.5" style="28" customWidth="1"/>
    <col min="32" max="32" width="4.875" style="28" customWidth="1"/>
    <col min="33" max="16384" width="9" style="28"/>
  </cols>
  <sheetData>
    <row r="1" spans="1:29" ht="13.5" hidden="1" customHeight="1">
      <c r="A1" s="136" t="s">
        <v>144</v>
      </c>
      <c r="B1" s="136" t="s">
        <v>184</v>
      </c>
      <c r="C1" s="136" t="s">
        <v>289</v>
      </c>
      <c r="D1" s="138" t="s">
        <v>290</v>
      </c>
      <c r="E1" s="354" t="s">
        <v>291</v>
      </c>
      <c r="F1" s="139" t="s">
        <v>292</v>
      </c>
      <c r="G1" s="137" t="s">
        <v>293</v>
      </c>
      <c r="H1" s="137" t="s">
        <v>294</v>
      </c>
      <c r="I1" s="137" t="s">
        <v>295</v>
      </c>
      <c r="J1" s="137" t="s">
        <v>296</v>
      </c>
      <c r="K1" s="140" t="s">
        <v>297</v>
      </c>
      <c r="L1" s="140" t="s">
        <v>298</v>
      </c>
      <c r="M1" s="137" t="s">
        <v>299</v>
      </c>
      <c r="N1" s="138" t="s">
        <v>300</v>
      </c>
      <c r="O1" s="139" t="s">
        <v>301</v>
      </c>
      <c r="P1" s="140" t="s">
        <v>302</v>
      </c>
      <c r="Q1" s="154" t="s">
        <v>303</v>
      </c>
      <c r="R1" s="154" t="s">
        <v>304</v>
      </c>
      <c r="S1" s="140" t="s">
        <v>305</v>
      </c>
      <c r="T1" s="140" t="s">
        <v>306</v>
      </c>
      <c r="U1" s="140" t="s">
        <v>307</v>
      </c>
      <c r="V1" s="140" t="s">
        <v>308</v>
      </c>
      <c r="W1" s="140" t="s">
        <v>310</v>
      </c>
      <c r="X1" s="140" t="s">
        <v>309</v>
      </c>
      <c r="Y1" s="140" t="s">
        <v>311</v>
      </c>
      <c r="Z1" s="140" t="s">
        <v>312</v>
      </c>
      <c r="AA1" s="140" t="s">
        <v>314</v>
      </c>
      <c r="AB1" s="140" t="s">
        <v>313</v>
      </c>
      <c r="AC1" s="140" t="s">
        <v>315</v>
      </c>
    </row>
    <row r="2" spans="1:29" hidden="1">
      <c r="A2" s="136"/>
      <c r="B2" s="136"/>
      <c r="C2" s="136"/>
      <c r="D2" s="138"/>
      <c r="E2" s="354"/>
      <c r="F2" s="139"/>
      <c r="G2" s="137"/>
      <c r="H2" s="137"/>
      <c r="I2" s="137"/>
      <c r="J2" s="137"/>
      <c r="K2" s="140"/>
      <c r="L2" s="140"/>
      <c r="M2" s="137"/>
      <c r="N2" s="138"/>
      <c r="O2" s="139"/>
      <c r="P2" s="140"/>
      <c r="Q2" s="138"/>
      <c r="R2" s="138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</row>
    <row r="3" spans="1:29" ht="30" customHeight="1">
      <c r="A3" s="153"/>
      <c r="B3" s="153"/>
      <c r="C3" s="153"/>
      <c r="D3" s="674" t="s">
        <v>433</v>
      </c>
      <c r="E3" s="656"/>
      <c r="F3" s="657"/>
      <c r="G3" s="655" t="s">
        <v>434</v>
      </c>
      <c r="H3" s="655"/>
      <c r="I3" s="655"/>
      <c r="J3" s="655"/>
      <c r="K3" s="655"/>
      <c r="L3" s="655"/>
      <c r="M3" s="655"/>
      <c r="N3" s="650" t="s">
        <v>1186</v>
      </c>
      <c r="O3" s="655" t="s">
        <v>435</v>
      </c>
      <c r="P3" s="655"/>
      <c r="Q3" s="650" t="s">
        <v>498</v>
      </c>
      <c r="R3" s="650" t="s">
        <v>1062</v>
      </c>
      <c r="S3" s="674" t="s">
        <v>543</v>
      </c>
      <c r="T3" s="656"/>
      <c r="U3" s="656"/>
      <c r="V3" s="656"/>
      <c r="W3" s="656"/>
      <c r="X3" s="656"/>
      <c r="Y3" s="656"/>
      <c r="Z3" s="657"/>
      <c r="AA3" s="671" t="s">
        <v>544</v>
      </c>
      <c r="AB3" s="672"/>
      <c r="AC3" s="673"/>
    </row>
    <row r="4" spans="1:29" ht="45" customHeight="1">
      <c r="A4" s="153" t="s">
        <v>436</v>
      </c>
      <c r="B4" s="153" t="s">
        <v>437</v>
      </c>
      <c r="C4" s="153" t="s">
        <v>438</v>
      </c>
      <c r="D4" s="110" t="s">
        <v>439</v>
      </c>
      <c r="E4" s="43" t="s">
        <v>659</v>
      </c>
      <c r="F4" s="113" t="s">
        <v>440</v>
      </c>
      <c r="G4" s="110" t="s">
        <v>441</v>
      </c>
      <c r="H4" s="110" t="s">
        <v>442</v>
      </c>
      <c r="I4" s="110" t="s">
        <v>443</v>
      </c>
      <c r="J4" s="233" t="s">
        <v>444</v>
      </c>
      <c r="K4" s="233" t="s">
        <v>445</v>
      </c>
      <c r="L4" s="110" t="s">
        <v>446</v>
      </c>
      <c r="M4" s="110" t="s">
        <v>447</v>
      </c>
      <c r="N4" s="651"/>
      <c r="O4" s="110" t="s">
        <v>448</v>
      </c>
      <c r="P4" s="110" t="s">
        <v>449</v>
      </c>
      <c r="Q4" s="651"/>
      <c r="R4" s="651"/>
      <c r="S4" s="110" t="s">
        <v>450</v>
      </c>
      <c r="T4" s="110" t="s">
        <v>451</v>
      </c>
      <c r="U4" s="110" t="s">
        <v>452</v>
      </c>
      <c r="V4" s="110" t="s">
        <v>453</v>
      </c>
      <c r="W4" s="110" t="s">
        <v>454</v>
      </c>
      <c r="X4" s="110" t="s">
        <v>455</v>
      </c>
      <c r="Y4" s="110" t="s">
        <v>966</v>
      </c>
      <c r="Z4" s="110" t="s">
        <v>962</v>
      </c>
      <c r="AA4" s="110" t="s">
        <v>456</v>
      </c>
      <c r="AB4" s="110" t="s">
        <v>457</v>
      </c>
      <c r="AC4" s="110" t="s">
        <v>458</v>
      </c>
    </row>
    <row r="5" spans="1:29" ht="14.25" hidden="1" customHeight="1">
      <c r="R5" s="74"/>
      <c r="S5" s="76"/>
      <c r="T5" s="76"/>
      <c r="U5" s="76"/>
      <c r="V5" s="76"/>
      <c r="W5" s="76"/>
      <c r="X5" s="76"/>
      <c r="Y5" s="76"/>
      <c r="Z5" s="76"/>
    </row>
    <row r="6" spans="1:29" ht="14.25" hidden="1" customHeight="1">
      <c r="R6" s="74"/>
      <c r="S6" s="76"/>
      <c r="T6" s="76"/>
      <c r="U6" s="76"/>
      <c r="V6" s="76"/>
      <c r="W6" s="76"/>
      <c r="X6" s="76"/>
      <c r="Y6" s="76"/>
      <c r="Z6" s="76"/>
    </row>
    <row r="7" spans="1:29" ht="14.25" hidden="1" customHeight="1">
      <c r="R7" s="74"/>
      <c r="S7" s="76"/>
      <c r="T7" s="76"/>
      <c r="U7" s="76"/>
      <c r="V7" s="76"/>
      <c r="W7" s="76"/>
      <c r="X7" s="76"/>
      <c r="Y7" s="76"/>
      <c r="Z7" s="76"/>
    </row>
    <row r="8" spans="1:29" ht="14.25" hidden="1" customHeight="1">
      <c r="R8" s="74"/>
      <c r="S8" s="76"/>
      <c r="T8" s="76"/>
      <c r="U8" s="76"/>
      <c r="V8" s="76"/>
      <c r="W8" s="76"/>
      <c r="X8" s="76"/>
      <c r="Y8" s="76"/>
      <c r="Z8" s="76"/>
    </row>
    <row r="9" spans="1:29" ht="14.25" hidden="1" customHeight="1">
      <c r="R9" s="74"/>
      <c r="S9" s="76"/>
      <c r="T9" s="76"/>
      <c r="U9" s="76"/>
      <c r="V9" s="76"/>
      <c r="W9" s="76"/>
      <c r="X9" s="76"/>
      <c r="Y9" s="76"/>
      <c r="Z9" s="76"/>
    </row>
    <row r="10" spans="1:29" ht="13.5" hidden="1" customHeight="1">
      <c r="R10" s="74"/>
      <c r="S10" s="76"/>
      <c r="T10" s="76"/>
      <c r="U10" s="76"/>
      <c r="V10" s="76"/>
      <c r="W10" s="76"/>
      <c r="X10" s="76"/>
      <c r="Y10" s="76"/>
      <c r="Z10" s="76"/>
    </row>
    <row r="11" spans="1:29" ht="30" customHeight="1">
      <c r="A11" s="68"/>
      <c r="B11" s="68"/>
      <c r="C11" s="68"/>
      <c r="D11" s="44" t="s">
        <v>620</v>
      </c>
      <c r="E11" s="89">
        <v>25569</v>
      </c>
      <c r="F11" s="46" t="s">
        <v>561</v>
      </c>
      <c r="G11" s="41" t="s">
        <v>1008</v>
      </c>
      <c r="H11" s="41" t="s">
        <v>562</v>
      </c>
      <c r="I11" s="41" t="s">
        <v>623</v>
      </c>
      <c r="J11" s="41" t="s">
        <v>563</v>
      </c>
      <c r="K11" s="42" t="s">
        <v>624</v>
      </c>
      <c r="L11" s="42" t="s">
        <v>625</v>
      </c>
      <c r="M11" s="221"/>
      <c r="N11" s="7" t="s">
        <v>379</v>
      </c>
      <c r="O11" s="13" t="s">
        <v>45</v>
      </c>
      <c r="P11" s="3"/>
      <c r="Q11" s="44"/>
      <c r="R11" s="171">
        <f t="shared" ref="R11:R42" ca="1" si="0">IF(ISBLANK($D11), "", IF(N11="핵심운용인력",                    SUMPRODUCT((OFFSET(핵심인력_경력,0,0,ROWS(핵심인력_경력),1)=$D11)*1, OFFSET(핵심인력_경력,0,9,ROWS(핵심인력_경력),1), (OFFSET(핵심인력_경력,0,10,ROWS(핵심인력_경력),1)="A")*1)+SUMPRODUCT((OFFSET(핵심인력_경력,0,0,ROWS(핵심인력_경력),1)=$D11)*1, OFFSET(핵심인력_경력,0,9,ROWS(핵심인력_경력),1), (OFFSET(핵심인력_경력,0,10,ROWS(핵심인력_경력),1)="B")*1)*0.7,                                           SUMPRODUCT((OFFSET(일반인력_경력,0,0,ROWS(일반인력_경력),1)=$D11)*1, OFFSET(일반인력_경력,0,9,ROWS(일반인력_경력),1), (OFFSET(일반인력_경력,0,10,ROWS(일반인력_경력),1)="A")*1)+SUMPRODUCT((OFFSET(일반인력_경력,0,0,ROWS(일반인력_경력),1)=$D11)*1, OFFSET(일반인력_경력,0,9,ROWS(일반인력_경력),1), (OFFSET(일반인력_경력,0,10,ROWS(일반인력_경력),1)="B")*1)*0.7 ) )</f>
        <v>22.109041095890412</v>
      </c>
      <c r="S11" s="172">
        <f t="shared" ref="S11:S42" ca="1" si="1">IF(ISBLANK($D11), "", IF(VLOOKUP($D11,참여인력_개요,11,FALSE)="관리인력", "", IF(N11="핵심운용인력", SUMPRODUCT((OFFSET(핵심인력_투자현황,0,0,ROWS(핵심인력_투자현황),1)=$D11)*1, ISTEXT(OFFSET(핵심인력_투자현황,0,11,ROWS(핵심인력_투자현황),1))*1), SUMPRODUCT((OFFSET(일반인력_투자현황,0,0,ROWS(일반인력_투자현황),1)=$D11)*1, ISTEXT(OFFSET(일반인력_투자현황,0,11,ROWS(일반인력_투자현황),1))*1)) ) )</f>
        <v>3</v>
      </c>
      <c r="T11" s="172">
        <f t="shared" ref="T11:T42" ca="1" si="2">IF(ISBLANK($D11), "", IF(VLOOKUP($D11,참여인력_개요,11,FALSE)="관리인력", "", IF(N11="핵심운용인력", SUMPRODUCT((OFFSET(핵심인력_투자현황,0,0,ROWS(핵심인력_투자현황),1)=$D11)*1, (OFFSET(핵심인력_투자현황,0,17,ROWS(핵심인력_투자현황),1)="회수료")*1), SUMPRODUCT((OFFSET(일반인력_투자현황,0,0,ROWS(일반인력_투자현황),1)=$D11)*1, (OFFSET(일반인력_투자현황,0,17,ROWS(일반인력_투자현황),1)="회수료")*1))))</f>
        <v>2</v>
      </c>
      <c r="U11" s="134">
        <f t="shared" ref="U11:U42" ca="1" si="3">IF(ISBLANK($D11), "", IF(VLOOKUP($D11,참여인력_개요,11,FALSE)="관리인력", "", IF(N11="핵심운용인력", SUMPRODUCT((OFFSET(핵심인력_투자현황,0,0,ROWS(핵심인력_투자현황),1)=$D11)*1, OFFSET(핵심인력_투자현황,0,16,ROWS(핵심인력_투자현황),1)),  SUMPRODUCT((OFFSET(일반인력_투자현황,0,0,ROWS(일반인력_투자현황),1)=$D11)*1, OFFSET(일반인력_투자현황,0,16,ROWS(일반인력_투자현황),1)) )))</f>
        <v>1900</v>
      </c>
      <c r="V11" s="134">
        <f t="shared" ref="V11:V42" ca="1" si="4">IF(ISBLANK($D11), "", IF(VLOOKUP($D11,참여인력_개요,11,FALSE)="관리인력", "", IF(N11="핵심운용인력", SUMPRODUCT((OFFSET(핵심인력_투자현황,0,0,ROWS(핵심인력_투자현황),1)=$D11)*1, OFFSET(핵심인력_투자현황,0,20,ROWS(핵심인력_투자현황),1)), SUMPRODUCT((OFFSET(일반인력_투자현황,0,0,ROWS(일반인력_투자현황),1)=$D11)*1, OFFSET(일반인력_투자현황,0,20,ROWS(일반인력_투자현황),1))  )))</f>
        <v>1446</v>
      </c>
      <c r="W11" s="134">
        <f t="shared" ref="W11:W42" ca="1" si="5">IF(ISBLANK($D11), "", IF(VLOOKUP($D11,참여인력_개요,11,FALSE)="관리인력", "", IF(N11="핵심운용인력", SUMPRODUCT((OFFSET(핵심인력_투자현황,0,0,ROWS(핵심인력_투자현황),1)=$D11)*1, OFFSET(핵심인력_투자현황,0,25,ROWS(핵심인력_투자현황),1)), SUMPRODUCT((OFFSET(일반인력_투자현황,0,0,ROWS(일반인력_투자현황),1)=$D11)*1, OFFSET(일반인력_투자현황,0,25,ROWS(일반인력_투자현황),1)) )))</f>
        <v>750</v>
      </c>
      <c r="X11" s="134">
        <f t="shared" ref="X11:X42" ca="1" si="6">IF(ISBLANK($D11), "", IF(VLOOKUP($D11,참여인력_개요,11,FALSE)="관리인력", "", IF(N11="핵심운용인력", SUMPRODUCT((OFFSET(핵심인력_투자현황,0,0,ROWS(핵심인력_투자현황),1)=$D11)*1, OFFSET(핵심인력_투자현황,0,26,ROWS(핵심인력_투자현황),1)), SUMPRODUCT((OFFSET(일반인력_투자현황,0,0,ROWS(일반인력_투자현황),1)=$D11)*1, OFFSET(일반인력_투자현황,0,26,ROWS(일반인력_투자현황),1)) )))</f>
        <v>810</v>
      </c>
      <c r="Y11" s="133">
        <f t="shared" ref="Y11:Y42" ca="1" si="7">IF(ISBLANK($D11), "", IF(VLOOKUP($D11,참여인력_개요,11,FALSE)="관리인력", "", IF(N11="핵심운용인력", SUMPRODUCT((OFFSET(핵심인력_투자현황,0,0,ROWS(핵심인력_투자현황),1)=$D11)*1, OFFSET(핵심인력_투자현황,0,16,ROWS(핵심인력_투자현황),1), OFFSET(핵심인력_투자현황,0,18,ROWS(핵심인력_투자현황),1))/U11, SUMPRODUCT((OFFSET(일반인력_투자현황,0,0,ROWS(일반인력_투자현황),1)=$D11)*1, OFFSET(일반인력_투자현황,0,16,ROWS(일반인력_투자현황),1), OFFSET(일반인력_투자현황,0,18,ROWS(일반인력_투자현황),1))/U11 )))</f>
        <v>0.10681052631578947</v>
      </c>
      <c r="Z11" s="133">
        <f t="shared" ref="Z11:Z42" ca="1" si="8">IF(ISBLANK($D11), "",IF(VLOOKUP($D11,참여인력_개요,11,FALSE)="관리인력", "", IF(N11="핵심운용인력", IF(SUMPRODUCT( (OFFSET(핵심인력_투자현황,0,0,ROWS(핵심인력_투자현황),1)=$D11)*1, OFFSET(핵심인력_투자현황,0,16,ROWS(핵심인력_투자현황),1), (OFFSET(핵심인력_투자현황,0,17,ROWS(핵심인력_투자현황),1)="회수료")*1 ) = 0,    "N/A",    SUMPRODUCT( (OFFSET(핵심인력_투자현황,0,0,ROWS(핵심인력_투자현황),1)=$D11)*1, OFFSET(핵심인력_투자현황,0,16,ROWS(핵심인력_투자현황),1), (OFFSET(핵심인력_투자현황,0,17,ROWS(핵심인력_투자현황),1)="회수료")*1, OFFSET(핵심인력_투자현황,0,18,ROWS(핵심인력_투자현황),1) ) / SUMPRODUCT( (OFFSET(핵심인력_투자현황,0,0,ROWS(핵심인력_투자현황),1)=$D11)*1, OFFSET(핵심인력_투자현황,0,16,ROWS(핵심인력_투자현황),1), (OFFSET(핵심인력_투자현황,0,17,ROWS(핵심인력_투자현황),1)="회수료")*1 ) ),   IF(SUMPRODUCT( (OFFSET(일반인력_투자현황,0,0,ROWS(일반인력_투자현황),1)=$D11)*1, OFFSET(일반인력_투자현황,0,16,ROWS(일반인력_투자현황),1), (OFFSET(일반인력_투자현황,0,17,ROWS(일반인력_투자현황),1)="회수료")*1 ) = 0,    "N/A",    SUMPRODUCT( (OFFSET(일반인력_투자현황,0,0,ROWS(일반인력_투자현황),1)=$D11)*1, OFFSET(일반인력_투자현황,0,16,ROWS(일반인력_투자현황),1), (OFFSET(일반인력_투자현황,0,17,ROWS(일반인력_투자현황),1)="회수료")*1, OFFSET(일반인력_투자현황,0,18,ROWS(일반인력_투자현황),1) ) / SUMPRODUCT( (OFFSET(일반인력_투자현황,0,0,ROWS(일반인력_투자현황),1)=$D11)*1, OFFSET(일반인력_투자현황,0,16,ROWS(일반인력_투자현황),1), (OFFSET(일반인력_투자현황,0,17,ROWS(일반인력_투자현황),1)="회수료")*1 ) ) )))</f>
        <v>0.14599999999999999</v>
      </c>
      <c r="AA11" s="134">
        <f t="shared" ref="AA11:AA42" ca="1" si="9">IF(ISBLANK($D11), "", IF(VLOOKUP($D11,참여인력_개요,11,FALSE)="관리인력", "", SUMPRODUCT( (OFFSET(제안사_투자현황,0,22,ROWS(제안사_투자현황),1)=$D11)*1, (OFFSET(제안사_투자현황,0,10,ROWS(제안사_투자현황),1)&lt;&gt;"회수료")*1 ) ))</f>
        <v>2</v>
      </c>
      <c r="AB11" s="134">
        <f t="shared" ref="AB11:AB74" ca="1" si="10">IF(ISBLANK($D11), "", IF(VLOOKUP($D11,참여인력_개요,11,FALSE)="관리인력", "",  SUMPRODUCT( (OFFSET(제안사_투자현황,0,22,ROWS(제안사_투자현황),1)=$D11)*1, (OFFSET(제안사_투자현황,0,10,ROWS(제안사_투자현황),1)&lt;&gt;"회수료")*1, OFFSET(제안사_투자현황,0,19,ROWS(제안사_투자현황),1) ) ) )</f>
        <v>2900</v>
      </c>
      <c r="AC11" s="134">
        <f t="shared" ref="AC11:AC74" ca="1" si="11">IF(ISBLANK($D11), "", IF(VLOOKUP($D11,참여인력_개요,11,FALSE)="관리인력", "",  SUMPRODUCT( (OFFSET(제안사_투자현황,0,22,ROWS(제안사_투자현황),1)=$D11)*1, (OFFSET(제안사_투자현황,0,10,ROWS(제안사_투자현황),1)&lt;&gt;"회수료")*1, OFFSET(제안사_투자현황,0,20,ROWS(제안사_투자현황),1) ) ) )</f>
        <v>2975.0515190000001</v>
      </c>
    </row>
    <row r="12" spans="1:29" ht="30" customHeight="1">
      <c r="A12" s="68"/>
      <c r="B12" s="68"/>
      <c r="C12" s="68"/>
      <c r="D12" s="44" t="s">
        <v>626</v>
      </c>
      <c r="E12" s="89">
        <v>31705</v>
      </c>
      <c r="F12" s="46"/>
      <c r="G12" s="41"/>
      <c r="H12" s="41"/>
      <c r="I12" s="41"/>
      <c r="J12" s="41"/>
      <c r="K12" s="42"/>
      <c r="L12" s="42"/>
      <c r="M12" s="221"/>
      <c r="N12" s="7" t="s">
        <v>379</v>
      </c>
      <c r="O12" s="13" t="s">
        <v>42</v>
      </c>
      <c r="P12" s="3"/>
      <c r="Q12" s="44"/>
      <c r="R12" s="171">
        <f t="shared" ca="1" si="0"/>
        <v>0</v>
      </c>
      <c r="S12" s="172">
        <f t="shared" ca="1" si="1"/>
        <v>1</v>
      </c>
      <c r="T12" s="172">
        <f t="shared" ca="1" si="2"/>
        <v>1</v>
      </c>
      <c r="U12" s="134">
        <f t="shared" ca="1" si="3"/>
        <v>390</v>
      </c>
      <c r="V12" s="134">
        <f t="shared" ca="1" si="4"/>
        <v>200</v>
      </c>
      <c r="W12" s="134">
        <f t="shared" ca="1" si="5"/>
        <v>240</v>
      </c>
      <c r="X12" s="134">
        <f t="shared" ca="1" si="6"/>
        <v>300</v>
      </c>
      <c r="Y12" s="133">
        <f t="shared" ca="1" si="7"/>
        <v>0.14599999999999999</v>
      </c>
      <c r="Z12" s="133">
        <f t="shared" ca="1" si="8"/>
        <v>0.14599999999999999</v>
      </c>
      <c r="AA12" s="134">
        <f t="shared" ca="1" si="9"/>
        <v>0</v>
      </c>
      <c r="AB12" s="134">
        <f t="shared" ca="1" si="10"/>
        <v>0</v>
      </c>
      <c r="AC12" s="134">
        <f t="shared" ca="1" si="11"/>
        <v>0</v>
      </c>
    </row>
    <row r="13" spans="1:29" ht="30" customHeight="1">
      <c r="A13" s="68"/>
      <c r="B13" s="68"/>
      <c r="C13" s="68"/>
      <c r="D13" s="44" t="s">
        <v>627</v>
      </c>
      <c r="E13" s="89">
        <v>28773</v>
      </c>
      <c r="F13" s="46"/>
      <c r="G13" s="41"/>
      <c r="H13" s="41"/>
      <c r="I13" s="41"/>
      <c r="J13" s="41"/>
      <c r="K13" s="42"/>
      <c r="L13" s="42"/>
      <c r="M13" s="221"/>
      <c r="N13" s="7" t="s">
        <v>380</v>
      </c>
      <c r="O13" s="13" t="s">
        <v>42</v>
      </c>
      <c r="P13" s="3"/>
      <c r="Q13" s="44"/>
      <c r="R13" s="171">
        <f t="shared" ca="1" si="0"/>
        <v>29.916712328767126</v>
      </c>
      <c r="S13" s="172">
        <f t="shared" ca="1" si="1"/>
        <v>1</v>
      </c>
      <c r="T13" s="172">
        <f t="shared" ca="1" si="2"/>
        <v>1</v>
      </c>
      <c r="U13" s="134">
        <f t="shared" ca="1" si="3"/>
        <v>500</v>
      </c>
      <c r="V13" s="134">
        <f t="shared" ca="1" si="4"/>
        <v>400</v>
      </c>
      <c r="W13" s="134">
        <f t="shared" ca="1" si="5"/>
        <v>0</v>
      </c>
      <c r="X13" s="134">
        <f t="shared" ca="1" si="6"/>
        <v>0</v>
      </c>
      <c r="Y13" s="133">
        <f t="shared" ca="1" si="7"/>
        <v>0.12</v>
      </c>
      <c r="Z13" s="133">
        <f t="shared" ca="1" si="8"/>
        <v>0.12</v>
      </c>
      <c r="AA13" s="134">
        <f t="shared" ca="1" si="9"/>
        <v>3</v>
      </c>
      <c r="AB13" s="134">
        <f t="shared" ca="1" si="10"/>
        <v>9980</v>
      </c>
      <c r="AC13" s="134">
        <f t="shared" ca="1" si="11"/>
        <v>9464.5256509999999</v>
      </c>
    </row>
    <row r="14" spans="1:29" ht="30" customHeight="1">
      <c r="A14" s="66"/>
      <c r="B14" s="66"/>
      <c r="C14" s="66"/>
      <c r="D14" s="44" t="s">
        <v>628</v>
      </c>
      <c r="E14" s="89">
        <v>27677</v>
      </c>
      <c r="F14" s="46"/>
      <c r="G14" s="41"/>
      <c r="H14" s="41"/>
      <c r="I14" s="41"/>
      <c r="J14" s="41"/>
      <c r="K14" s="42"/>
      <c r="L14" s="42"/>
      <c r="M14" s="221"/>
      <c r="N14" s="44" t="s">
        <v>380</v>
      </c>
      <c r="O14" s="46" t="s">
        <v>42</v>
      </c>
      <c r="P14" s="42"/>
      <c r="Q14" s="44"/>
      <c r="R14" s="171">
        <f t="shared" ca="1" si="0"/>
        <v>0</v>
      </c>
      <c r="S14" s="172">
        <f t="shared" ca="1" si="1"/>
        <v>1</v>
      </c>
      <c r="T14" s="172">
        <f t="shared" ca="1" si="2"/>
        <v>1</v>
      </c>
      <c r="U14" s="134">
        <f t="shared" ca="1" si="3"/>
        <v>700</v>
      </c>
      <c r="V14" s="134">
        <f t="shared" ca="1" si="4"/>
        <v>300</v>
      </c>
      <c r="W14" s="134">
        <f t="shared" ca="1" si="5"/>
        <v>400</v>
      </c>
      <c r="X14" s="134">
        <f t="shared" ca="1" si="6"/>
        <v>300</v>
      </c>
      <c r="Y14" s="133">
        <f t="shared" ca="1" si="7"/>
        <v>0.08</v>
      </c>
      <c r="Z14" s="133">
        <f t="shared" ca="1" si="8"/>
        <v>0.08</v>
      </c>
      <c r="AA14" s="134">
        <f t="shared" ca="1" si="9"/>
        <v>0</v>
      </c>
      <c r="AB14" s="134">
        <f t="shared" ca="1" si="10"/>
        <v>0</v>
      </c>
      <c r="AC14" s="134">
        <f t="shared" ca="1" si="11"/>
        <v>0</v>
      </c>
    </row>
    <row r="15" spans="1:29" ht="30" customHeight="1">
      <c r="A15" s="66"/>
      <c r="B15" s="66"/>
      <c r="C15" s="66"/>
      <c r="D15" s="44" t="s">
        <v>629</v>
      </c>
      <c r="E15" s="89">
        <v>25518</v>
      </c>
      <c r="F15" s="46"/>
      <c r="G15" s="41"/>
      <c r="H15" s="41"/>
      <c r="I15" s="41"/>
      <c r="J15" s="41"/>
      <c r="K15" s="42"/>
      <c r="L15" s="42"/>
      <c r="M15" s="221"/>
      <c r="N15" s="44" t="s">
        <v>564</v>
      </c>
      <c r="O15" s="46" t="s">
        <v>42</v>
      </c>
      <c r="P15" s="42"/>
      <c r="Q15" s="44"/>
      <c r="R15" s="171">
        <f t="shared" ca="1" si="0"/>
        <v>0</v>
      </c>
      <c r="S15" s="172" t="str">
        <f t="shared" ca="1" si="1"/>
        <v/>
      </c>
      <c r="T15" s="172" t="str">
        <f t="shared" ca="1" si="2"/>
        <v/>
      </c>
      <c r="U15" s="134" t="str">
        <f t="shared" ca="1" si="3"/>
        <v/>
      </c>
      <c r="V15" s="134" t="str">
        <f t="shared" ca="1" si="4"/>
        <v/>
      </c>
      <c r="W15" s="134" t="str">
        <f t="shared" ca="1" si="5"/>
        <v/>
      </c>
      <c r="X15" s="134" t="str">
        <f t="shared" ca="1" si="6"/>
        <v/>
      </c>
      <c r="Y15" s="133" t="str">
        <f t="shared" ca="1" si="7"/>
        <v/>
      </c>
      <c r="Z15" s="133" t="str">
        <f t="shared" ca="1" si="8"/>
        <v/>
      </c>
      <c r="AA15" s="134" t="str">
        <f t="shared" ca="1" si="9"/>
        <v/>
      </c>
      <c r="AB15" s="134" t="str">
        <f t="shared" ca="1" si="10"/>
        <v/>
      </c>
      <c r="AC15" s="134" t="str">
        <f t="shared" ca="1" si="11"/>
        <v/>
      </c>
    </row>
    <row r="16" spans="1:29" ht="30" customHeight="1">
      <c r="A16" s="66"/>
      <c r="B16" s="66"/>
      <c r="C16" s="66"/>
      <c r="D16" s="44"/>
      <c r="E16" s="89"/>
      <c r="F16" s="46"/>
      <c r="G16" s="41"/>
      <c r="H16" s="41"/>
      <c r="I16" s="41"/>
      <c r="J16" s="41"/>
      <c r="K16" s="42"/>
      <c r="L16" s="42"/>
      <c r="M16" s="221"/>
      <c r="N16" s="44"/>
      <c r="O16" s="46"/>
      <c r="P16" s="42"/>
      <c r="Q16" s="44"/>
      <c r="R16" s="171" t="str">
        <f t="shared" ca="1" si="0"/>
        <v/>
      </c>
      <c r="S16" s="172" t="str">
        <f t="shared" ca="1" si="1"/>
        <v/>
      </c>
      <c r="T16" s="172" t="str">
        <f t="shared" ca="1" si="2"/>
        <v/>
      </c>
      <c r="U16" s="134" t="str">
        <f t="shared" ca="1" si="3"/>
        <v/>
      </c>
      <c r="V16" s="134" t="str">
        <f t="shared" ca="1" si="4"/>
        <v/>
      </c>
      <c r="W16" s="134" t="str">
        <f t="shared" ca="1" si="5"/>
        <v/>
      </c>
      <c r="X16" s="134" t="str">
        <f t="shared" ca="1" si="6"/>
        <v/>
      </c>
      <c r="Y16" s="133" t="str">
        <f t="shared" ca="1" si="7"/>
        <v/>
      </c>
      <c r="Z16" s="133" t="str">
        <f t="shared" ca="1" si="8"/>
        <v/>
      </c>
      <c r="AA16" s="134" t="str">
        <f t="shared" ca="1" si="9"/>
        <v/>
      </c>
      <c r="AB16" s="134" t="str">
        <f t="shared" ca="1" si="10"/>
        <v/>
      </c>
      <c r="AC16" s="134" t="str">
        <f t="shared" ca="1" si="11"/>
        <v/>
      </c>
    </row>
    <row r="17" spans="1:29" ht="30" customHeight="1">
      <c r="A17" s="66"/>
      <c r="B17" s="66"/>
      <c r="C17" s="66"/>
      <c r="D17" s="44"/>
      <c r="E17" s="89"/>
      <c r="F17" s="46"/>
      <c r="G17" s="41"/>
      <c r="H17" s="41"/>
      <c r="I17" s="41"/>
      <c r="J17" s="41"/>
      <c r="K17" s="42"/>
      <c r="L17" s="42"/>
      <c r="M17" s="221"/>
      <c r="N17" s="44"/>
      <c r="O17" s="46"/>
      <c r="P17" s="42"/>
      <c r="Q17" s="44"/>
      <c r="R17" s="171" t="str">
        <f t="shared" ca="1" si="0"/>
        <v/>
      </c>
      <c r="S17" s="172" t="str">
        <f t="shared" ca="1" si="1"/>
        <v/>
      </c>
      <c r="T17" s="172" t="str">
        <f t="shared" ca="1" si="2"/>
        <v/>
      </c>
      <c r="U17" s="134" t="str">
        <f t="shared" ca="1" si="3"/>
        <v/>
      </c>
      <c r="V17" s="134" t="str">
        <f t="shared" ca="1" si="4"/>
        <v/>
      </c>
      <c r="W17" s="134" t="str">
        <f t="shared" ca="1" si="5"/>
        <v/>
      </c>
      <c r="X17" s="134" t="str">
        <f t="shared" ca="1" si="6"/>
        <v/>
      </c>
      <c r="Y17" s="133" t="str">
        <f t="shared" ca="1" si="7"/>
        <v/>
      </c>
      <c r="Z17" s="133" t="str">
        <f t="shared" ca="1" si="8"/>
        <v/>
      </c>
      <c r="AA17" s="134" t="str">
        <f t="shared" ca="1" si="9"/>
        <v/>
      </c>
      <c r="AB17" s="134" t="str">
        <f t="shared" ca="1" si="10"/>
        <v/>
      </c>
      <c r="AC17" s="134" t="str">
        <f t="shared" ca="1" si="11"/>
        <v/>
      </c>
    </row>
    <row r="18" spans="1:29" ht="30" customHeight="1">
      <c r="A18" s="66"/>
      <c r="B18" s="66"/>
      <c r="C18" s="66"/>
      <c r="D18" s="44"/>
      <c r="E18" s="89"/>
      <c r="F18" s="46"/>
      <c r="G18" s="41"/>
      <c r="H18" s="41"/>
      <c r="I18" s="41"/>
      <c r="J18" s="41"/>
      <c r="K18" s="42"/>
      <c r="L18" s="42"/>
      <c r="M18" s="221"/>
      <c r="N18" s="44"/>
      <c r="O18" s="46"/>
      <c r="P18" s="42"/>
      <c r="Q18" s="44"/>
      <c r="R18" s="171" t="str">
        <f t="shared" ca="1" si="0"/>
        <v/>
      </c>
      <c r="S18" s="172" t="str">
        <f t="shared" ca="1" si="1"/>
        <v/>
      </c>
      <c r="T18" s="172" t="str">
        <f t="shared" ca="1" si="2"/>
        <v/>
      </c>
      <c r="U18" s="134" t="str">
        <f t="shared" ca="1" si="3"/>
        <v/>
      </c>
      <c r="V18" s="134" t="str">
        <f t="shared" ca="1" si="4"/>
        <v/>
      </c>
      <c r="W18" s="134" t="str">
        <f t="shared" ca="1" si="5"/>
        <v/>
      </c>
      <c r="X18" s="134" t="str">
        <f t="shared" ca="1" si="6"/>
        <v/>
      </c>
      <c r="Y18" s="133" t="str">
        <f t="shared" ca="1" si="7"/>
        <v/>
      </c>
      <c r="Z18" s="133" t="str">
        <f t="shared" ca="1" si="8"/>
        <v/>
      </c>
      <c r="AA18" s="134" t="str">
        <f t="shared" ca="1" si="9"/>
        <v/>
      </c>
      <c r="AB18" s="134" t="str">
        <f t="shared" ca="1" si="10"/>
        <v/>
      </c>
      <c r="AC18" s="134" t="str">
        <f t="shared" ca="1" si="11"/>
        <v/>
      </c>
    </row>
    <row r="19" spans="1:29" ht="30" customHeight="1">
      <c r="A19" s="66"/>
      <c r="B19" s="66"/>
      <c r="C19" s="66"/>
      <c r="D19" s="44"/>
      <c r="E19" s="89"/>
      <c r="F19" s="46"/>
      <c r="G19" s="41"/>
      <c r="H19" s="41"/>
      <c r="I19" s="41"/>
      <c r="J19" s="41"/>
      <c r="K19" s="42"/>
      <c r="L19" s="42"/>
      <c r="M19" s="221"/>
      <c r="N19" s="44"/>
      <c r="O19" s="46"/>
      <c r="P19" s="42"/>
      <c r="Q19" s="44"/>
      <c r="R19" s="171" t="str">
        <f t="shared" ca="1" si="0"/>
        <v/>
      </c>
      <c r="S19" s="172" t="str">
        <f t="shared" ca="1" si="1"/>
        <v/>
      </c>
      <c r="T19" s="172" t="str">
        <f t="shared" ca="1" si="2"/>
        <v/>
      </c>
      <c r="U19" s="134" t="str">
        <f t="shared" ca="1" si="3"/>
        <v/>
      </c>
      <c r="V19" s="134" t="str">
        <f t="shared" ca="1" si="4"/>
        <v/>
      </c>
      <c r="W19" s="134" t="str">
        <f t="shared" ca="1" si="5"/>
        <v/>
      </c>
      <c r="X19" s="134" t="str">
        <f t="shared" ca="1" si="6"/>
        <v/>
      </c>
      <c r="Y19" s="133" t="str">
        <f t="shared" ca="1" si="7"/>
        <v/>
      </c>
      <c r="Z19" s="133" t="str">
        <f t="shared" ca="1" si="8"/>
        <v/>
      </c>
      <c r="AA19" s="134" t="str">
        <f t="shared" ca="1" si="9"/>
        <v/>
      </c>
      <c r="AB19" s="134" t="str">
        <f t="shared" ca="1" si="10"/>
        <v/>
      </c>
      <c r="AC19" s="134" t="str">
        <f t="shared" ca="1" si="11"/>
        <v/>
      </c>
    </row>
    <row r="20" spans="1:29" ht="30" customHeight="1">
      <c r="A20" s="66"/>
      <c r="B20" s="66"/>
      <c r="C20" s="66"/>
      <c r="D20" s="44"/>
      <c r="E20" s="89"/>
      <c r="F20" s="46"/>
      <c r="G20" s="41"/>
      <c r="H20" s="41"/>
      <c r="I20" s="41"/>
      <c r="J20" s="41"/>
      <c r="K20" s="42"/>
      <c r="L20" s="42"/>
      <c r="M20" s="221"/>
      <c r="N20" s="44"/>
      <c r="O20" s="46"/>
      <c r="P20" s="42"/>
      <c r="Q20" s="44"/>
      <c r="R20" s="171" t="str">
        <f t="shared" ca="1" si="0"/>
        <v/>
      </c>
      <c r="S20" s="172" t="str">
        <f t="shared" ca="1" si="1"/>
        <v/>
      </c>
      <c r="T20" s="172" t="str">
        <f t="shared" ca="1" si="2"/>
        <v/>
      </c>
      <c r="U20" s="134" t="str">
        <f t="shared" ca="1" si="3"/>
        <v/>
      </c>
      <c r="V20" s="134" t="str">
        <f t="shared" ca="1" si="4"/>
        <v/>
      </c>
      <c r="W20" s="134" t="str">
        <f t="shared" ca="1" si="5"/>
        <v/>
      </c>
      <c r="X20" s="134" t="str">
        <f t="shared" ca="1" si="6"/>
        <v/>
      </c>
      <c r="Y20" s="133" t="str">
        <f t="shared" ca="1" si="7"/>
        <v/>
      </c>
      <c r="Z20" s="133" t="str">
        <f t="shared" ca="1" si="8"/>
        <v/>
      </c>
      <c r="AA20" s="134" t="str">
        <f t="shared" ca="1" si="9"/>
        <v/>
      </c>
      <c r="AB20" s="134" t="str">
        <f t="shared" ca="1" si="10"/>
        <v/>
      </c>
      <c r="AC20" s="134" t="str">
        <f t="shared" ca="1" si="11"/>
        <v/>
      </c>
    </row>
    <row r="21" spans="1:29" ht="30" customHeight="1">
      <c r="A21" s="66"/>
      <c r="B21" s="66"/>
      <c r="C21" s="66"/>
      <c r="D21" s="44"/>
      <c r="E21" s="89"/>
      <c r="F21" s="46"/>
      <c r="G21" s="41"/>
      <c r="H21" s="41"/>
      <c r="I21" s="41"/>
      <c r="J21" s="41"/>
      <c r="K21" s="42"/>
      <c r="L21" s="42"/>
      <c r="M21" s="221"/>
      <c r="N21" s="44"/>
      <c r="O21" s="46"/>
      <c r="P21" s="42"/>
      <c r="Q21" s="44"/>
      <c r="R21" s="171" t="str">
        <f t="shared" ca="1" si="0"/>
        <v/>
      </c>
      <c r="S21" s="172" t="str">
        <f t="shared" ca="1" si="1"/>
        <v/>
      </c>
      <c r="T21" s="172" t="str">
        <f t="shared" ca="1" si="2"/>
        <v/>
      </c>
      <c r="U21" s="134" t="str">
        <f t="shared" ca="1" si="3"/>
        <v/>
      </c>
      <c r="V21" s="134" t="str">
        <f t="shared" ca="1" si="4"/>
        <v/>
      </c>
      <c r="W21" s="134" t="str">
        <f t="shared" ca="1" si="5"/>
        <v/>
      </c>
      <c r="X21" s="134" t="str">
        <f t="shared" ca="1" si="6"/>
        <v/>
      </c>
      <c r="Y21" s="133" t="str">
        <f t="shared" ca="1" si="7"/>
        <v/>
      </c>
      <c r="Z21" s="133" t="str">
        <f t="shared" ca="1" si="8"/>
        <v/>
      </c>
      <c r="AA21" s="134" t="str">
        <f t="shared" ca="1" si="9"/>
        <v/>
      </c>
      <c r="AB21" s="134" t="str">
        <f t="shared" ca="1" si="10"/>
        <v/>
      </c>
      <c r="AC21" s="134" t="str">
        <f t="shared" ca="1" si="11"/>
        <v/>
      </c>
    </row>
    <row r="22" spans="1:29" ht="30" customHeight="1">
      <c r="A22" s="66"/>
      <c r="B22" s="66"/>
      <c r="C22" s="66"/>
      <c r="D22" s="44"/>
      <c r="E22" s="89"/>
      <c r="F22" s="46"/>
      <c r="G22" s="41"/>
      <c r="H22" s="41"/>
      <c r="I22" s="41"/>
      <c r="J22" s="41"/>
      <c r="K22" s="42"/>
      <c r="L22" s="42"/>
      <c r="M22" s="221"/>
      <c r="N22" s="44"/>
      <c r="O22" s="46"/>
      <c r="P22" s="42"/>
      <c r="Q22" s="44"/>
      <c r="R22" s="171" t="str">
        <f t="shared" ca="1" si="0"/>
        <v/>
      </c>
      <c r="S22" s="172" t="str">
        <f t="shared" ca="1" si="1"/>
        <v/>
      </c>
      <c r="T22" s="172" t="str">
        <f t="shared" ca="1" si="2"/>
        <v/>
      </c>
      <c r="U22" s="134" t="str">
        <f t="shared" ca="1" si="3"/>
        <v/>
      </c>
      <c r="V22" s="134" t="str">
        <f t="shared" ca="1" si="4"/>
        <v/>
      </c>
      <c r="W22" s="134" t="str">
        <f t="shared" ca="1" si="5"/>
        <v/>
      </c>
      <c r="X22" s="134" t="str">
        <f t="shared" ca="1" si="6"/>
        <v/>
      </c>
      <c r="Y22" s="133" t="str">
        <f t="shared" ca="1" si="7"/>
        <v/>
      </c>
      <c r="Z22" s="133" t="str">
        <f t="shared" ca="1" si="8"/>
        <v/>
      </c>
      <c r="AA22" s="134" t="str">
        <f t="shared" ca="1" si="9"/>
        <v/>
      </c>
      <c r="AB22" s="134" t="str">
        <f t="shared" ca="1" si="10"/>
        <v/>
      </c>
      <c r="AC22" s="134" t="str">
        <f t="shared" ca="1" si="11"/>
        <v/>
      </c>
    </row>
    <row r="23" spans="1:29" ht="30" customHeight="1">
      <c r="A23" s="66"/>
      <c r="B23" s="66"/>
      <c r="C23" s="66"/>
      <c r="D23" s="44"/>
      <c r="E23" s="89"/>
      <c r="F23" s="46"/>
      <c r="G23" s="41"/>
      <c r="H23" s="41"/>
      <c r="I23" s="41"/>
      <c r="J23" s="41"/>
      <c r="K23" s="42"/>
      <c r="L23" s="42"/>
      <c r="M23" s="221"/>
      <c r="N23" s="44"/>
      <c r="O23" s="46"/>
      <c r="P23" s="42"/>
      <c r="Q23" s="44"/>
      <c r="R23" s="171" t="str">
        <f t="shared" ca="1" si="0"/>
        <v/>
      </c>
      <c r="S23" s="172" t="str">
        <f t="shared" ca="1" si="1"/>
        <v/>
      </c>
      <c r="T23" s="172" t="str">
        <f t="shared" ca="1" si="2"/>
        <v/>
      </c>
      <c r="U23" s="134" t="str">
        <f t="shared" ca="1" si="3"/>
        <v/>
      </c>
      <c r="V23" s="134" t="str">
        <f t="shared" ca="1" si="4"/>
        <v/>
      </c>
      <c r="W23" s="134" t="str">
        <f t="shared" ca="1" si="5"/>
        <v/>
      </c>
      <c r="X23" s="134" t="str">
        <f t="shared" ca="1" si="6"/>
        <v/>
      </c>
      <c r="Y23" s="133" t="str">
        <f t="shared" ca="1" si="7"/>
        <v/>
      </c>
      <c r="Z23" s="133" t="str">
        <f t="shared" ca="1" si="8"/>
        <v/>
      </c>
      <c r="AA23" s="134" t="str">
        <f t="shared" ca="1" si="9"/>
        <v/>
      </c>
      <c r="AB23" s="134" t="str">
        <f t="shared" ca="1" si="10"/>
        <v/>
      </c>
      <c r="AC23" s="134" t="str">
        <f t="shared" ca="1" si="11"/>
        <v/>
      </c>
    </row>
    <row r="24" spans="1:29" ht="30" customHeight="1">
      <c r="A24" s="66"/>
      <c r="B24" s="66"/>
      <c r="C24" s="66"/>
      <c r="D24" s="44"/>
      <c r="E24" s="89"/>
      <c r="F24" s="46"/>
      <c r="G24" s="41"/>
      <c r="H24" s="41"/>
      <c r="I24" s="41"/>
      <c r="J24" s="41"/>
      <c r="K24" s="42"/>
      <c r="L24" s="42"/>
      <c r="M24" s="221"/>
      <c r="N24" s="44"/>
      <c r="O24" s="46"/>
      <c r="P24" s="42"/>
      <c r="Q24" s="44"/>
      <c r="R24" s="171" t="str">
        <f t="shared" ca="1" si="0"/>
        <v/>
      </c>
      <c r="S24" s="172" t="str">
        <f t="shared" ca="1" si="1"/>
        <v/>
      </c>
      <c r="T24" s="172" t="str">
        <f t="shared" ca="1" si="2"/>
        <v/>
      </c>
      <c r="U24" s="134" t="str">
        <f t="shared" ca="1" si="3"/>
        <v/>
      </c>
      <c r="V24" s="134" t="str">
        <f t="shared" ca="1" si="4"/>
        <v/>
      </c>
      <c r="W24" s="134" t="str">
        <f t="shared" ca="1" si="5"/>
        <v/>
      </c>
      <c r="X24" s="134" t="str">
        <f t="shared" ca="1" si="6"/>
        <v/>
      </c>
      <c r="Y24" s="133" t="str">
        <f t="shared" ca="1" si="7"/>
        <v/>
      </c>
      <c r="Z24" s="133" t="str">
        <f t="shared" ca="1" si="8"/>
        <v/>
      </c>
      <c r="AA24" s="134" t="str">
        <f t="shared" ca="1" si="9"/>
        <v/>
      </c>
      <c r="AB24" s="134" t="str">
        <f t="shared" ca="1" si="10"/>
        <v/>
      </c>
      <c r="AC24" s="134" t="str">
        <f t="shared" ca="1" si="11"/>
        <v/>
      </c>
    </row>
    <row r="25" spans="1:29" ht="30" customHeight="1">
      <c r="A25" s="66"/>
      <c r="B25" s="66"/>
      <c r="C25" s="66"/>
      <c r="D25" s="44"/>
      <c r="E25" s="89"/>
      <c r="F25" s="46"/>
      <c r="G25" s="41"/>
      <c r="H25" s="41"/>
      <c r="I25" s="41"/>
      <c r="J25" s="41"/>
      <c r="K25" s="42"/>
      <c r="L25" s="42"/>
      <c r="M25" s="221"/>
      <c r="N25" s="44"/>
      <c r="O25" s="46"/>
      <c r="P25" s="42"/>
      <c r="Q25" s="44"/>
      <c r="R25" s="171" t="str">
        <f t="shared" ca="1" si="0"/>
        <v/>
      </c>
      <c r="S25" s="172" t="str">
        <f t="shared" ca="1" si="1"/>
        <v/>
      </c>
      <c r="T25" s="172" t="str">
        <f t="shared" ca="1" si="2"/>
        <v/>
      </c>
      <c r="U25" s="134" t="str">
        <f t="shared" ca="1" si="3"/>
        <v/>
      </c>
      <c r="V25" s="134" t="str">
        <f t="shared" ca="1" si="4"/>
        <v/>
      </c>
      <c r="W25" s="134" t="str">
        <f t="shared" ca="1" si="5"/>
        <v/>
      </c>
      <c r="X25" s="134" t="str">
        <f t="shared" ca="1" si="6"/>
        <v/>
      </c>
      <c r="Y25" s="133" t="str">
        <f t="shared" ca="1" si="7"/>
        <v/>
      </c>
      <c r="Z25" s="133" t="str">
        <f t="shared" ca="1" si="8"/>
        <v/>
      </c>
      <c r="AA25" s="134" t="str">
        <f t="shared" ca="1" si="9"/>
        <v/>
      </c>
      <c r="AB25" s="134" t="str">
        <f t="shared" ca="1" si="10"/>
        <v/>
      </c>
      <c r="AC25" s="134" t="str">
        <f t="shared" ca="1" si="11"/>
        <v/>
      </c>
    </row>
    <row r="26" spans="1:29" ht="30" customHeight="1">
      <c r="A26" s="66"/>
      <c r="B26" s="66"/>
      <c r="C26" s="66"/>
      <c r="D26" s="44"/>
      <c r="E26" s="89"/>
      <c r="F26" s="46"/>
      <c r="G26" s="41"/>
      <c r="H26" s="41"/>
      <c r="I26" s="41"/>
      <c r="J26" s="41"/>
      <c r="K26" s="42"/>
      <c r="L26" s="42"/>
      <c r="M26" s="221"/>
      <c r="N26" s="44"/>
      <c r="O26" s="46"/>
      <c r="P26" s="42"/>
      <c r="Q26" s="44"/>
      <c r="R26" s="171" t="str">
        <f t="shared" ca="1" si="0"/>
        <v/>
      </c>
      <c r="S26" s="172" t="str">
        <f t="shared" ca="1" si="1"/>
        <v/>
      </c>
      <c r="T26" s="172" t="str">
        <f t="shared" ca="1" si="2"/>
        <v/>
      </c>
      <c r="U26" s="134" t="str">
        <f t="shared" ca="1" si="3"/>
        <v/>
      </c>
      <c r="V26" s="134" t="str">
        <f t="shared" ca="1" si="4"/>
        <v/>
      </c>
      <c r="W26" s="134" t="str">
        <f t="shared" ca="1" si="5"/>
        <v/>
      </c>
      <c r="X26" s="134" t="str">
        <f t="shared" ca="1" si="6"/>
        <v/>
      </c>
      <c r="Y26" s="133" t="str">
        <f t="shared" ca="1" si="7"/>
        <v/>
      </c>
      <c r="Z26" s="133" t="str">
        <f t="shared" ca="1" si="8"/>
        <v/>
      </c>
      <c r="AA26" s="134" t="str">
        <f t="shared" ca="1" si="9"/>
        <v/>
      </c>
      <c r="AB26" s="134" t="str">
        <f t="shared" ca="1" si="10"/>
        <v/>
      </c>
      <c r="AC26" s="134" t="str">
        <f t="shared" ca="1" si="11"/>
        <v/>
      </c>
    </row>
    <row r="27" spans="1:29" ht="30" customHeight="1">
      <c r="A27" s="66"/>
      <c r="B27" s="66"/>
      <c r="C27" s="66"/>
      <c r="D27" s="44"/>
      <c r="E27" s="89"/>
      <c r="F27" s="46"/>
      <c r="G27" s="41"/>
      <c r="H27" s="41"/>
      <c r="I27" s="41"/>
      <c r="J27" s="41"/>
      <c r="K27" s="42"/>
      <c r="L27" s="42"/>
      <c r="M27" s="221"/>
      <c r="N27" s="44"/>
      <c r="O27" s="46"/>
      <c r="P27" s="42"/>
      <c r="Q27" s="44"/>
      <c r="R27" s="171" t="str">
        <f t="shared" ca="1" si="0"/>
        <v/>
      </c>
      <c r="S27" s="172" t="str">
        <f t="shared" ca="1" si="1"/>
        <v/>
      </c>
      <c r="T27" s="172" t="str">
        <f t="shared" ca="1" si="2"/>
        <v/>
      </c>
      <c r="U27" s="134" t="str">
        <f t="shared" ca="1" si="3"/>
        <v/>
      </c>
      <c r="V27" s="134" t="str">
        <f t="shared" ca="1" si="4"/>
        <v/>
      </c>
      <c r="W27" s="134" t="str">
        <f t="shared" ca="1" si="5"/>
        <v/>
      </c>
      <c r="X27" s="134" t="str">
        <f t="shared" ca="1" si="6"/>
        <v/>
      </c>
      <c r="Y27" s="133" t="str">
        <f t="shared" ca="1" si="7"/>
        <v/>
      </c>
      <c r="Z27" s="133" t="str">
        <f t="shared" ca="1" si="8"/>
        <v/>
      </c>
      <c r="AA27" s="134" t="str">
        <f t="shared" ca="1" si="9"/>
        <v/>
      </c>
      <c r="AB27" s="134" t="str">
        <f t="shared" ca="1" si="10"/>
        <v/>
      </c>
      <c r="AC27" s="134" t="str">
        <f t="shared" ca="1" si="11"/>
        <v/>
      </c>
    </row>
    <row r="28" spans="1:29" ht="30" customHeight="1">
      <c r="A28" s="66"/>
      <c r="B28" s="66"/>
      <c r="C28" s="66"/>
      <c r="D28" s="44"/>
      <c r="E28" s="89"/>
      <c r="F28" s="46"/>
      <c r="G28" s="41"/>
      <c r="H28" s="41"/>
      <c r="I28" s="41"/>
      <c r="J28" s="41"/>
      <c r="K28" s="42"/>
      <c r="L28" s="42"/>
      <c r="M28" s="221"/>
      <c r="N28" s="44"/>
      <c r="O28" s="46"/>
      <c r="P28" s="42"/>
      <c r="Q28" s="44"/>
      <c r="R28" s="171" t="str">
        <f t="shared" ca="1" si="0"/>
        <v/>
      </c>
      <c r="S28" s="172" t="str">
        <f t="shared" ca="1" si="1"/>
        <v/>
      </c>
      <c r="T28" s="172" t="str">
        <f t="shared" ca="1" si="2"/>
        <v/>
      </c>
      <c r="U28" s="134" t="str">
        <f t="shared" ca="1" si="3"/>
        <v/>
      </c>
      <c r="V28" s="134" t="str">
        <f t="shared" ca="1" si="4"/>
        <v/>
      </c>
      <c r="W28" s="134" t="str">
        <f t="shared" ca="1" si="5"/>
        <v/>
      </c>
      <c r="X28" s="134" t="str">
        <f t="shared" ca="1" si="6"/>
        <v/>
      </c>
      <c r="Y28" s="133" t="str">
        <f t="shared" ca="1" si="7"/>
        <v/>
      </c>
      <c r="Z28" s="133" t="str">
        <f t="shared" ca="1" si="8"/>
        <v/>
      </c>
      <c r="AA28" s="134" t="str">
        <f t="shared" ca="1" si="9"/>
        <v/>
      </c>
      <c r="AB28" s="134" t="str">
        <f t="shared" ca="1" si="10"/>
        <v/>
      </c>
      <c r="AC28" s="134" t="str">
        <f t="shared" ca="1" si="11"/>
        <v/>
      </c>
    </row>
    <row r="29" spans="1:29" ht="30" customHeight="1">
      <c r="A29" s="66"/>
      <c r="B29" s="66"/>
      <c r="C29" s="66"/>
      <c r="D29" s="44"/>
      <c r="E29" s="89"/>
      <c r="F29" s="46"/>
      <c r="G29" s="41"/>
      <c r="H29" s="41"/>
      <c r="I29" s="41"/>
      <c r="J29" s="41"/>
      <c r="K29" s="42"/>
      <c r="L29" s="42"/>
      <c r="M29" s="221"/>
      <c r="N29" s="44"/>
      <c r="O29" s="46"/>
      <c r="P29" s="42"/>
      <c r="Q29" s="44"/>
      <c r="R29" s="171" t="str">
        <f t="shared" ca="1" si="0"/>
        <v/>
      </c>
      <c r="S29" s="172" t="str">
        <f t="shared" ca="1" si="1"/>
        <v/>
      </c>
      <c r="T29" s="172" t="str">
        <f t="shared" ca="1" si="2"/>
        <v/>
      </c>
      <c r="U29" s="134" t="str">
        <f t="shared" ca="1" si="3"/>
        <v/>
      </c>
      <c r="V29" s="134" t="str">
        <f t="shared" ca="1" si="4"/>
        <v/>
      </c>
      <c r="W29" s="134" t="str">
        <f t="shared" ca="1" si="5"/>
        <v/>
      </c>
      <c r="X29" s="134" t="str">
        <f t="shared" ca="1" si="6"/>
        <v/>
      </c>
      <c r="Y29" s="133" t="str">
        <f t="shared" ca="1" si="7"/>
        <v/>
      </c>
      <c r="Z29" s="133" t="str">
        <f t="shared" ca="1" si="8"/>
        <v/>
      </c>
      <c r="AA29" s="134" t="str">
        <f t="shared" ca="1" si="9"/>
        <v/>
      </c>
      <c r="AB29" s="134" t="str">
        <f t="shared" ca="1" si="10"/>
        <v/>
      </c>
      <c r="AC29" s="134" t="str">
        <f t="shared" ca="1" si="11"/>
        <v/>
      </c>
    </row>
    <row r="30" spans="1:29" ht="30" customHeight="1">
      <c r="A30" s="66"/>
      <c r="B30" s="66"/>
      <c r="C30" s="66"/>
      <c r="D30" s="44"/>
      <c r="E30" s="89"/>
      <c r="F30" s="46"/>
      <c r="G30" s="41"/>
      <c r="H30" s="41"/>
      <c r="I30" s="41"/>
      <c r="J30" s="41"/>
      <c r="K30" s="42"/>
      <c r="L30" s="42"/>
      <c r="M30" s="221"/>
      <c r="N30" s="44"/>
      <c r="O30" s="46"/>
      <c r="P30" s="42"/>
      <c r="Q30" s="44"/>
      <c r="R30" s="171" t="str">
        <f t="shared" ca="1" si="0"/>
        <v/>
      </c>
      <c r="S30" s="172" t="str">
        <f t="shared" ca="1" si="1"/>
        <v/>
      </c>
      <c r="T30" s="172" t="str">
        <f t="shared" ca="1" si="2"/>
        <v/>
      </c>
      <c r="U30" s="134" t="str">
        <f t="shared" ca="1" si="3"/>
        <v/>
      </c>
      <c r="V30" s="134" t="str">
        <f t="shared" ca="1" si="4"/>
        <v/>
      </c>
      <c r="W30" s="134" t="str">
        <f t="shared" ca="1" si="5"/>
        <v/>
      </c>
      <c r="X30" s="134" t="str">
        <f t="shared" ca="1" si="6"/>
        <v/>
      </c>
      <c r="Y30" s="133" t="str">
        <f t="shared" ca="1" si="7"/>
        <v/>
      </c>
      <c r="Z30" s="133" t="str">
        <f t="shared" ca="1" si="8"/>
        <v/>
      </c>
      <c r="AA30" s="134" t="str">
        <f t="shared" ca="1" si="9"/>
        <v/>
      </c>
      <c r="AB30" s="134" t="str">
        <f t="shared" ca="1" si="10"/>
        <v/>
      </c>
      <c r="AC30" s="134" t="str">
        <f t="shared" ca="1" si="11"/>
        <v/>
      </c>
    </row>
    <row r="31" spans="1:29" ht="30" customHeight="1">
      <c r="A31" s="66"/>
      <c r="B31" s="66"/>
      <c r="C31" s="66"/>
      <c r="D31" s="44"/>
      <c r="E31" s="89"/>
      <c r="F31" s="46"/>
      <c r="G31" s="41"/>
      <c r="H31" s="41"/>
      <c r="I31" s="41"/>
      <c r="J31" s="41"/>
      <c r="K31" s="42"/>
      <c r="L31" s="42"/>
      <c r="M31" s="221"/>
      <c r="N31" s="44"/>
      <c r="O31" s="46"/>
      <c r="P31" s="42"/>
      <c r="Q31" s="44"/>
      <c r="R31" s="171" t="str">
        <f t="shared" ca="1" si="0"/>
        <v/>
      </c>
      <c r="S31" s="172" t="str">
        <f t="shared" ca="1" si="1"/>
        <v/>
      </c>
      <c r="T31" s="172" t="str">
        <f t="shared" ca="1" si="2"/>
        <v/>
      </c>
      <c r="U31" s="134" t="str">
        <f t="shared" ca="1" si="3"/>
        <v/>
      </c>
      <c r="V31" s="134" t="str">
        <f t="shared" ca="1" si="4"/>
        <v/>
      </c>
      <c r="W31" s="134" t="str">
        <f t="shared" ca="1" si="5"/>
        <v/>
      </c>
      <c r="X31" s="134" t="str">
        <f t="shared" ca="1" si="6"/>
        <v/>
      </c>
      <c r="Y31" s="133" t="str">
        <f t="shared" ca="1" si="7"/>
        <v/>
      </c>
      <c r="Z31" s="133" t="str">
        <f t="shared" ca="1" si="8"/>
        <v/>
      </c>
      <c r="AA31" s="134" t="str">
        <f t="shared" ca="1" si="9"/>
        <v/>
      </c>
      <c r="AB31" s="134" t="str">
        <f t="shared" ca="1" si="10"/>
        <v/>
      </c>
      <c r="AC31" s="134" t="str">
        <f t="shared" ca="1" si="11"/>
        <v/>
      </c>
    </row>
    <row r="32" spans="1:29" ht="30" customHeight="1">
      <c r="A32" s="66"/>
      <c r="B32" s="66"/>
      <c r="C32" s="66"/>
      <c r="D32" s="44"/>
      <c r="E32" s="89"/>
      <c r="F32" s="46"/>
      <c r="G32" s="41"/>
      <c r="H32" s="41"/>
      <c r="I32" s="41"/>
      <c r="J32" s="41"/>
      <c r="K32" s="42"/>
      <c r="L32" s="42"/>
      <c r="M32" s="221"/>
      <c r="N32" s="44"/>
      <c r="O32" s="46"/>
      <c r="P32" s="42"/>
      <c r="Q32" s="44"/>
      <c r="R32" s="171" t="str">
        <f t="shared" ca="1" si="0"/>
        <v/>
      </c>
      <c r="S32" s="172" t="str">
        <f t="shared" ca="1" si="1"/>
        <v/>
      </c>
      <c r="T32" s="172" t="str">
        <f t="shared" ca="1" si="2"/>
        <v/>
      </c>
      <c r="U32" s="134" t="str">
        <f t="shared" ca="1" si="3"/>
        <v/>
      </c>
      <c r="V32" s="134" t="str">
        <f t="shared" ca="1" si="4"/>
        <v/>
      </c>
      <c r="W32" s="134" t="str">
        <f t="shared" ca="1" si="5"/>
        <v/>
      </c>
      <c r="X32" s="134" t="str">
        <f t="shared" ca="1" si="6"/>
        <v/>
      </c>
      <c r="Y32" s="133" t="str">
        <f t="shared" ca="1" si="7"/>
        <v/>
      </c>
      <c r="Z32" s="133" t="str">
        <f t="shared" ca="1" si="8"/>
        <v/>
      </c>
      <c r="AA32" s="134" t="str">
        <f t="shared" ca="1" si="9"/>
        <v/>
      </c>
      <c r="AB32" s="134" t="str">
        <f t="shared" ca="1" si="10"/>
        <v/>
      </c>
      <c r="AC32" s="134" t="str">
        <f t="shared" ca="1" si="11"/>
        <v/>
      </c>
    </row>
    <row r="33" spans="1:29" ht="30" customHeight="1">
      <c r="A33" s="66"/>
      <c r="B33" s="66"/>
      <c r="C33" s="66"/>
      <c r="D33" s="44"/>
      <c r="E33" s="89"/>
      <c r="F33" s="46"/>
      <c r="G33" s="41"/>
      <c r="H33" s="41"/>
      <c r="I33" s="41"/>
      <c r="J33" s="41"/>
      <c r="K33" s="42"/>
      <c r="L33" s="42"/>
      <c r="M33" s="221"/>
      <c r="N33" s="44"/>
      <c r="O33" s="46"/>
      <c r="P33" s="42"/>
      <c r="Q33" s="44"/>
      <c r="R33" s="171" t="str">
        <f t="shared" ca="1" si="0"/>
        <v/>
      </c>
      <c r="S33" s="172" t="str">
        <f t="shared" ca="1" si="1"/>
        <v/>
      </c>
      <c r="T33" s="172" t="str">
        <f t="shared" ca="1" si="2"/>
        <v/>
      </c>
      <c r="U33" s="134" t="str">
        <f t="shared" ca="1" si="3"/>
        <v/>
      </c>
      <c r="V33" s="134" t="str">
        <f t="shared" ca="1" si="4"/>
        <v/>
      </c>
      <c r="W33" s="134" t="str">
        <f t="shared" ca="1" si="5"/>
        <v/>
      </c>
      <c r="X33" s="134" t="str">
        <f t="shared" ca="1" si="6"/>
        <v/>
      </c>
      <c r="Y33" s="133" t="str">
        <f t="shared" ca="1" si="7"/>
        <v/>
      </c>
      <c r="Z33" s="133" t="str">
        <f t="shared" ca="1" si="8"/>
        <v/>
      </c>
      <c r="AA33" s="134" t="str">
        <f t="shared" ca="1" si="9"/>
        <v/>
      </c>
      <c r="AB33" s="134" t="str">
        <f t="shared" ca="1" si="10"/>
        <v/>
      </c>
      <c r="AC33" s="134" t="str">
        <f t="shared" ca="1" si="11"/>
        <v/>
      </c>
    </row>
    <row r="34" spans="1:29" ht="30" customHeight="1">
      <c r="A34" s="66"/>
      <c r="B34" s="66"/>
      <c r="C34" s="66"/>
      <c r="D34" s="44"/>
      <c r="E34" s="89"/>
      <c r="F34" s="46"/>
      <c r="G34" s="41"/>
      <c r="H34" s="41"/>
      <c r="I34" s="41"/>
      <c r="J34" s="41"/>
      <c r="K34" s="42"/>
      <c r="L34" s="42"/>
      <c r="M34" s="221"/>
      <c r="N34" s="44"/>
      <c r="O34" s="46"/>
      <c r="P34" s="42"/>
      <c r="Q34" s="44"/>
      <c r="R34" s="171" t="str">
        <f t="shared" ca="1" si="0"/>
        <v/>
      </c>
      <c r="S34" s="172" t="str">
        <f t="shared" ca="1" si="1"/>
        <v/>
      </c>
      <c r="T34" s="172" t="str">
        <f t="shared" ca="1" si="2"/>
        <v/>
      </c>
      <c r="U34" s="134" t="str">
        <f t="shared" ca="1" si="3"/>
        <v/>
      </c>
      <c r="V34" s="134" t="str">
        <f t="shared" ca="1" si="4"/>
        <v/>
      </c>
      <c r="W34" s="134" t="str">
        <f t="shared" ca="1" si="5"/>
        <v/>
      </c>
      <c r="X34" s="134" t="str">
        <f t="shared" ca="1" si="6"/>
        <v/>
      </c>
      <c r="Y34" s="133" t="str">
        <f t="shared" ca="1" si="7"/>
        <v/>
      </c>
      <c r="Z34" s="133" t="str">
        <f t="shared" ca="1" si="8"/>
        <v/>
      </c>
      <c r="AA34" s="134" t="str">
        <f t="shared" ca="1" si="9"/>
        <v/>
      </c>
      <c r="AB34" s="134" t="str">
        <f t="shared" ca="1" si="10"/>
        <v/>
      </c>
      <c r="AC34" s="134" t="str">
        <f t="shared" ca="1" si="11"/>
        <v/>
      </c>
    </row>
    <row r="35" spans="1:29" ht="30" customHeight="1">
      <c r="A35" s="66"/>
      <c r="B35" s="66"/>
      <c r="C35" s="66"/>
      <c r="D35" s="44"/>
      <c r="E35" s="89"/>
      <c r="F35" s="46"/>
      <c r="G35" s="41"/>
      <c r="H35" s="41"/>
      <c r="I35" s="41"/>
      <c r="J35" s="41"/>
      <c r="K35" s="42"/>
      <c r="L35" s="42"/>
      <c r="M35" s="221"/>
      <c r="N35" s="44"/>
      <c r="O35" s="46"/>
      <c r="P35" s="42"/>
      <c r="Q35" s="44"/>
      <c r="R35" s="171" t="str">
        <f t="shared" ca="1" si="0"/>
        <v/>
      </c>
      <c r="S35" s="172" t="str">
        <f t="shared" ca="1" si="1"/>
        <v/>
      </c>
      <c r="T35" s="172" t="str">
        <f t="shared" ca="1" si="2"/>
        <v/>
      </c>
      <c r="U35" s="134" t="str">
        <f t="shared" ca="1" si="3"/>
        <v/>
      </c>
      <c r="V35" s="134" t="str">
        <f t="shared" ca="1" si="4"/>
        <v/>
      </c>
      <c r="W35" s="134" t="str">
        <f t="shared" ca="1" si="5"/>
        <v/>
      </c>
      <c r="X35" s="134" t="str">
        <f t="shared" ca="1" si="6"/>
        <v/>
      </c>
      <c r="Y35" s="133" t="str">
        <f t="shared" ca="1" si="7"/>
        <v/>
      </c>
      <c r="Z35" s="133" t="str">
        <f t="shared" ca="1" si="8"/>
        <v/>
      </c>
      <c r="AA35" s="134" t="str">
        <f t="shared" ca="1" si="9"/>
        <v/>
      </c>
      <c r="AB35" s="134" t="str">
        <f t="shared" ca="1" si="10"/>
        <v/>
      </c>
      <c r="AC35" s="134" t="str">
        <f t="shared" ca="1" si="11"/>
        <v/>
      </c>
    </row>
    <row r="36" spans="1:29" ht="30" customHeight="1">
      <c r="A36" s="66"/>
      <c r="B36" s="66"/>
      <c r="C36" s="66"/>
      <c r="D36" s="44"/>
      <c r="E36" s="89"/>
      <c r="F36" s="46"/>
      <c r="G36" s="41"/>
      <c r="H36" s="41"/>
      <c r="I36" s="41"/>
      <c r="J36" s="41"/>
      <c r="K36" s="42"/>
      <c r="L36" s="42"/>
      <c r="M36" s="221"/>
      <c r="N36" s="44"/>
      <c r="O36" s="46"/>
      <c r="P36" s="42"/>
      <c r="Q36" s="44"/>
      <c r="R36" s="171" t="str">
        <f t="shared" ca="1" si="0"/>
        <v/>
      </c>
      <c r="S36" s="172" t="str">
        <f t="shared" ca="1" si="1"/>
        <v/>
      </c>
      <c r="T36" s="172" t="str">
        <f t="shared" ca="1" si="2"/>
        <v/>
      </c>
      <c r="U36" s="134" t="str">
        <f t="shared" ca="1" si="3"/>
        <v/>
      </c>
      <c r="V36" s="134" t="str">
        <f t="shared" ca="1" si="4"/>
        <v/>
      </c>
      <c r="W36" s="134" t="str">
        <f t="shared" ca="1" si="5"/>
        <v/>
      </c>
      <c r="X36" s="134" t="str">
        <f t="shared" ca="1" si="6"/>
        <v/>
      </c>
      <c r="Y36" s="133" t="str">
        <f t="shared" ca="1" si="7"/>
        <v/>
      </c>
      <c r="Z36" s="133" t="str">
        <f t="shared" ca="1" si="8"/>
        <v/>
      </c>
      <c r="AA36" s="134" t="str">
        <f t="shared" ca="1" si="9"/>
        <v/>
      </c>
      <c r="AB36" s="134" t="str">
        <f t="shared" ca="1" si="10"/>
        <v/>
      </c>
      <c r="AC36" s="134" t="str">
        <f t="shared" ca="1" si="11"/>
        <v/>
      </c>
    </row>
    <row r="37" spans="1:29" ht="30" customHeight="1">
      <c r="A37" s="66"/>
      <c r="B37" s="66"/>
      <c r="C37" s="66"/>
      <c r="D37" s="44"/>
      <c r="E37" s="89"/>
      <c r="F37" s="46"/>
      <c r="G37" s="41"/>
      <c r="H37" s="41"/>
      <c r="I37" s="41"/>
      <c r="J37" s="41"/>
      <c r="K37" s="42"/>
      <c r="L37" s="42"/>
      <c r="M37" s="221"/>
      <c r="N37" s="44"/>
      <c r="O37" s="46"/>
      <c r="P37" s="42"/>
      <c r="Q37" s="44"/>
      <c r="R37" s="171" t="str">
        <f t="shared" ca="1" si="0"/>
        <v/>
      </c>
      <c r="S37" s="172" t="str">
        <f t="shared" ca="1" si="1"/>
        <v/>
      </c>
      <c r="T37" s="172" t="str">
        <f t="shared" ca="1" si="2"/>
        <v/>
      </c>
      <c r="U37" s="134" t="str">
        <f t="shared" ca="1" si="3"/>
        <v/>
      </c>
      <c r="V37" s="134" t="str">
        <f t="shared" ca="1" si="4"/>
        <v/>
      </c>
      <c r="W37" s="134" t="str">
        <f t="shared" ca="1" si="5"/>
        <v/>
      </c>
      <c r="X37" s="134" t="str">
        <f t="shared" ca="1" si="6"/>
        <v/>
      </c>
      <c r="Y37" s="133" t="str">
        <f t="shared" ca="1" si="7"/>
        <v/>
      </c>
      <c r="Z37" s="133" t="str">
        <f t="shared" ca="1" si="8"/>
        <v/>
      </c>
      <c r="AA37" s="134" t="str">
        <f t="shared" ca="1" si="9"/>
        <v/>
      </c>
      <c r="AB37" s="134" t="str">
        <f t="shared" ca="1" si="10"/>
        <v/>
      </c>
      <c r="AC37" s="134" t="str">
        <f t="shared" ca="1" si="11"/>
        <v/>
      </c>
    </row>
    <row r="38" spans="1:29" ht="30" customHeight="1">
      <c r="A38" s="66"/>
      <c r="B38" s="66"/>
      <c r="C38" s="66"/>
      <c r="D38" s="44"/>
      <c r="E38" s="89"/>
      <c r="F38" s="46"/>
      <c r="G38" s="41"/>
      <c r="H38" s="41"/>
      <c r="I38" s="41"/>
      <c r="J38" s="41"/>
      <c r="K38" s="42"/>
      <c r="L38" s="42"/>
      <c r="M38" s="221"/>
      <c r="N38" s="44"/>
      <c r="O38" s="46"/>
      <c r="P38" s="42"/>
      <c r="Q38" s="44"/>
      <c r="R38" s="171" t="str">
        <f t="shared" ca="1" si="0"/>
        <v/>
      </c>
      <c r="S38" s="172" t="str">
        <f t="shared" ca="1" si="1"/>
        <v/>
      </c>
      <c r="T38" s="172" t="str">
        <f t="shared" ca="1" si="2"/>
        <v/>
      </c>
      <c r="U38" s="134" t="str">
        <f t="shared" ca="1" si="3"/>
        <v/>
      </c>
      <c r="V38" s="134" t="str">
        <f t="shared" ca="1" si="4"/>
        <v/>
      </c>
      <c r="W38" s="134" t="str">
        <f t="shared" ca="1" si="5"/>
        <v/>
      </c>
      <c r="X38" s="134" t="str">
        <f t="shared" ca="1" si="6"/>
        <v/>
      </c>
      <c r="Y38" s="133" t="str">
        <f t="shared" ca="1" si="7"/>
        <v/>
      </c>
      <c r="Z38" s="133" t="str">
        <f t="shared" ca="1" si="8"/>
        <v/>
      </c>
      <c r="AA38" s="134" t="str">
        <f t="shared" ca="1" si="9"/>
        <v/>
      </c>
      <c r="AB38" s="134" t="str">
        <f t="shared" ca="1" si="10"/>
        <v/>
      </c>
      <c r="AC38" s="134" t="str">
        <f t="shared" ca="1" si="11"/>
        <v/>
      </c>
    </row>
    <row r="39" spans="1:29" ht="30" customHeight="1">
      <c r="A39" s="66"/>
      <c r="B39" s="66"/>
      <c r="C39" s="66"/>
      <c r="D39" s="44"/>
      <c r="E39" s="89"/>
      <c r="F39" s="46"/>
      <c r="G39" s="41"/>
      <c r="H39" s="41"/>
      <c r="I39" s="41"/>
      <c r="J39" s="41"/>
      <c r="K39" s="42"/>
      <c r="L39" s="42"/>
      <c r="M39" s="221"/>
      <c r="N39" s="44"/>
      <c r="O39" s="46"/>
      <c r="P39" s="42"/>
      <c r="Q39" s="44"/>
      <c r="R39" s="171" t="str">
        <f t="shared" ca="1" si="0"/>
        <v/>
      </c>
      <c r="S39" s="172" t="str">
        <f t="shared" ca="1" si="1"/>
        <v/>
      </c>
      <c r="T39" s="172" t="str">
        <f t="shared" ca="1" si="2"/>
        <v/>
      </c>
      <c r="U39" s="134" t="str">
        <f t="shared" ca="1" si="3"/>
        <v/>
      </c>
      <c r="V39" s="134" t="str">
        <f t="shared" ca="1" si="4"/>
        <v/>
      </c>
      <c r="W39" s="134" t="str">
        <f t="shared" ca="1" si="5"/>
        <v/>
      </c>
      <c r="X39" s="134" t="str">
        <f t="shared" ca="1" si="6"/>
        <v/>
      </c>
      <c r="Y39" s="133" t="str">
        <f t="shared" ca="1" si="7"/>
        <v/>
      </c>
      <c r="Z39" s="133" t="str">
        <f t="shared" ca="1" si="8"/>
        <v/>
      </c>
      <c r="AA39" s="134" t="str">
        <f t="shared" ca="1" si="9"/>
        <v/>
      </c>
      <c r="AB39" s="134" t="str">
        <f t="shared" ca="1" si="10"/>
        <v/>
      </c>
      <c r="AC39" s="134" t="str">
        <f t="shared" ca="1" si="11"/>
        <v/>
      </c>
    </row>
    <row r="40" spans="1:29" ht="30" customHeight="1">
      <c r="A40" s="66"/>
      <c r="B40" s="66"/>
      <c r="C40" s="66"/>
      <c r="D40" s="44"/>
      <c r="E40" s="89"/>
      <c r="F40" s="46"/>
      <c r="G40" s="41"/>
      <c r="H40" s="41"/>
      <c r="I40" s="41"/>
      <c r="J40" s="41"/>
      <c r="K40" s="42"/>
      <c r="L40" s="42"/>
      <c r="M40" s="221"/>
      <c r="N40" s="44"/>
      <c r="O40" s="46"/>
      <c r="P40" s="42"/>
      <c r="Q40" s="44"/>
      <c r="R40" s="171" t="str">
        <f t="shared" ca="1" si="0"/>
        <v/>
      </c>
      <c r="S40" s="172" t="str">
        <f t="shared" ca="1" si="1"/>
        <v/>
      </c>
      <c r="T40" s="172" t="str">
        <f t="shared" ca="1" si="2"/>
        <v/>
      </c>
      <c r="U40" s="134" t="str">
        <f t="shared" ca="1" si="3"/>
        <v/>
      </c>
      <c r="V40" s="134" t="str">
        <f t="shared" ca="1" si="4"/>
        <v/>
      </c>
      <c r="W40" s="134" t="str">
        <f t="shared" ca="1" si="5"/>
        <v/>
      </c>
      <c r="X40" s="134" t="str">
        <f t="shared" ca="1" si="6"/>
        <v/>
      </c>
      <c r="Y40" s="133" t="str">
        <f t="shared" ca="1" si="7"/>
        <v/>
      </c>
      <c r="Z40" s="133" t="str">
        <f t="shared" ca="1" si="8"/>
        <v/>
      </c>
      <c r="AA40" s="134" t="str">
        <f t="shared" ca="1" si="9"/>
        <v/>
      </c>
      <c r="AB40" s="134" t="str">
        <f t="shared" ca="1" si="10"/>
        <v/>
      </c>
      <c r="AC40" s="134" t="str">
        <f t="shared" ca="1" si="11"/>
        <v/>
      </c>
    </row>
    <row r="41" spans="1:29" ht="30" customHeight="1">
      <c r="A41" s="66"/>
      <c r="B41" s="66"/>
      <c r="C41" s="66"/>
      <c r="D41" s="44"/>
      <c r="E41" s="89"/>
      <c r="F41" s="46"/>
      <c r="G41" s="41"/>
      <c r="H41" s="41"/>
      <c r="I41" s="41"/>
      <c r="J41" s="41"/>
      <c r="K41" s="42"/>
      <c r="L41" s="42"/>
      <c r="M41" s="221"/>
      <c r="N41" s="44"/>
      <c r="O41" s="46"/>
      <c r="P41" s="42"/>
      <c r="Q41" s="44"/>
      <c r="R41" s="171" t="str">
        <f t="shared" ca="1" si="0"/>
        <v/>
      </c>
      <c r="S41" s="172" t="str">
        <f t="shared" ca="1" si="1"/>
        <v/>
      </c>
      <c r="T41" s="172" t="str">
        <f t="shared" ca="1" si="2"/>
        <v/>
      </c>
      <c r="U41" s="134" t="str">
        <f t="shared" ca="1" si="3"/>
        <v/>
      </c>
      <c r="V41" s="134" t="str">
        <f t="shared" ca="1" si="4"/>
        <v/>
      </c>
      <c r="W41" s="134" t="str">
        <f t="shared" ca="1" si="5"/>
        <v/>
      </c>
      <c r="X41" s="134" t="str">
        <f t="shared" ca="1" si="6"/>
        <v/>
      </c>
      <c r="Y41" s="133" t="str">
        <f t="shared" ca="1" si="7"/>
        <v/>
      </c>
      <c r="Z41" s="133" t="str">
        <f t="shared" ca="1" si="8"/>
        <v/>
      </c>
      <c r="AA41" s="134" t="str">
        <f t="shared" ca="1" si="9"/>
        <v/>
      </c>
      <c r="AB41" s="134" t="str">
        <f t="shared" ca="1" si="10"/>
        <v/>
      </c>
      <c r="AC41" s="134" t="str">
        <f t="shared" ca="1" si="11"/>
        <v/>
      </c>
    </row>
    <row r="42" spans="1:29" ht="30" customHeight="1">
      <c r="A42" s="66"/>
      <c r="B42" s="66"/>
      <c r="C42" s="66"/>
      <c r="D42" s="44"/>
      <c r="E42" s="89"/>
      <c r="F42" s="46"/>
      <c r="G42" s="41"/>
      <c r="H42" s="41"/>
      <c r="I42" s="41"/>
      <c r="J42" s="41"/>
      <c r="K42" s="42"/>
      <c r="L42" s="42"/>
      <c r="M42" s="221"/>
      <c r="N42" s="44"/>
      <c r="O42" s="46"/>
      <c r="P42" s="42"/>
      <c r="Q42" s="44"/>
      <c r="R42" s="171" t="str">
        <f t="shared" ca="1" si="0"/>
        <v/>
      </c>
      <c r="S42" s="172" t="str">
        <f t="shared" ca="1" si="1"/>
        <v/>
      </c>
      <c r="T42" s="172" t="str">
        <f t="shared" ca="1" si="2"/>
        <v/>
      </c>
      <c r="U42" s="134" t="str">
        <f t="shared" ca="1" si="3"/>
        <v/>
      </c>
      <c r="V42" s="134" t="str">
        <f t="shared" ca="1" si="4"/>
        <v/>
      </c>
      <c r="W42" s="134" t="str">
        <f t="shared" ca="1" si="5"/>
        <v/>
      </c>
      <c r="X42" s="134" t="str">
        <f t="shared" ca="1" si="6"/>
        <v/>
      </c>
      <c r="Y42" s="133" t="str">
        <f t="shared" ca="1" si="7"/>
        <v/>
      </c>
      <c r="Z42" s="133" t="str">
        <f t="shared" ca="1" si="8"/>
        <v/>
      </c>
      <c r="AA42" s="134" t="str">
        <f t="shared" ca="1" si="9"/>
        <v/>
      </c>
      <c r="AB42" s="134" t="str">
        <f t="shared" ca="1" si="10"/>
        <v/>
      </c>
      <c r="AC42" s="134" t="str">
        <f t="shared" ca="1" si="11"/>
        <v/>
      </c>
    </row>
    <row r="43" spans="1:29" ht="30" customHeight="1">
      <c r="A43" s="66"/>
      <c r="B43" s="66"/>
      <c r="C43" s="66"/>
      <c r="D43" s="44"/>
      <c r="E43" s="89"/>
      <c r="F43" s="46"/>
      <c r="G43" s="41"/>
      <c r="H43" s="41"/>
      <c r="I43" s="41"/>
      <c r="J43" s="41"/>
      <c r="K43" s="42"/>
      <c r="L43" s="42"/>
      <c r="M43" s="221"/>
      <c r="N43" s="44"/>
      <c r="O43" s="46"/>
      <c r="P43" s="42"/>
      <c r="Q43" s="44"/>
      <c r="R43" s="171" t="str">
        <f t="shared" ref="R43:R74" ca="1" si="12">IF(ISBLANK($D43), "", IF(N43="핵심운용인력",                    SUMPRODUCT((OFFSET(핵심인력_경력,0,0,ROWS(핵심인력_경력),1)=$D43)*1, OFFSET(핵심인력_경력,0,9,ROWS(핵심인력_경력),1), (OFFSET(핵심인력_경력,0,10,ROWS(핵심인력_경력),1)="A")*1)+SUMPRODUCT((OFFSET(핵심인력_경력,0,0,ROWS(핵심인력_경력),1)=$D43)*1, OFFSET(핵심인력_경력,0,9,ROWS(핵심인력_경력),1), (OFFSET(핵심인력_경력,0,10,ROWS(핵심인력_경력),1)="B")*1)*0.7,                                           SUMPRODUCT((OFFSET(일반인력_경력,0,0,ROWS(일반인력_경력),1)=$D43)*1, OFFSET(일반인력_경력,0,9,ROWS(일반인력_경력),1), (OFFSET(일반인력_경력,0,10,ROWS(일반인력_경력),1)="A")*1)+SUMPRODUCT((OFFSET(일반인력_경력,0,0,ROWS(일반인력_경력),1)=$D43)*1, OFFSET(일반인력_경력,0,9,ROWS(일반인력_경력),1), (OFFSET(일반인력_경력,0,10,ROWS(일반인력_경력),1)="B")*1)*0.7 ) )</f>
        <v/>
      </c>
      <c r="S43" s="172" t="str">
        <f t="shared" ref="S43:S74" ca="1" si="13">IF(ISBLANK($D43), "", IF(VLOOKUP($D43,참여인력_개요,11,FALSE)="관리인력", "", IF(N43="핵심운용인력", SUMPRODUCT((OFFSET(핵심인력_투자현황,0,0,ROWS(핵심인력_투자현황),1)=$D43)*1, ISTEXT(OFFSET(핵심인력_투자현황,0,11,ROWS(핵심인력_투자현황),1))*1), SUMPRODUCT((OFFSET(일반인력_투자현황,0,0,ROWS(일반인력_투자현황),1)=$D43)*1, ISTEXT(OFFSET(일반인력_투자현황,0,11,ROWS(일반인력_투자현황),1))*1)) ) )</f>
        <v/>
      </c>
      <c r="T43" s="172" t="str">
        <f t="shared" ref="T43:T74" ca="1" si="14">IF(ISBLANK($D43), "", IF(VLOOKUP($D43,참여인력_개요,11,FALSE)="관리인력", "", IF(N43="핵심운용인력", SUMPRODUCT((OFFSET(핵심인력_투자현황,0,0,ROWS(핵심인력_투자현황),1)=$D43)*1, (OFFSET(핵심인력_투자현황,0,17,ROWS(핵심인력_투자현황),1)="회수료")*1), SUMPRODUCT((OFFSET(일반인력_투자현황,0,0,ROWS(일반인력_투자현황),1)=$D43)*1, (OFFSET(일반인력_투자현황,0,17,ROWS(일반인력_투자현황),1)="회수료")*1))))</f>
        <v/>
      </c>
      <c r="U43" s="134" t="str">
        <f t="shared" ref="U43:U74" ca="1" si="15">IF(ISBLANK($D43), "", IF(VLOOKUP($D43,참여인력_개요,11,FALSE)="관리인력", "", IF(N43="핵심운용인력", SUMPRODUCT((OFFSET(핵심인력_투자현황,0,0,ROWS(핵심인력_투자현황),1)=$D43)*1, OFFSET(핵심인력_투자현황,0,16,ROWS(핵심인력_투자현황),1)),  SUMPRODUCT((OFFSET(일반인력_투자현황,0,0,ROWS(일반인력_투자현황),1)=$D43)*1, OFFSET(일반인력_투자현황,0,16,ROWS(일반인력_투자현황),1)) )))</f>
        <v/>
      </c>
      <c r="V43" s="134" t="str">
        <f t="shared" ref="V43:V74" ca="1" si="16">IF(ISBLANK($D43), "", IF(VLOOKUP($D43,참여인력_개요,11,FALSE)="관리인력", "", IF(N43="핵심운용인력", SUMPRODUCT((OFFSET(핵심인력_투자현황,0,0,ROWS(핵심인력_투자현황),1)=$D43)*1, OFFSET(핵심인력_투자현황,0,20,ROWS(핵심인력_투자현황),1)), SUMPRODUCT((OFFSET(일반인력_투자현황,0,0,ROWS(일반인력_투자현황),1)=$D43)*1, OFFSET(일반인력_투자현황,0,20,ROWS(일반인력_투자현황),1))  )))</f>
        <v/>
      </c>
      <c r="W43" s="134" t="str">
        <f t="shared" ref="W43:W74" ca="1" si="17">IF(ISBLANK($D43), "", IF(VLOOKUP($D43,참여인력_개요,11,FALSE)="관리인력", "", IF(N43="핵심운용인력", SUMPRODUCT((OFFSET(핵심인력_투자현황,0,0,ROWS(핵심인력_투자현황),1)=$D43)*1, OFFSET(핵심인력_투자현황,0,25,ROWS(핵심인력_투자현황),1)), SUMPRODUCT((OFFSET(일반인력_투자현황,0,0,ROWS(일반인력_투자현황),1)=$D43)*1, OFFSET(일반인력_투자현황,0,25,ROWS(일반인력_투자현황),1)) )))</f>
        <v/>
      </c>
      <c r="X43" s="134" t="str">
        <f t="shared" ref="X43:X74" ca="1" si="18">IF(ISBLANK($D43), "", IF(VLOOKUP($D43,참여인력_개요,11,FALSE)="관리인력", "", IF(N43="핵심운용인력", SUMPRODUCT((OFFSET(핵심인력_투자현황,0,0,ROWS(핵심인력_투자현황),1)=$D43)*1, OFFSET(핵심인력_투자현황,0,26,ROWS(핵심인력_투자현황),1)), SUMPRODUCT((OFFSET(일반인력_투자현황,0,0,ROWS(일반인력_투자현황),1)=$D43)*1, OFFSET(일반인력_투자현황,0,26,ROWS(일반인력_투자현황),1)) )))</f>
        <v/>
      </c>
      <c r="Y43" s="133" t="str">
        <f t="shared" ref="Y43:Y74" ca="1" si="19">IF(ISBLANK($D43), "", IF(VLOOKUP($D43,참여인력_개요,11,FALSE)="관리인력", "", IF(N43="핵심운용인력", SUMPRODUCT((OFFSET(핵심인력_투자현황,0,0,ROWS(핵심인력_투자현황),1)=$D43)*1, OFFSET(핵심인력_투자현황,0,16,ROWS(핵심인력_투자현황),1), OFFSET(핵심인력_투자현황,0,18,ROWS(핵심인력_투자현황),1))/U43, SUMPRODUCT((OFFSET(일반인력_투자현황,0,0,ROWS(일반인력_투자현황),1)=$D43)*1, OFFSET(일반인력_투자현황,0,16,ROWS(일반인력_투자현황),1), OFFSET(일반인력_투자현황,0,18,ROWS(일반인력_투자현황),1))/U43 )))</f>
        <v/>
      </c>
      <c r="Z43" s="133" t="str">
        <f t="shared" ref="Z43:Z74" ca="1" si="20">IF(ISBLANK($D43), "",IF(VLOOKUP($D43,참여인력_개요,11,FALSE)="관리인력", "", IF(N43="핵심운용인력", IF(SUMPRODUCT( (OFFSET(핵심인력_투자현황,0,0,ROWS(핵심인력_투자현황),1)=$D43)*1, OFFSET(핵심인력_투자현황,0,16,ROWS(핵심인력_투자현황),1), (OFFSET(핵심인력_투자현황,0,17,ROWS(핵심인력_투자현황),1)="회수료")*1 ) = 0,    "N/A",    SUMPRODUCT( (OFFSET(핵심인력_투자현황,0,0,ROWS(핵심인력_투자현황),1)=$D43)*1, OFFSET(핵심인력_투자현황,0,16,ROWS(핵심인력_투자현황),1), (OFFSET(핵심인력_투자현황,0,17,ROWS(핵심인력_투자현황),1)="회수료")*1, OFFSET(핵심인력_투자현황,0,18,ROWS(핵심인력_투자현황),1) ) / SUMPRODUCT( (OFFSET(핵심인력_투자현황,0,0,ROWS(핵심인력_투자현황),1)=$D43)*1, OFFSET(핵심인력_투자현황,0,16,ROWS(핵심인력_투자현황),1), (OFFSET(핵심인력_투자현황,0,17,ROWS(핵심인력_투자현황),1)="회수료")*1 ) ),   IF(SUMPRODUCT( (OFFSET(일반인력_투자현황,0,0,ROWS(일반인력_투자현황),1)=$D43)*1, OFFSET(일반인력_투자현황,0,16,ROWS(일반인력_투자현황),1), (OFFSET(일반인력_투자현황,0,17,ROWS(일반인력_투자현황),1)="회수료")*1 ) = 0,    "N/A",    SUMPRODUCT( (OFFSET(일반인력_투자현황,0,0,ROWS(일반인력_투자현황),1)=$D43)*1, OFFSET(일반인력_투자현황,0,16,ROWS(일반인력_투자현황),1), (OFFSET(일반인력_투자현황,0,17,ROWS(일반인력_투자현황),1)="회수료")*1, OFFSET(일반인력_투자현황,0,18,ROWS(일반인력_투자현황),1) ) / SUMPRODUCT( (OFFSET(일반인력_투자현황,0,0,ROWS(일반인력_투자현황),1)=$D43)*1, OFFSET(일반인력_투자현황,0,16,ROWS(일반인력_투자현황),1), (OFFSET(일반인력_투자현황,0,17,ROWS(일반인력_투자현황),1)="회수료")*1 ) ) )))</f>
        <v/>
      </c>
      <c r="AA43" s="134" t="str">
        <f t="shared" ref="AA43:AA74" ca="1" si="21">IF(ISBLANK($D43), "", IF(VLOOKUP($D43,참여인력_개요,11,FALSE)="관리인력", "", SUMPRODUCT( (OFFSET(제안사_투자현황,0,22,ROWS(제안사_투자현황),1)=$D43)*1, (OFFSET(제안사_투자현황,0,10,ROWS(제안사_투자현황),1)&lt;&gt;"회수료")*1 ) ))</f>
        <v/>
      </c>
      <c r="AB43" s="134" t="str">
        <f t="shared" ca="1" si="10"/>
        <v/>
      </c>
      <c r="AC43" s="134" t="str">
        <f t="shared" ca="1" si="11"/>
        <v/>
      </c>
    </row>
    <row r="44" spans="1:29" ht="30" customHeight="1">
      <c r="A44" s="66"/>
      <c r="B44" s="66"/>
      <c r="C44" s="66"/>
      <c r="D44" s="44"/>
      <c r="E44" s="89"/>
      <c r="F44" s="46"/>
      <c r="G44" s="41"/>
      <c r="H44" s="41"/>
      <c r="I44" s="41"/>
      <c r="J44" s="41"/>
      <c r="K44" s="42"/>
      <c r="L44" s="42"/>
      <c r="M44" s="221"/>
      <c r="N44" s="44"/>
      <c r="O44" s="46"/>
      <c r="P44" s="42"/>
      <c r="Q44" s="44"/>
      <c r="R44" s="171" t="str">
        <f t="shared" ca="1" si="12"/>
        <v/>
      </c>
      <c r="S44" s="172" t="str">
        <f t="shared" ca="1" si="13"/>
        <v/>
      </c>
      <c r="T44" s="172" t="str">
        <f t="shared" ca="1" si="14"/>
        <v/>
      </c>
      <c r="U44" s="134" t="str">
        <f t="shared" ca="1" si="15"/>
        <v/>
      </c>
      <c r="V44" s="134" t="str">
        <f t="shared" ca="1" si="16"/>
        <v/>
      </c>
      <c r="W44" s="134" t="str">
        <f t="shared" ca="1" si="17"/>
        <v/>
      </c>
      <c r="X44" s="134" t="str">
        <f t="shared" ca="1" si="18"/>
        <v/>
      </c>
      <c r="Y44" s="133" t="str">
        <f t="shared" ca="1" si="19"/>
        <v/>
      </c>
      <c r="Z44" s="133" t="str">
        <f t="shared" ca="1" si="20"/>
        <v/>
      </c>
      <c r="AA44" s="134" t="str">
        <f t="shared" ca="1" si="21"/>
        <v/>
      </c>
      <c r="AB44" s="134" t="str">
        <f t="shared" ca="1" si="10"/>
        <v/>
      </c>
      <c r="AC44" s="134" t="str">
        <f t="shared" ca="1" si="11"/>
        <v/>
      </c>
    </row>
    <row r="45" spans="1:29" ht="30" customHeight="1">
      <c r="A45" s="66"/>
      <c r="B45" s="66"/>
      <c r="C45" s="66"/>
      <c r="D45" s="44"/>
      <c r="E45" s="89"/>
      <c r="F45" s="46"/>
      <c r="G45" s="41"/>
      <c r="H45" s="41"/>
      <c r="I45" s="41"/>
      <c r="J45" s="41"/>
      <c r="K45" s="42"/>
      <c r="L45" s="42"/>
      <c r="M45" s="221"/>
      <c r="N45" s="44"/>
      <c r="O45" s="46"/>
      <c r="P45" s="42"/>
      <c r="Q45" s="44"/>
      <c r="R45" s="171" t="str">
        <f t="shared" ca="1" si="12"/>
        <v/>
      </c>
      <c r="S45" s="172" t="str">
        <f t="shared" ca="1" si="13"/>
        <v/>
      </c>
      <c r="T45" s="172" t="str">
        <f t="shared" ca="1" si="14"/>
        <v/>
      </c>
      <c r="U45" s="134" t="str">
        <f t="shared" ca="1" si="15"/>
        <v/>
      </c>
      <c r="V45" s="134" t="str">
        <f t="shared" ca="1" si="16"/>
        <v/>
      </c>
      <c r="W45" s="134" t="str">
        <f t="shared" ca="1" si="17"/>
        <v/>
      </c>
      <c r="X45" s="134" t="str">
        <f t="shared" ca="1" si="18"/>
        <v/>
      </c>
      <c r="Y45" s="133" t="str">
        <f t="shared" ca="1" si="19"/>
        <v/>
      </c>
      <c r="Z45" s="133" t="str">
        <f t="shared" ca="1" si="20"/>
        <v/>
      </c>
      <c r="AA45" s="134" t="str">
        <f t="shared" ca="1" si="21"/>
        <v/>
      </c>
      <c r="AB45" s="134" t="str">
        <f t="shared" ca="1" si="10"/>
        <v/>
      </c>
      <c r="AC45" s="134" t="str">
        <f t="shared" ca="1" si="11"/>
        <v/>
      </c>
    </row>
    <row r="46" spans="1:29" ht="30" customHeight="1">
      <c r="A46" s="66"/>
      <c r="B46" s="66"/>
      <c r="C46" s="66"/>
      <c r="D46" s="44"/>
      <c r="E46" s="89"/>
      <c r="F46" s="46"/>
      <c r="G46" s="41"/>
      <c r="H46" s="41"/>
      <c r="I46" s="41"/>
      <c r="J46" s="41"/>
      <c r="K46" s="42"/>
      <c r="L46" s="42"/>
      <c r="M46" s="221"/>
      <c r="N46" s="44"/>
      <c r="O46" s="46"/>
      <c r="P46" s="42"/>
      <c r="Q46" s="44"/>
      <c r="R46" s="171" t="str">
        <f t="shared" ca="1" si="12"/>
        <v/>
      </c>
      <c r="S46" s="172" t="str">
        <f t="shared" ca="1" si="13"/>
        <v/>
      </c>
      <c r="T46" s="172" t="str">
        <f t="shared" ca="1" si="14"/>
        <v/>
      </c>
      <c r="U46" s="134" t="str">
        <f t="shared" ca="1" si="15"/>
        <v/>
      </c>
      <c r="V46" s="134" t="str">
        <f t="shared" ca="1" si="16"/>
        <v/>
      </c>
      <c r="W46" s="134" t="str">
        <f t="shared" ca="1" si="17"/>
        <v/>
      </c>
      <c r="X46" s="134" t="str">
        <f t="shared" ca="1" si="18"/>
        <v/>
      </c>
      <c r="Y46" s="133" t="str">
        <f t="shared" ca="1" si="19"/>
        <v/>
      </c>
      <c r="Z46" s="133" t="str">
        <f t="shared" ca="1" si="20"/>
        <v/>
      </c>
      <c r="AA46" s="134" t="str">
        <f t="shared" ca="1" si="21"/>
        <v/>
      </c>
      <c r="AB46" s="134" t="str">
        <f t="shared" ca="1" si="10"/>
        <v/>
      </c>
      <c r="AC46" s="134" t="str">
        <f t="shared" ca="1" si="11"/>
        <v/>
      </c>
    </row>
    <row r="47" spans="1:29" ht="30" customHeight="1">
      <c r="A47" s="66"/>
      <c r="B47" s="66"/>
      <c r="C47" s="66"/>
      <c r="D47" s="44"/>
      <c r="E47" s="89"/>
      <c r="F47" s="46"/>
      <c r="G47" s="41"/>
      <c r="H47" s="41"/>
      <c r="I47" s="41"/>
      <c r="J47" s="41"/>
      <c r="K47" s="42"/>
      <c r="L47" s="42"/>
      <c r="M47" s="221"/>
      <c r="N47" s="44"/>
      <c r="O47" s="46"/>
      <c r="P47" s="42"/>
      <c r="Q47" s="44"/>
      <c r="R47" s="171" t="str">
        <f t="shared" ca="1" si="12"/>
        <v/>
      </c>
      <c r="S47" s="172" t="str">
        <f t="shared" ca="1" si="13"/>
        <v/>
      </c>
      <c r="T47" s="172" t="str">
        <f t="shared" ca="1" si="14"/>
        <v/>
      </c>
      <c r="U47" s="134" t="str">
        <f t="shared" ca="1" si="15"/>
        <v/>
      </c>
      <c r="V47" s="134" t="str">
        <f t="shared" ca="1" si="16"/>
        <v/>
      </c>
      <c r="W47" s="134" t="str">
        <f t="shared" ca="1" si="17"/>
        <v/>
      </c>
      <c r="X47" s="134" t="str">
        <f t="shared" ca="1" si="18"/>
        <v/>
      </c>
      <c r="Y47" s="133" t="str">
        <f t="shared" ca="1" si="19"/>
        <v/>
      </c>
      <c r="Z47" s="133" t="str">
        <f t="shared" ca="1" si="20"/>
        <v/>
      </c>
      <c r="AA47" s="134" t="str">
        <f t="shared" ca="1" si="21"/>
        <v/>
      </c>
      <c r="AB47" s="134" t="str">
        <f t="shared" ca="1" si="10"/>
        <v/>
      </c>
      <c r="AC47" s="134" t="str">
        <f t="shared" ca="1" si="11"/>
        <v/>
      </c>
    </row>
    <row r="48" spans="1:29" ht="30" customHeight="1">
      <c r="A48" s="66"/>
      <c r="B48" s="66"/>
      <c r="C48" s="66"/>
      <c r="D48" s="44"/>
      <c r="E48" s="89"/>
      <c r="F48" s="46"/>
      <c r="G48" s="41"/>
      <c r="H48" s="41"/>
      <c r="I48" s="41"/>
      <c r="J48" s="41"/>
      <c r="K48" s="42"/>
      <c r="L48" s="42"/>
      <c r="M48" s="221"/>
      <c r="N48" s="44"/>
      <c r="O48" s="46"/>
      <c r="P48" s="42"/>
      <c r="Q48" s="44"/>
      <c r="R48" s="171" t="str">
        <f t="shared" ca="1" si="12"/>
        <v/>
      </c>
      <c r="S48" s="172" t="str">
        <f t="shared" ca="1" si="13"/>
        <v/>
      </c>
      <c r="T48" s="172" t="str">
        <f t="shared" ca="1" si="14"/>
        <v/>
      </c>
      <c r="U48" s="134" t="str">
        <f t="shared" ca="1" si="15"/>
        <v/>
      </c>
      <c r="V48" s="134" t="str">
        <f t="shared" ca="1" si="16"/>
        <v/>
      </c>
      <c r="W48" s="134" t="str">
        <f t="shared" ca="1" si="17"/>
        <v/>
      </c>
      <c r="X48" s="134" t="str">
        <f t="shared" ca="1" si="18"/>
        <v/>
      </c>
      <c r="Y48" s="133" t="str">
        <f t="shared" ca="1" si="19"/>
        <v/>
      </c>
      <c r="Z48" s="133" t="str">
        <f t="shared" ca="1" si="20"/>
        <v/>
      </c>
      <c r="AA48" s="134" t="str">
        <f t="shared" ca="1" si="21"/>
        <v/>
      </c>
      <c r="AB48" s="134" t="str">
        <f t="shared" ca="1" si="10"/>
        <v/>
      </c>
      <c r="AC48" s="134" t="str">
        <f t="shared" ca="1" si="11"/>
        <v/>
      </c>
    </row>
    <row r="49" spans="1:29" ht="30" customHeight="1">
      <c r="A49" s="66"/>
      <c r="B49" s="66"/>
      <c r="C49" s="66"/>
      <c r="D49" s="44"/>
      <c r="E49" s="89"/>
      <c r="F49" s="46"/>
      <c r="G49" s="41"/>
      <c r="H49" s="41"/>
      <c r="I49" s="41"/>
      <c r="J49" s="41"/>
      <c r="K49" s="42"/>
      <c r="L49" s="42"/>
      <c r="M49" s="221"/>
      <c r="N49" s="44"/>
      <c r="O49" s="46"/>
      <c r="P49" s="42"/>
      <c r="Q49" s="44"/>
      <c r="R49" s="171" t="str">
        <f t="shared" ca="1" si="12"/>
        <v/>
      </c>
      <c r="S49" s="172" t="str">
        <f t="shared" ca="1" si="13"/>
        <v/>
      </c>
      <c r="T49" s="172" t="str">
        <f t="shared" ca="1" si="14"/>
        <v/>
      </c>
      <c r="U49" s="134" t="str">
        <f t="shared" ca="1" si="15"/>
        <v/>
      </c>
      <c r="V49" s="134" t="str">
        <f t="shared" ca="1" si="16"/>
        <v/>
      </c>
      <c r="W49" s="134" t="str">
        <f t="shared" ca="1" si="17"/>
        <v/>
      </c>
      <c r="X49" s="134" t="str">
        <f t="shared" ca="1" si="18"/>
        <v/>
      </c>
      <c r="Y49" s="133" t="str">
        <f t="shared" ca="1" si="19"/>
        <v/>
      </c>
      <c r="Z49" s="133" t="str">
        <f t="shared" ca="1" si="20"/>
        <v/>
      </c>
      <c r="AA49" s="134" t="str">
        <f t="shared" ca="1" si="21"/>
        <v/>
      </c>
      <c r="AB49" s="134" t="str">
        <f t="shared" ca="1" si="10"/>
        <v/>
      </c>
      <c r="AC49" s="134" t="str">
        <f t="shared" ca="1" si="11"/>
        <v/>
      </c>
    </row>
    <row r="50" spans="1:29" ht="30" customHeight="1">
      <c r="A50" s="66"/>
      <c r="B50" s="66"/>
      <c r="C50" s="66"/>
      <c r="D50" s="44"/>
      <c r="E50" s="89"/>
      <c r="F50" s="46"/>
      <c r="G50" s="41"/>
      <c r="H50" s="41"/>
      <c r="I50" s="41"/>
      <c r="J50" s="41"/>
      <c r="K50" s="42"/>
      <c r="L50" s="42"/>
      <c r="M50" s="221"/>
      <c r="N50" s="44"/>
      <c r="O50" s="46"/>
      <c r="P50" s="42"/>
      <c r="Q50" s="44"/>
      <c r="R50" s="171" t="str">
        <f t="shared" ca="1" si="12"/>
        <v/>
      </c>
      <c r="S50" s="172" t="str">
        <f t="shared" ca="1" si="13"/>
        <v/>
      </c>
      <c r="T50" s="172" t="str">
        <f t="shared" ca="1" si="14"/>
        <v/>
      </c>
      <c r="U50" s="134" t="str">
        <f t="shared" ca="1" si="15"/>
        <v/>
      </c>
      <c r="V50" s="134" t="str">
        <f t="shared" ca="1" si="16"/>
        <v/>
      </c>
      <c r="W50" s="134" t="str">
        <f t="shared" ca="1" si="17"/>
        <v/>
      </c>
      <c r="X50" s="134" t="str">
        <f t="shared" ca="1" si="18"/>
        <v/>
      </c>
      <c r="Y50" s="133" t="str">
        <f t="shared" ca="1" si="19"/>
        <v/>
      </c>
      <c r="Z50" s="133" t="str">
        <f t="shared" ca="1" si="20"/>
        <v/>
      </c>
      <c r="AA50" s="134" t="str">
        <f t="shared" ca="1" si="21"/>
        <v/>
      </c>
      <c r="AB50" s="134" t="str">
        <f t="shared" ca="1" si="10"/>
        <v/>
      </c>
      <c r="AC50" s="134" t="str">
        <f t="shared" ca="1" si="11"/>
        <v/>
      </c>
    </row>
    <row r="51" spans="1:29" ht="30" customHeight="1">
      <c r="A51" s="66"/>
      <c r="B51" s="66"/>
      <c r="C51" s="66"/>
      <c r="D51" s="44"/>
      <c r="E51" s="89"/>
      <c r="F51" s="46"/>
      <c r="G51" s="41"/>
      <c r="H51" s="41"/>
      <c r="I51" s="41"/>
      <c r="J51" s="41"/>
      <c r="K51" s="42"/>
      <c r="L51" s="42"/>
      <c r="M51" s="221"/>
      <c r="N51" s="44"/>
      <c r="O51" s="46"/>
      <c r="P51" s="42"/>
      <c r="Q51" s="44"/>
      <c r="R51" s="171" t="str">
        <f t="shared" ca="1" si="12"/>
        <v/>
      </c>
      <c r="S51" s="172" t="str">
        <f t="shared" ca="1" si="13"/>
        <v/>
      </c>
      <c r="T51" s="172" t="str">
        <f t="shared" ca="1" si="14"/>
        <v/>
      </c>
      <c r="U51" s="134" t="str">
        <f t="shared" ca="1" si="15"/>
        <v/>
      </c>
      <c r="V51" s="134" t="str">
        <f t="shared" ca="1" si="16"/>
        <v/>
      </c>
      <c r="W51" s="134" t="str">
        <f t="shared" ca="1" si="17"/>
        <v/>
      </c>
      <c r="X51" s="134" t="str">
        <f t="shared" ca="1" si="18"/>
        <v/>
      </c>
      <c r="Y51" s="133" t="str">
        <f t="shared" ca="1" si="19"/>
        <v/>
      </c>
      <c r="Z51" s="133" t="str">
        <f t="shared" ca="1" si="20"/>
        <v/>
      </c>
      <c r="AA51" s="134" t="str">
        <f t="shared" ca="1" si="21"/>
        <v/>
      </c>
      <c r="AB51" s="134" t="str">
        <f t="shared" ca="1" si="10"/>
        <v/>
      </c>
      <c r="AC51" s="134" t="str">
        <f t="shared" ca="1" si="11"/>
        <v/>
      </c>
    </row>
    <row r="52" spans="1:29" ht="30" customHeight="1">
      <c r="A52" s="66"/>
      <c r="B52" s="66"/>
      <c r="C52" s="66"/>
      <c r="D52" s="44"/>
      <c r="E52" s="89"/>
      <c r="F52" s="46"/>
      <c r="G52" s="41"/>
      <c r="H52" s="41"/>
      <c r="I52" s="41"/>
      <c r="J52" s="41"/>
      <c r="K52" s="42"/>
      <c r="L52" s="42"/>
      <c r="M52" s="221"/>
      <c r="N52" s="44"/>
      <c r="O52" s="46"/>
      <c r="P52" s="42"/>
      <c r="Q52" s="44"/>
      <c r="R52" s="171" t="str">
        <f t="shared" ca="1" si="12"/>
        <v/>
      </c>
      <c r="S52" s="172" t="str">
        <f t="shared" ca="1" si="13"/>
        <v/>
      </c>
      <c r="T52" s="172" t="str">
        <f t="shared" ca="1" si="14"/>
        <v/>
      </c>
      <c r="U52" s="134" t="str">
        <f t="shared" ca="1" si="15"/>
        <v/>
      </c>
      <c r="V52" s="134" t="str">
        <f t="shared" ca="1" si="16"/>
        <v/>
      </c>
      <c r="W52" s="134" t="str">
        <f t="shared" ca="1" si="17"/>
        <v/>
      </c>
      <c r="X52" s="134" t="str">
        <f t="shared" ca="1" si="18"/>
        <v/>
      </c>
      <c r="Y52" s="133" t="str">
        <f t="shared" ca="1" si="19"/>
        <v/>
      </c>
      <c r="Z52" s="133" t="str">
        <f t="shared" ca="1" si="20"/>
        <v/>
      </c>
      <c r="AA52" s="134" t="str">
        <f t="shared" ca="1" si="21"/>
        <v/>
      </c>
      <c r="AB52" s="134" t="str">
        <f t="shared" ca="1" si="10"/>
        <v/>
      </c>
      <c r="AC52" s="134" t="str">
        <f t="shared" ca="1" si="11"/>
        <v/>
      </c>
    </row>
    <row r="53" spans="1:29" ht="30" customHeight="1">
      <c r="A53" s="66"/>
      <c r="B53" s="66"/>
      <c r="C53" s="66"/>
      <c r="D53" s="44"/>
      <c r="E53" s="89"/>
      <c r="F53" s="46"/>
      <c r="G53" s="41"/>
      <c r="H53" s="41"/>
      <c r="I53" s="41"/>
      <c r="J53" s="41"/>
      <c r="K53" s="42"/>
      <c r="L53" s="42"/>
      <c r="M53" s="221"/>
      <c r="N53" s="44"/>
      <c r="O53" s="46"/>
      <c r="P53" s="42"/>
      <c r="Q53" s="44"/>
      <c r="R53" s="171" t="str">
        <f t="shared" ca="1" si="12"/>
        <v/>
      </c>
      <c r="S53" s="172" t="str">
        <f t="shared" ca="1" si="13"/>
        <v/>
      </c>
      <c r="T53" s="172" t="str">
        <f t="shared" ca="1" si="14"/>
        <v/>
      </c>
      <c r="U53" s="134" t="str">
        <f t="shared" ca="1" si="15"/>
        <v/>
      </c>
      <c r="V53" s="134" t="str">
        <f t="shared" ca="1" si="16"/>
        <v/>
      </c>
      <c r="W53" s="134" t="str">
        <f t="shared" ca="1" si="17"/>
        <v/>
      </c>
      <c r="X53" s="134" t="str">
        <f t="shared" ca="1" si="18"/>
        <v/>
      </c>
      <c r="Y53" s="133" t="str">
        <f t="shared" ca="1" si="19"/>
        <v/>
      </c>
      <c r="Z53" s="133" t="str">
        <f t="shared" ca="1" si="20"/>
        <v/>
      </c>
      <c r="AA53" s="134" t="str">
        <f t="shared" ca="1" si="21"/>
        <v/>
      </c>
      <c r="AB53" s="134" t="str">
        <f t="shared" ca="1" si="10"/>
        <v/>
      </c>
      <c r="AC53" s="134" t="str">
        <f t="shared" ca="1" si="11"/>
        <v/>
      </c>
    </row>
    <row r="54" spans="1:29" ht="30" customHeight="1">
      <c r="A54" s="66"/>
      <c r="B54" s="66"/>
      <c r="C54" s="66"/>
      <c r="D54" s="44"/>
      <c r="E54" s="89"/>
      <c r="F54" s="46"/>
      <c r="G54" s="41"/>
      <c r="H54" s="41"/>
      <c r="I54" s="41"/>
      <c r="J54" s="41"/>
      <c r="K54" s="42"/>
      <c r="L54" s="42"/>
      <c r="M54" s="221"/>
      <c r="N54" s="44"/>
      <c r="O54" s="46"/>
      <c r="P54" s="42"/>
      <c r="Q54" s="44"/>
      <c r="R54" s="171" t="str">
        <f t="shared" ca="1" si="12"/>
        <v/>
      </c>
      <c r="S54" s="172" t="str">
        <f t="shared" ca="1" si="13"/>
        <v/>
      </c>
      <c r="T54" s="172" t="str">
        <f t="shared" ca="1" si="14"/>
        <v/>
      </c>
      <c r="U54" s="134" t="str">
        <f t="shared" ca="1" si="15"/>
        <v/>
      </c>
      <c r="V54" s="134" t="str">
        <f t="shared" ca="1" si="16"/>
        <v/>
      </c>
      <c r="W54" s="134" t="str">
        <f t="shared" ca="1" si="17"/>
        <v/>
      </c>
      <c r="X54" s="134" t="str">
        <f t="shared" ca="1" si="18"/>
        <v/>
      </c>
      <c r="Y54" s="133" t="str">
        <f t="shared" ca="1" si="19"/>
        <v/>
      </c>
      <c r="Z54" s="133" t="str">
        <f t="shared" ca="1" si="20"/>
        <v/>
      </c>
      <c r="AA54" s="134" t="str">
        <f t="shared" ca="1" si="21"/>
        <v/>
      </c>
      <c r="AB54" s="134" t="str">
        <f t="shared" ca="1" si="10"/>
        <v/>
      </c>
      <c r="AC54" s="134" t="str">
        <f t="shared" ca="1" si="11"/>
        <v/>
      </c>
    </row>
    <row r="55" spans="1:29" ht="30" customHeight="1">
      <c r="A55" s="66"/>
      <c r="B55" s="66"/>
      <c r="C55" s="66"/>
      <c r="D55" s="44"/>
      <c r="E55" s="89"/>
      <c r="F55" s="46"/>
      <c r="G55" s="41"/>
      <c r="H55" s="41"/>
      <c r="I55" s="41"/>
      <c r="J55" s="41"/>
      <c r="K55" s="42"/>
      <c r="L55" s="42"/>
      <c r="M55" s="221"/>
      <c r="N55" s="44"/>
      <c r="O55" s="46"/>
      <c r="P55" s="42"/>
      <c r="Q55" s="44"/>
      <c r="R55" s="171" t="str">
        <f t="shared" ca="1" si="12"/>
        <v/>
      </c>
      <c r="S55" s="172" t="str">
        <f t="shared" ca="1" si="13"/>
        <v/>
      </c>
      <c r="T55" s="172" t="str">
        <f t="shared" ca="1" si="14"/>
        <v/>
      </c>
      <c r="U55" s="134" t="str">
        <f t="shared" ca="1" si="15"/>
        <v/>
      </c>
      <c r="V55" s="134" t="str">
        <f t="shared" ca="1" si="16"/>
        <v/>
      </c>
      <c r="W55" s="134" t="str">
        <f t="shared" ca="1" si="17"/>
        <v/>
      </c>
      <c r="X55" s="134" t="str">
        <f t="shared" ca="1" si="18"/>
        <v/>
      </c>
      <c r="Y55" s="133" t="str">
        <f t="shared" ca="1" si="19"/>
        <v/>
      </c>
      <c r="Z55" s="133" t="str">
        <f t="shared" ca="1" si="20"/>
        <v/>
      </c>
      <c r="AA55" s="134" t="str">
        <f t="shared" ca="1" si="21"/>
        <v/>
      </c>
      <c r="AB55" s="134" t="str">
        <f t="shared" ca="1" si="10"/>
        <v/>
      </c>
      <c r="AC55" s="134" t="str">
        <f t="shared" ca="1" si="11"/>
        <v/>
      </c>
    </row>
    <row r="56" spans="1:29" ht="30" customHeight="1">
      <c r="A56" s="66"/>
      <c r="B56" s="66"/>
      <c r="C56" s="66"/>
      <c r="D56" s="44"/>
      <c r="E56" s="89"/>
      <c r="F56" s="46"/>
      <c r="G56" s="41"/>
      <c r="H56" s="41"/>
      <c r="I56" s="41"/>
      <c r="J56" s="41"/>
      <c r="K56" s="42"/>
      <c r="L56" s="42"/>
      <c r="M56" s="221"/>
      <c r="N56" s="44"/>
      <c r="O56" s="46"/>
      <c r="P56" s="42"/>
      <c r="Q56" s="44"/>
      <c r="R56" s="171" t="str">
        <f t="shared" ca="1" si="12"/>
        <v/>
      </c>
      <c r="S56" s="172" t="str">
        <f t="shared" ca="1" si="13"/>
        <v/>
      </c>
      <c r="T56" s="172" t="str">
        <f t="shared" ca="1" si="14"/>
        <v/>
      </c>
      <c r="U56" s="134" t="str">
        <f t="shared" ca="1" si="15"/>
        <v/>
      </c>
      <c r="V56" s="134" t="str">
        <f t="shared" ca="1" si="16"/>
        <v/>
      </c>
      <c r="W56" s="134" t="str">
        <f t="shared" ca="1" si="17"/>
        <v/>
      </c>
      <c r="X56" s="134" t="str">
        <f t="shared" ca="1" si="18"/>
        <v/>
      </c>
      <c r="Y56" s="133" t="str">
        <f t="shared" ca="1" si="19"/>
        <v/>
      </c>
      <c r="Z56" s="133" t="str">
        <f t="shared" ca="1" si="20"/>
        <v/>
      </c>
      <c r="AA56" s="134" t="str">
        <f t="shared" ca="1" si="21"/>
        <v/>
      </c>
      <c r="AB56" s="134" t="str">
        <f t="shared" ca="1" si="10"/>
        <v/>
      </c>
      <c r="AC56" s="134" t="str">
        <f t="shared" ca="1" si="11"/>
        <v/>
      </c>
    </row>
    <row r="57" spans="1:29" ht="30" customHeight="1">
      <c r="A57" s="66"/>
      <c r="B57" s="66"/>
      <c r="C57" s="66"/>
      <c r="D57" s="44"/>
      <c r="E57" s="89"/>
      <c r="F57" s="46"/>
      <c r="G57" s="41"/>
      <c r="H57" s="41"/>
      <c r="I57" s="41"/>
      <c r="J57" s="41"/>
      <c r="K57" s="42"/>
      <c r="L57" s="42"/>
      <c r="M57" s="221"/>
      <c r="N57" s="44"/>
      <c r="O57" s="46"/>
      <c r="P57" s="42"/>
      <c r="Q57" s="44"/>
      <c r="R57" s="171" t="str">
        <f t="shared" ca="1" si="12"/>
        <v/>
      </c>
      <c r="S57" s="172" t="str">
        <f t="shared" ca="1" si="13"/>
        <v/>
      </c>
      <c r="T57" s="172" t="str">
        <f t="shared" ca="1" si="14"/>
        <v/>
      </c>
      <c r="U57" s="134" t="str">
        <f t="shared" ca="1" si="15"/>
        <v/>
      </c>
      <c r="V57" s="134" t="str">
        <f t="shared" ca="1" si="16"/>
        <v/>
      </c>
      <c r="W57" s="134" t="str">
        <f t="shared" ca="1" si="17"/>
        <v/>
      </c>
      <c r="X57" s="134" t="str">
        <f t="shared" ca="1" si="18"/>
        <v/>
      </c>
      <c r="Y57" s="133" t="str">
        <f t="shared" ca="1" si="19"/>
        <v/>
      </c>
      <c r="Z57" s="133" t="str">
        <f t="shared" ca="1" si="20"/>
        <v/>
      </c>
      <c r="AA57" s="134" t="str">
        <f t="shared" ca="1" si="21"/>
        <v/>
      </c>
      <c r="AB57" s="134" t="str">
        <f t="shared" ca="1" si="10"/>
        <v/>
      </c>
      <c r="AC57" s="134" t="str">
        <f t="shared" ca="1" si="11"/>
        <v/>
      </c>
    </row>
    <row r="58" spans="1:29" ht="30" customHeight="1">
      <c r="A58" s="66"/>
      <c r="B58" s="66"/>
      <c r="C58" s="66"/>
      <c r="D58" s="44"/>
      <c r="E58" s="89"/>
      <c r="F58" s="46"/>
      <c r="G58" s="41"/>
      <c r="H58" s="41"/>
      <c r="I58" s="41"/>
      <c r="J58" s="41"/>
      <c r="K58" s="42"/>
      <c r="L58" s="42"/>
      <c r="M58" s="221"/>
      <c r="N58" s="44"/>
      <c r="O58" s="46"/>
      <c r="P58" s="42"/>
      <c r="Q58" s="44"/>
      <c r="R58" s="171" t="str">
        <f t="shared" ca="1" si="12"/>
        <v/>
      </c>
      <c r="S58" s="172" t="str">
        <f t="shared" ca="1" si="13"/>
        <v/>
      </c>
      <c r="T58" s="172" t="str">
        <f t="shared" ca="1" si="14"/>
        <v/>
      </c>
      <c r="U58" s="134" t="str">
        <f t="shared" ca="1" si="15"/>
        <v/>
      </c>
      <c r="V58" s="134" t="str">
        <f t="shared" ca="1" si="16"/>
        <v/>
      </c>
      <c r="W58" s="134" t="str">
        <f t="shared" ca="1" si="17"/>
        <v/>
      </c>
      <c r="X58" s="134" t="str">
        <f t="shared" ca="1" si="18"/>
        <v/>
      </c>
      <c r="Y58" s="133" t="str">
        <f t="shared" ca="1" si="19"/>
        <v/>
      </c>
      <c r="Z58" s="133" t="str">
        <f t="shared" ca="1" si="20"/>
        <v/>
      </c>
      <c r="AA58" s="134" t="str">
        <f t="shared" ca="1" si="21"/>
        <v/>
      </c>
      <c r="AB58" s="134" t="str">
        <f t="shared" ca="1" si="10"/>
        <v/>
      </c>
      <c r="AC58" s="134" t="str">
        <f t="shared" ca="1" si="11"/>
        <v/>
      </c>
    </row>
    <row r="59" spans="1:29" ht="30" customHeight="1">
      <c r="A59" s="66"/>
      <c r="B59" s="66"/>
      <c r="C59" s="66"/>
      <c r="D59" s="44"/>
      <c r="E59" s="89"/>
      <c r="F59" s="46"/>
      <c r="G59" s="41"/>
      <c r="H59" s="41"/>
      <c r="I59" s="41"/>
      <c r="J59" s="41"/>
      <c r="K59" s="42"/>
      <c r="L59" s="42"/>
      <c r="M59" s="221"/>
      <c r="N59" s="44"/>
      <c r="O59" s="46"/>
      <c r="P59" s="42"/>
      <c r="Q59" s="44"/>
      <c r="R59" s="171" t="str">
        <f t="shared" ca="1" si="12"/>
        <v/>
      </c>
      <c r="S59" s="172" t="str">
        <f t="shared" ca="1" si="13"/>
        <v/>
      </c>
      <c r="T59" s="172" t="str">
        <f t="shared" ca="1" si="14"/>
        <v/>
      </c>
      <c r="U59" s="134" t="str">
        <f t="shared" ca="1" si="15"/>
        <v/>
      </c>
      <c r="V59" s="134" t="str">
        <f t="shared" ca="1" si="16"/>
        <v/>
      </c>
      <c r="W59" s="134" t="str">
        <f t="shared" ca="1" si="17"/>
        <v/>
      </c>
      <c r="X59" s="134" t="str">
        <f t="shared" ca="1" si="18"/>
        <v/>
      </c>
      <c r="Y59" s="133" t="str">
        <f t="shared" ca="1" si="19"/>
        <v/>
      </c>
      <c r="Z59" s="133" t="str">
        <f t="shared" ca="1" si="20"/>
        <v/>
      </c>
      <c r="AA59" s="134" t="str">
        <f t="shared" ca="1" si="21"/>
        <v/>
      </c>
      <c r="AB59" s="134" t="str">
        <f t="shared" ca="1" si="10"/>
        <v/>
      </c>
      <c r="AC59" s="134" t="str">
        <f t="shared" ca="1" si="11"/>
        <v/>
      </c>
    </row>
    <row r="60" spans="1:29" ht="30" customHeight="1">
      <c r="A60" s="66"/>
      <c r="B60" s="66"/>
      <c r="C60" s="66"/>
      <c r="D60" s="44"/>
      <c r="E60" s="89"/>
      <c r="F60" s="46"/>
      <c r="G60" s="41"/>
      <c r="H60" s="41"/>
      <c r="I60" s="41"/>
      <c r="J60" s="41"/>
      <c r="K60" s="42"/>
      <c r="L60" s="42"/>
      <c r="M60" s="221"/>
      <c r="N60" s="44"/>
      <c r="O60" s="46"/>
      <c r="P60" s="42"/>
      <c r="Q60" s="44"/>
      <c r="R60" s="171" t="str">
        <f t="shared" ca="1" si="12"/>
        <v/>
      </c>
      <c r="S60" s="172" t="str">
        <f t="shared" ca="1" si="13"/>
        <v/>
      </c>
      <c r="T60" s="172" t="str">
        <f t="shared" ca="1" si="14"/>
        <v/>
      </c>
      <c r="U60" s="134" t="str">
        <f t="shared" ca="1" si="15"/>
        <v/>
      </c>
      <c r="V60" s="134" t="str">
        <f t="shared" ca="1" si="16"/>
        <v/>
      </c>
      <c r="W60" s="134" t="str">
        <f t="shared" ca="1" si="17"/>
        <v/>
      </c>
      <c r="X60" s="134" t="str">
        <f t="shared" ca="1" si="18"/>
        <v/>
      </c>
      <c r="Y60" s="133" t="str">
        <f t="shared" ca="1" si="19"/>
        <v/>
      </c>
      <c r="Z60" s="133" t="str">
        <f t="shared" ca="1" si="20"/>
        <v/>
      </c>
      <c r="AA60" s="134" t="str">
        <f t="shared" ca="1" si="21"/>
        <v/>
      </c>
      <c r="AB60" s="134" t="str">
        <f t="shared" ca="1" si="10"/>
        <v/>
      </c>
      <c r="AC60" s="134" t="str">
        <f t="shared" ca="1" si="11"/>
        <v/>
      </c>
    </row>
    <row r="61" spans="1:29" ht="30" customHeight="1">
      <c r="A61" s="66"/>
      <c r="B61" s="66"/>
      <c r="C61" s="66"/>
      <c r="D61" s="44"/>
      <c r="E61" s="89"/>
      <c r="F61" s="46"/>
      <c r="G61" s="41"/>
      <c r="H61" s="41"/>
      <c r="I61" s="41"/>
      <c r="J61" s="41"/>
      <c r="K61" s="42"/>
      <c r="L61" s="42"/>
      <c r="M61" s="221"/>
      <c r="N61" s="44"/>
      <c r="O61" s="46"/>
      <c r="P61" s="42"/>
      <c r="Q61" s="44"/>
      <c r="R61" s="171" t="str">
        <f t="shared" ca="1" si="12"/>
        <v/>
      </c>
      <c r="S61" s="172" t="str">
        <f t="shared" ca="1" si="13"/>
        <v/>
      </c>
      <c r="T61" s="172" t="str">
        <f t="shared" ca="1" si="14"/>
        <v/>
      </c>
      <c r="U61" s="134" t="str">
        <f t="shared" ca="1" si="15"/>
        <v/>
      </c>
      <c r="V61" s="134" t="str">
        <f t="shared" ca="1" si="16"/>
        <v/>
      </c>
      <c r="W61" s="134" t="str">
        <f t="shared" ca="1" si="17"/>
        <v/>
      </c>
      <c r="X61" s="134" t="str">
        <f t="shared" ca="1" si="18"/>
        <v/>
      </c>
      <c r="Y61" s="133" t="str">
        <f t="shared" ca="1" si="19"/>
        <v/>
      </c>
      <c r="Z61" s="133" t="str">
        <f t="shared" ca="1" si="20"/>
        <v/>
      </c>
      <c r="AA61" s="134" t="str">
        <f t="shared" ca="1" si="21"/>
        <v/>
      </c>
      <c r="AB61" s="134" t="str">
        <f t="shared" ca="1" si="10"/>
        <v/>
      </c>
      <c r="AC61" s="134" t="str">
        <f t="shared" ca="1" si="11"/>
        <v/>
      </c>
    </row>
    <row r="62" spans="1:29" ht="30" customHeight="1">
      <c r="A62" s="66"/>
      <c r="B62" s="66"/>
      <c r="C62" s="66"/>
      <c r="D62" s="44"/>
      <c r="E62" s="89"/>
      <c r="F62" s="46"/>
      <c r="G62" s="41"/>
      <c r="H62" s="41"/>
      <c r="I62" s="41"/>
      <c r="J62" s="41"/>
      <c r="K62" s="42"/>
      <c r="L62" s="42"/>
      <c r="M62" s="221"/>
      <c r="N62" s="44"/>
      <c r="O62" s="46"/>
      <c r="P62" s="42"/>
      <c r="Q62" s="44"/>
      <c r="R62" s="171" t="str">
        <f t="shared" ca="1" si="12"/>
        <v/>
      </c>
      <c r="S62" s="172" t="str">
        <f t="shared" ca="1" si="13"/>
        <v/>
      </c>
      <c r="T62" s="172" t="str">
        <f t="shared" ca="1" si="14"/>
        <v/>
      </c>
      <c r="U62" s="134" t="str">
        <f t="shared" ca="1" si="15"/>
        <v/>
      </c>
      <c r="V62" s="134" t="str">
        <f t="shared" ca="1" si="16"/>
        <v/>
      </c>
      <c r="W62" s="134" t="str">
        <f t="shared" ca="1" si="17"/>
        <v/>
      </c>
      <c r="X62" s="134" t="str">
        <f t="shared" ca="1" si="18"/>
        <v/>
      </c>
      <c r="Y62" s="133" t="str">
        <f t="shared" ca="1" si="19"/>
        <v/>
      </c>
      <c r="Z62" s="133" t="str">
        <f t="shared" ca="1" si="20"/>
        <v/>
      </c>
      <c r="AA62" s="134" t="str">
        <f t="shared" ca="1" si="21"/>
        <v/>
      </c>
      <c r="AB62" s="134" t="str">
        <f t="shared" ca="1" si="10"/>
        <v/>
      </c>
      <c r="AC62" s="134" t="str">
        <f t="shared" ca="1" si="11"/>
        <v/>
      </c>
    </row>
    <row r="63" spans="1:29" ht="30" customHeight="1">
      <c r="A63" s="66"/>
      <c r="B63" s="66"/>
      <c r="C63" s="66"/>
      <c r="D63" s="44"/>
      <c r="E63" s="89"/>
      <c r="F63" s="46"/>
      <c r="G63" s="41"/>
      <c r="H63" s="41"/>
      <c r="I63" s="41"/>
      <c r="J63" s="41"/>
      <c r="K63" s="42"/>
      <c r="L63" s="42"/>
      <c r="M63" s="221"/>
      <c r="N63" s="44"/>
      <c r="O63" s="46"/>
      <c r="P63" s="42"/>
      <c r="Q63" s="44"/>
      <c r="R63" s="171" t="str">
        <f t="shared" ca="1" si="12"/>
        <v/>
      </c>
      <c r="S63" s="172" t="str">
        <f t="shared" ca="1" si="13"/>
        <v/>
      </c>
      <c r="T63" s="172" t="str">
        <f t="shared" ca="1" si="14"/>
        <v/>
      </c>
      <c r="U63" s="134" t="str">
        <f t="shared" ca="1" si="15"/>
        <v/>
      </c>
      <c r="V63" s="134" t="str">
        <f t="shared" ca="1" si="16"/>
        <v/>
      </c>
      <c r="W63" s="134" t="str">
        <f t="shared" ca="1" si="17"/>
        <v/>
      </c>
      <c r="X63" s="134" t="str">
        <f t="shared" ca="1" si="18"/>
        <v/>
      </c>
      <c r="Y63" s="133" t="str">
        <f t="shared" ca="1" si="19"/>
        <v/>
      </c>
      <c r="Z63" s="133" t="str">
        <f t="shared" ca="1" si="20"/>
        <v/>
      </c>
      <c r="AA63" s="134" t="str">
        <f t="shared" ca="1" si="21"/>
        <v/>
      </c>
      <c r="AB63" s="134" t="str">
        <f t="shared" ca="1" si="10"/>
        <v/>
      </c>
      <c r="AC63" s="134" t="str">
        <f t="shared" ca="1" si="11"/>
        <v/>
      </c>
    </row>
    <row r="64" spans="1:29" ht="30" customHeight="1">
      <c r="A64" s="66"/>
      <c r="B64" s="66"/>
      <c r="C64" s="66"/>
      <c r="D64" s="44"/>
      <c r="E64" s="89"/>
      <c r="F64" s="46"/>
      <c r="G64" s="41"/>
      <c r="H64" s="41"/>
      <c r="I64" s="41"/>
      <c r="J64" s="41"/>
      <c r="K64" s="42"/>
      <c r="L64" s="42"/>
      <c r="M64" s="221"/>
      <c r="N64" s="44"/>
      <c r="O64" s="46"/>
      <c r="P64" s="42"/>
      <c r="Q64" s="44"/>
      <c r="R64" s="171" t="str">
        <f t="shared" ca="1" si="12"/>
        <v/>
      </c>
      <c r="S64" s="172" t="str">
        <f t="shared" ca="1" si="13"/>
        <v/>
      </c>
      <c r="T64" s="172" t="str">
        <f t="shared" ca="1" si="14"/>
        <v/>
      </c>
      <c r="U64" s="134" t="str">
        <f t="shared" ca="1" si="15"/>
        <v/>
      </c>
      <c r="V64" s="134" t="str">
        <f t="shared" ca="1" si="16"/>
        <v/>
      </c>
      <c r="W64" s="134" t="str">
        <f t="shared" ca="1" si="17"/>
        <v/>
      </c>
      <c r="X64" s="134" t="str">
        <f t="shared" ca="1" si="18"/>
        <v/>
      </c>
      <c r="Y64" s="133" t="str">
        <f t="shared" ca="1" si="19"/>
        <v/>
      </c>
      <c r="Z64" s="133" t="str">
        <f t="shared" ca="1" si="20"/>
        <v/>
      </c>
      <c r="AA64" s="134" t="str">
        <f t="shared" ca="1" si="21"/>
        <v/>
      </c>
      <c r="AB64" s="134" t="str">
        <f t="shared" ca="1" si="10"/>
        <v/>
      </c>
      <c r="AC64" s="134" t="str">
        <f t="shared" ca="1" si="11"/>
        <v/>
      </c>
    </row>
    <row r="65" spans="1:29" ht="30" customHeight="1">
      <c r="A65" s="66"/>
      <c r="B65" s="66"/>
      <c r="C65" s="66"/>
      <c r="D65" s="44"/>
      <c r="E65" s="89"/>
      <c r="F65" s="46"/>
      <c r="G65" s="41"/>
      <c r="H65" s="41"/>
      <c r="I65" s="41"/>
      <c r="J65" s="41"/>
      <c r="K65" s="42"/>
      <c r="L65" s="42"/>
      <c r="M65" s="221"/>
      <c r="N65" s="44"/>
      <c r="O65" s="46"/>
      <c r="P65" s="42"/>
      <c r="Q65" s="44"/>
      <c r="R65" s="171" t="str">
        <f t="shared" ca="1" si="12"/>
        <v/>
      </c>
      <c r="S65" s="172" t="str">
        <f t="shared" ca="1" si="13"/>
        <v/>
      </c>
      <c r="T65" s="172" t="str">
        <f t="shared" ca="1" si="14"/>
        <v/>
      </c>
      <c r="U65" s="134" t="str">
        <f t="shared" ca="1" si="15"/>
        <v/>
      </c>
      <c r="V65" s="134" t="str">
        <f t="shared" ca="1" si="16"/>
        <v/>
      </c>
      <c r="W65" s="134" t="str">
        <f t="shared" ca="1" si="17"/>
        <v/>
      </c>
      <c r="X65" s="134" t="str">
        <f t="shared" ca="1" si="18"/>
        <v/>
      </c>
      <c r="Y65" s="133" t="str">
        <f t="shared" ca="1" si="19"/>
        <v/>
      </c>
      <c r="Z65" s="133" t="str">
        <f t="shared" ca="1" si="20"/>
        <v/>
      </c>
      <c r="AA65" s="134" t="str">
        <f t="shared" ca="1" si="21"/>
        <v/>
      </c>
      <c r="AB65" s="134" t="str">
        <f t="shared" ca="1" si="10"/>
        <v/>
      </c>
      <c r="AC65" s="134" t="str">
        <f t="shared" ca="1" si="11"/>
        <v/>
      </c>
    </row>
    <row r="66" spans="1:29" ht="30" customHeight="1">
      <c r="A66" s="66"/>
      <c r="B66" s="66"/>
      <c r="C66" s="66"/>
      <c r="D66" s="44"/>
      <c r="E66" s="89"/>
      <c r="F66" s="46"/>
      <c r="G66" s="41"/>
      <c r="H66" s="41"/>
      <c r="I66" s="41"/>
      <c r="J66" s="41"/>
      <c r="K66" s="42"/>
      <c r="L66" s="42"/>
      <c r="M66" s="221"/>
      <c r="N66" s="44"/>
      <c r="O66" s="46"/>
      <c r="P66" s="42"/>
      <c r="Q66" s="44"/>
      <c r="R66" s="171" t="str">
        <f t="shared" ca="1" si="12"/>
        <v/>
      </c>
      <c r="S66" s="172" t="str">
        <f t="shared" ca="1" si="13"/>
        <v/>
      </c>
      <c r="T66" s="172" t="str">
        <f t="shared" ca="1" si="14"/>
        <v/>
      </c>
      <c r="U66" s="134" t="str">
        <f t="shared" ca="1" si="15"/>
        <v/>
      </c>
      <c r="V66" s="134" t="str">
        <f t="shared" ca="1" si="16"/>
        <v/>
      </c>
      <c r="W66" s="134" t="str">
        <f t="shared" ca="1" si="17"/>
        <v/>
      </c>
      <c r="X66" s="134" t="str">
        <f t="shared" ca="1" si="18"/>
        <v/>
      </c>
      <c r="Y66" s="133" t="str">
        <f t="shared" ca="1" si="19"/>
        <v/>
      </c>
      <c r="Z66" s="133" t="str">
        <f t="shared" ca="1" si="20"/>
        <v/>
      </c>
      <c r="AA66" s="134" t="str">
        <f t="shared" ca="1" si="21"/>
        <v/>
      </c>
      <c r="AB66" s="134" t="str">
        <f t="shared" ca="1" si="10"/>
        <v/>
      </c>
      <c r="AC66" s="134" t="str">
        <f t="shared" ca="1" si="11"/>
        <v/>
      </c>
    </row>
    <row r="67" spans="1:29" ht="30" customHeight="1">
      <c r="A67" s="66"/>
      <c r="B67" s="66"/>
      <c r="C67" s="66"/>
      <c r="D67" s="44"/>
      <c r="E67" s="89"/>
      <c r="F67" s="46"/>
      <c r="G67" s="41"/>
      <c r="H67" s="41"/>
      <c r="I67" s="41"/>
      <c r="J67" s="41"/>
      <c r="K67" s="42"/>
      <c r="L67" s="42"/>
      <c r="M67" s="221"/>
      <c r="N67" s="44"/>
      <c r="O67" s="46"/>
      <c r="P67" s="42"/>
      <c r="Q67" s="44"/>
      <c r="R67" s="171" t="str">
        <f t="shared" ca="1" si="12"/>
        <v/>
      </c>
      <c r="S67" s="172" t="str">
        <f t="shared" ca="1" si="13"/>
        <v/>
      </c>
      <c r="T67" s="172" t="str">
        <f t="shared" ca="1" si="14"/>
        <v/>
      </c>
      <c r="U67" s="134" t="str">
        <f t="shared" ca="1" si="15"/>
        <v/>
      </c>
      <c r="V67" s="134" t="str">
        <f t="shared" ca="1" si="16"/>
        <v/>
      </c>
      <c r="W67" s="134" t="str">
        <f t="shared" ca="1" si="17"/>
        <v/>
      </c>
      <c r="X67" s="134" t="str">
        <f t="shared" ca="1" si="18"/>
        <v/>
      </c>
      <c r="Y67" s="133" t="str">
        <f t="shared" ca="1" si="19"/>
        <v/>
      </c>
      <c r="Z67" s="133" t="str">
        <f t="shared" ca="1" si="20"/>
        <v/>
      </c>
      <c r="AA67" s="134" t="str">
        <f t="shared" ca="1" si="21"/>
        <v/>
      </c>
      <c r="AB67" s="134" t="str">
        <f t="shared" ca="1" si="10"/>
        <v/>
      </c>
      <c r="AC67" s="134" t="str">
        <f t="shared" ca="1" si="11"/>
        <v/>
      </c>
    </row>
    <row r="68" spans="1:29" ht="30" customHeight="1">
      <c r="A68" s="66"/>
      <c r="B68" s="66"/>
      <c r="C68" s="66"/>
      <c r="D68" s="44"/>
      <c r="E68" s="89"/>
      <c r="F68" s="46"/>
      <c r="G68" s="41"/>
      <c r="H68" s="41"/>
      <c r="I68" s="41"/>
      <c r="J68" s="41"/>
      <c r="K68" s="42"/>
      <c r="L68" s="42"/>
      <c r="M68" s="221"/>
      <c r="N68" s="44"/>
      <c r="O68" s="46"/>
      <c r="P68" s="42"/>
      <c r="Q68" s="44"/>
      <c r="R68" s="171" t="str">
        <f t="shared" ca="1" si="12"/>
        <v/>
      </c>
      <c r="S68" s="172" t="str">
        <f t="shared" ca="1" si="13"/>
        <v/>
      </c>
      <c r="T68" s="172" t="str">
        <f t="shared" ca="1" si="14"/>
        <v/>
      </c>
      <c r="U68" s="134" t="str">
        <f t="shared" ca="1" si="15"/>
        <v/>
      </c>
      <c r="V68" s="134" t="str">
        <f t="shared" ca="1" si="16"/>
        <v/>
      </c>
      <c r="W68" s="134" t="str">
        <f t="shared" ca="1" si="17"/>
        <v/>
      </c>
      <c r="X68" s="134" t="str">
        <f t="shared" ca="1" si="18"/>
        <v/>
      </c>
      <c r="Y68" s="133" t="str">
        <f t="shared" ca="1" si="19"/>
        <v/>
      </c>
      <c r="Z68" s="133" t="str">
        <f t="shared" ca="1" si="20"/>
        <v/>
      </c>
      <c r="AA68" s="134" t="str">
        <f t="shared" ca="1" si="21"/>
        <v/>
      </c>
      <c r="AB68" s="134" t="str">
        <f t="shared" ca="1" si="10"/>
        <v/>
      </c>
      <c r="AC68" s="134" t="str">
        <f t="shared" ca="1" si="11"/>
        <v/>
      </c>
    </row>
    <row r="69" spans="1:29" ht="30" customHeight="1">
      <c r="A69" s="66"/>
      <c r="B69" s="66"/>
      <c r="C69" s="66"/>
      <c r="D69" s="44"/>
      <c r="E69" s="89"/>
      <c r="F69" s="46"/>
      <c r="G69" s="41"/>
      <c r="H69" s="41"/>
      <c r="I69" s="41"/>
      <c r="J69" s="41"/>
      <c r="K69" s="42"/>
      <c r="L69" s="42"/>
      <c r="M69" s="221"/>
      <c r="N69" s="44"/>
      <c r="O69" s="46"/>
      <c r="P69" s="42"/>
      <c r="Q69" s="44"/>
      <c r="R69" s="171" t="str">
        <f t="shared" ca="1" si="12"/>
        <v/>
      </c>
      <c r="S69" s="172" t="str">
        <f t="shared" ca="1" si="13"/>
        <v/>
      </c>
      <c r="T69" s="172" t="str">
        <f t="shared" ca="1" si="14"/>
        <v/>
      </c>
      <c r="U69" s="134" t="str">
        <f t="shared" ca="1" si="15"/>
        <v/>
      </c>
      <c r="V69" s="134" t="str">
        <f t="shared" ca="1" si="16"/>
        <v/>
      </c>
      <c r="W69" s="134" t="str">
        <f t="shared" ca="1" si="17"/>
        <v/>
      </c>
      <c r="X69" s="134" t="str">
        <f t="shared" ca="1" si="18"/>
        <v/>
      </c>
      <c r="Y69" s="133" t="str">
        <f t="shared" ca="1" si="19"/>
        <v/>
      </c>
      <c r="Z69" s="133" t="str">
        <f t="shared" ca="1" si="20"/>
        <v/>
      </c>
      <c r="AA69" s="134" t="str">
        <f t="shared" ca="1" si="21"/>
        <v/>
      </c>
      <c r="AB69" s="134" t="str">
        <f t="shared" ca="1" si="10"/>
        <v/>
      </c>
      <c r="AC69" s="134" t="str">
        <f t="shared" ca="1" si="11"/>
        <v/>
      </c>
    </row>
    <row r="70" spans="1:29" ht="30" customHeight="1">
      <c r="A70" s="66"/>
      <c r="B70" s="66"/>
      <c r="C70" s="66"/>
      <c r="D70" s="44"/>
      <c r="E70" s="89"/>
      <c r="F70" s="46"/>
      <c r="G70" s="41"/>
      <c r="H70" s="41"/>
      <c r="I70" s="41"/>
      <c r="J70" s="41"/>
      <c r="K70" s="42"/>
      <c r="L70" s="42"/>
      <c r="M70" s="221"/>
      <c r="N70" s="44"/>
      <c r="O70" s="46"/>
      <c r="P70" s="42"/>
      <c r="Q70" s="44"/>
      <c r="R70" s="171" t="str">
        <f t="shared" ca="1" si="12"/>
        <v/>
      </c>
      <c r="S70" s="172" t="str">
        <f t="shared" ca="1" si="13"/>
        <v/>
      </c>
      <c r="T70" s="172" t="str">
        <f t="shared" ca="1" si="14"/>
        <v/>
      </c>
      <c r="U70" s="134" t="str">
        <f t="shared" ca="1" si="15"/>
        <v/>
      </c>
      <c r="V70" s="134" t="str">
        <f t="shared" ca="1" si="16"/>
        <v/>
      </c>
      <c r="W70" s="134" t="str">
        <f t="shared" ca="1" si="17"/>
        <v/>
      </c>
      <c r="X70" s="134" t="str">
        <f t="shared" ca="1" si="18"/>
        <v/>
      </c>
      <c r="Y70" s="133" t="str">
        <f t="shared" ca="1" si="19"/>
        <v/>
      </c>
      <c r="Z70" s="133" t="str">
        <f t="shared" ca="1" si="20"/>
        <v/>
      </c>
      <c r="AA70" s="134" t="str">
        <f t="shared" ca="1" si="21"/>
        <v/>
      </c>
      <c r="AB70" s="134" t="str">
        <f t="shared" ca="1" si="10"/>
        <v/>
      </c>
      <c r="AC70" s="134" t="str">
        <f t="shared" ca="1" si="11"/>
        <v/>
      </c>
    </row>
    <row r="71" spans="1:29" ht="30" customHeight="1">
      <c r="A71" s="66"/>
      <c r="B71" s="66"/>
      <c r="C71" s="66"/>
      <c r="D71" s="44"/>
      <c r="E71" s="89"/>
      <c r="F71" s="46"/>
      <c r="G71" s="41"/>
      <c r="H71" s="41"/>
      <c r="I71" s="41"/>
      <c r="J71" s="41"/>
      <c r="K71" s="42"/>
      <c r="L71" s="42"/>
      <c r="M71" s="221"/>
      <c r="N71" s="44"/>
      <c r="O71" s="46"/>
      <c r="P71" s="42"/>
      <c r="Q71" s="44"/>
      <c r="R71" s="171" t="str">
        <f t="shared" ca="1" si="12"/>
        <v/>
      </c>
      <c r="S71" s="172" t="str">
        <f t="shared" ca="1" si="13"/>
        <v/>
      </c>
      <c r="T71" s="172" t="str">
        <f t="shared" ca="1" si="14"/>
        <v/>
      </c>
      <c r="U71" s="134" t="str">
        <f t="shared" ca="1" si="15"/>
        <v/>
      </c>
      <c r="V71" s="134" t="str">
        <f t="shared" ca="1" si="16"/>
        <v/>
      </c>
      <c r="W71" s="134" t="str">
        <f t="shared" ca="1" si="17"/>
        <v/>
      </c>
      <c r="X71" s="134" t="str">
        <f t="shared" ca="1" si="18"/>
        <v/>
      </c>
      <c r="Y71" s="133" t="str">
        <f t="shared" ca="1" si="19"/>
        <v/>
      </c>
      <c r="Z71" s="133" t="str">
        <f t="shared" ca="1" si="20"/>
        <v/>
      </c>
      <c r="AA71" s="134" t="str">
        <f t="shared" ca="1" si="21"/>
        <v/>
      </c>
      <c r="AB71" s="134" t="str">
        <f t="shared" ca="1" si="10"/>
        <v/>
      </c>
      <c r="AC71" s="134" t="str">
        <f t="shared" ca="1" si="11"/>
        <v/>
      </c>
    </row>
    <row r="72" spans="1:29" ht="30" customHeight="1">
      <c r="A72" s="66"/>
      <c r="B72" s="66"/>
      <c r="C72" s="66"/>
      <c r="D72" s="44"/>
      <c r="E72" s="89"/>
      <c r="F72" s="46"/>
      <c r="G72" s="41"/>
      <c r="H72" s="41"/>
      <c r="I72" s="41"/>
      <c r="J72" s="41"/>
      <c r="K72" s="42"/>
      <c r="L72" s="42"/>
      <c r="M72" s="221"/>
      <c r="N72" s="44"/>
      <c r="O72" s="46"/>
      <c r="P72" s="42"/>
      <c r="Q72" s="44"/>
      <c r="R72" s="171" t="str">
        <f t="shared" ca="1" si="12"/>
        <v/>
      </c>
      <c r="S72" s="172" t="str">
        <f t="shared" ca="1" si="13"/>
        <v/>
      </c>
      <c r="T72" s="172" t="str">
        <f t="shared" ca="1" si="14"/>
        <v/>
      </c>
      <c r="U72" s="134" t="str">
        <f t="shared" ca="1" si="15"/>
        <v/>
      </c>
      <c r="V72" s="134" t="str">
        <f t="shared" ca="1" si="16"/>
        <v/>
      </c>
      <c r="W72" s="134" t="str">
        <f t="shared" ca="1" si="17"/>
        <v/>
      </c>
      <c r="X72" s="134" t="str">
        <f t="shared" ca="1" si="18"/>
        <v/>
      </c>
      <c r="Y72" s="133" t="str">
        <f t="shared" ca="1" si="19"/>
        <v/>
      </c>
      <c r="Z72" s="133" t="str">
        <f t="shared" ca="1" si="20"/>
        <v/>
      </c>
      <c r="AA72" s="134" t="str">
        <f t="shared" ca="1" si="21"/>
        <v/>
      </c>
      <c r="AB72" s="134" t="str">
        <f t="shared" ca="1" si="10"/>
        <v/>
      </c>
      <c r="AC72" s="134" t="str">
        <f t="shared" ca="1" si="11"/>
        <v/>
      </c>
    </row>
    <row r="73" spans="1:29" ht="30" customHeight="1">
      <c r="A73" s="66"/>
      <c r="B73" s="66"/>
      <c r="C73" s="66"/>
      <c r="D73" s="44"/>
      <c r="E73" s="89"/>
      <c r="F73" s="46"/>
      <c r="G73" s="41"/>
      <c r="H73" s="41"/>
      <c r="I73" s="41"/>
      <c r="J73" s="41"/>
      <c r="K73" s="42"/>
      <c r="L73" s="42"/>
      <c r="M73" s="221"/>
      <c r="N73" s="44"/>
      <c r="O73" s="46"/>
      <c r="P73" s="42"/>
      <c r="Q73" s="44"/>
      <c r="R73" s="171" t="str">
        <f t="shared" ca="1" si="12"/>
        <v/>
      </c>
      <c r="S73" s="172" t="str">
        <f t="shared" ca="1" si="13"/>
        <v/>
      </c>
      <c r="T73" s="172" t="str">
        <f t="shared" ca="1" si="14"/>
        <v/>
      </c>
      <c r="U73" s="134" t="str">
        <f t="shared" ca="1" si="15"/>
        <v/>
      </c>
      <c r="V73" s="134" t="str">
        <f t="shared" ca="1" si="16"/>
        <v/>
      </c>
      <c r="W73" s="134" t="str">
        <f t="shared" ca="1" si="17"/>
        <v/>
      </c>
      <c r="X73" s="134" t="str">
        <f t="shared" ca="1" si="18"/>
        <v/>
      </c>
      <c r="Y73" s="133" t="str">
        <f t="shared" ca="1" si="19"/>
        <v/>
      </c>
      <c r="Z73" s="133" t="str">
        <f t="shared" ca="1" si="20"/>
        <v/>
      </c>
      <c r="AA73" s="134" t="str">
        <f t="shared" ca="1" si="21"/>
        <v/>
      </c>
      <c r="AB73" s="134" t="str">
        <f t="shared" ca="1" si="10"/>
        <v/>
      </c>
      <c r="AC73" s="134" t="str">
        <f t="shared" ca="1" si="11"/>
        <v/>
      </c>
    </row>
    <row r="74" spans="1:29" ht="30" customHeight="1">
      <c r="A74" s="66"/>
      <c r="B74" s="66"/>
      <c r="C74" s="66"/>
      <c r="D74" s="44"/>
      <c r="E74" s="89"/>
      <c r="F74" s="46"/>
      <c r="G74" s="41"/>
      <c r="H74" s="41"/>
      <c r="I74" s="41"/>
      <c r="J74" s="41"/>
      <c r="K74" s="42"/>
      <c r="L74" s="42"/>
      <c r="M74" s="221"/>
      <c r="N74" s="44"/>
      <c r="O74" s="46"/>
      <c r="P74" s="42"/>
      <c r="Q74" s="44"/>
      <c r="R74" s="171" t="str">
        <f t="shared" ca="1" si="12"/>
        <v/>
      </c>
      <c r="S74" s="172" t="str">
        <f t="shared" ca="1" si="13"/>
        <v/>
      </c>
      <c r="T74" s="172" t="str">
        <f t="shared" ca="1" si="14"/>
        <v/>
      </c>
      <c r="U74" s="134" t="str">
        <f t="shared" ca="1" si="15"/>
        <v/>
      </c>
      <c r="V74" s="134" t="str">
        <f t="shared" ca="1" si="16"/>
        <v/>
      </c>
      <c r="W74" s="134" t="str">
        <f t="shared" ca="1" si="17"/>
        <v/>
      </c>
      <c r="X74" s="134" t="str">
        <f t="shared" ca="1" si="18"/>
        <v/>
      </c>
      <c r="Y74" s="133" t="str">
        <f t="shared" ca="1" si="19"/>
        <v/>
      </c>
      <c r="Z74" s="133" t="str">
        <f t="shared" ca="1" si="20"/>
        <v/>
      </c>
      <c r="AA74" s="134" t="str">
        <f t="shared" ca="1" si="21"/>
        <v/>
      </c>
      <c r="AB74" s="134" t="str">
        <f t="shared" ca="1" si="10"/>
        <v/>
      </c>
      <c r="AC74" s="134" t="str">
        <f t="shared" ca="1" si="11"/>
        <v/>
      </c>
    </row>
    <row r="75" spans="1:29" ht="30" customHeight="1">
      <c r="A75" s="66"/>
      <c r="B75" s="66"/>
      <c r="C75" s="66"/>
      <c r="D75" s="44"/>
      <c r="E75" s="89"/>
      <c r="F75" s="46"/>
      <c r="G75" s="41"/>
      <c r="H75" s="41"/>
      <c r="I75" s="41"/>
      <c r="J75" s="41"/>
      <c r="K75" s="42"/>
      <c r="L75" s="42"/>
      <c r="M75" s="221"/>
      <c r="N75" s="44"/>
      <c r="O75" s="46"/>
      <c r="P75" s="42"/>
      <c r="Q75" s="44"/>
      <c r="R75" s="171" t="str">
        <f t="shared" ref="R75:R106" ca="1" si="22">IF(ISBLANK($D75), "", IF(N75="핵심운용인력",                    SUMPRODUCT((OFFSET(핵심인력_경력,0,0,ROWS(핵심인력_경력),1)=$D75)*1, OFFSET(핵심인력_경력,0,9,ROWS(핵심인력_경력),1), (OFFSET(핵심인력_경력,0,10,ROWS(핵심인력_경력),1)="A")*1)+SUMPRODUCT((OFFSET(핵심인력_경력,0,0,ROWS(핵심인력_경력),1)=$D75)*1, OFFSET(핵심인력_경력,0,9,ROWS(핵심인력_경력),1), (OFFSET(핵심인력_경력,0,10,ROWS(핵심인력_경력),1)="B")*1)*0.7,                                           SUMPRODUCT((OFFSET(일반인력_경력,0,0,ROWS(일반인력_경력),1)=$D75)*1, OFFSET(일반인력_경력,0,9,ROWS(일반인력_경력),1), (OFFSET(일반인력_경력,0,10,ROWS(일반인력_경력),1)="A")*1)+SUMPRODUCT((OFFSET(일반인력_경력,0,0,ROWS(일반인력_경력),1)=$D75)*1, OFFSET(일반인력_경력,0,9,ROWS(일반인력_경력),1), (OFFSET(일반인력_경력,0,10,ROWS(일반인력_경력),1)="B")*1)*0.7 ) )</f>
        <v/>
      </c>
      <c r="S75" s="172" t="str">
        <f t="shared" ref="S75:S106" ca="1" si="23">IF(ISBLANK($D75), "", IF(VLOOKUP($D75,참여인력_개요,11,FALSE)="관리인력", "", IF(N75="핵심운용인력", SUMPRODUCT((OFFSET(핵심인력_투자현황,0,0,ROWS(핵심인력_투자현황),1)=$D75)*1, ISTEXT(OFFSET(핵심인력_투자현황,0,11,ROWS(핵심인력_투자현황),1))*1), SUMPRODUCT((OFFSET(일반인력_투자현황,0,0,ROWS(일반인력_투자현황),1)=$D75)*1, ISTEXT(OFFSET(일반인력_투자현황,0,11,ROWS(일반인력_투자현황),1))*1)) ) )</f>
        <v/>
      </c>
      <c r="T75" s="172" t="str">
        <f t="shared" ref="T75:T106" ca="1" si="24">IF(ISBLANK($D75), "", IF(VLOOKUP($D75,참여인력_개요,11,FALSE)="관리인력", "", IF(N75="핵심운용인력", SUMPRODUCT((OFFSET(핵심인력_투자현황,0,0,ROWS(핵심인력_투자현황),1)=$D75)*1, (OFFSET(핵심인력_투자현황,0,17,ROWS(핵심인력_투자현황),1)="회수료")*1), SUMPRODUCT((OFFSET(일반인력_투자현황,0,0,ROWS(일반인력_투자현황),1)=$D75)*1, (OFFSET(일반인력_투자현황,0,17,ROWS(일반인력_투자현황),1)="회수료")*1))))</f>
        <v/>
      </c>
      <c r="U75" s="134" t="str">
        <f t="shared" ref="U75:U106" ca="1" si="25">IF(ISBLANK($D75), "", IF(VLOOKUP($D75,참여인력_개요,11,FALSE)="관리인력", "", IF(N75="핵심운용인력", SUMPRODUCT((OFFSET(핵심인력_투자현황,0,0,ROWS(핵심인력_투자현황),1)=$D75)*1, OFFSET(핵심인력_투자현황,0,16,ROWS(핵심인력_투자현황),1)),  SUMPRODUCT((OFFSET(일반인력_투자현황,0,0,ROWS(일반인력_투자현황),1)=$D75)*1, OFFSET(일반인력_투자현황,0,16,ROWS(일반인력_투자현황),1)) )))</f>
        <v/>
      </c>
      <c r="V75" s="134" t="str">
        <f t="shared" ref="V75:V106" ca="1" si="26">IF(ISBLANK($D75), "", IF(VLOOKUP($D75,참여인력_개요,11,FALSE)="관리인력", "", IF(N75="핵심운용인력", SUMPRODUCT((OFFSET(핵심인력_투자현황,0,0,ROWS(핵심인력_투자현황),1)=$D75)*1, OFFSET(핵심인력_투자현황,0,20,ROWS(핵심인력_투자현황),1)), SUMPRODUCT((OFFSET(일반인력_투자현황,0,0,ROWS(일반인력_투자현황),1)=$D75)*1, OFFSET(일반인력_투자현황,0,20,ROWS(일반인력_투자현황),1))  )))</f>
        <v/>
      </c>
      <c r="W75" s="134" t="str">
        <f t="shared" ref="W75:W106" ca="1" si="27">IF(ISBLANK($D75), "", IF(VLOOKUP($D75,참여인력_개요,11,FALSE)="관리인력", "", IF(N75="핵심운용인력", SUMPRODUCT((OFFSET(핵심인력_투자현황,0,0,ROWS(핵심인력_투자현황),1)=$D75)*1, OFFSET(핵심인력_투자현황,0,25,ROWS(핵심인력_투자현황),1)), SUMPRODUCT((OFFSET(일반인력_투자현황,0,0,ROWS(일반인력_투자현황),1)=$D75)*1, OFFSET(일반인력_투자현황,0,25,ROWS(일반인력_투자현황),1)) )))</f>
        <v/>
      </c>
      <c r="X75" s="134" t="str">
        <f t="shared" ref="X75:X106" ca="1" si="28">IF(ISBLANK($D75), "", IF(VLOOKUP($D75,참여인력_개요,11,FALSE)="관리인력", "", IF(N75="핵심운용인력", SUMPRODUCT((OFFSET(핵심인력_투자현황,0,0,ROWS(핵심인력_투자현황),1)=$D75)*1, OFFSET(핵심인력_투자현황,0,26,ROWS(핵심인력_투자현황),1)), SUMPRODUCT((OFFSET(일반인력_투자현황,0,0,ROWS(일반인력_투자현황),1)=$D75)*1, OFFSET(일반인력_투자현황,0,26,ROWS(일반인력_투자현황),1)) )))</f>
        <v/>
      </c>
      <c r="Y75" s="133" t="str">
        <f t="shared" ref="Y75:Y106" ca="1" si="29">IF(ISBLANK($D75), "", IF(VLOOKUP($D75,참여인력_개요,11,FALSE)="관리인력", "", IF(N75="핵심운용인력", SUMPRODUCT((OFFSET(핵심인력_투자현황,0,0,ROWS(핵심인력_투자현황),1)=$D75)*1, OFFSET(핵심인력_투자현황,0,16,ROWS(핵심인력_투자현황),1), OFFSET(핵심인력_투자현황,0,18,ROWS(핵심인력_투자현황),1))/U75, SUMPRODUCT((OFFSET(일반인력_투자현황,0,0,ROWS(일반인력_투자현황),1)=$D75)*1, OFFSET(일반인력_투자현황,0,16,ROWS(일반인력_투자현황),1), OFFSET(일반인력_투자현황,0,18,ROWS(일반인력_투자현황),1))/U75 )))</f>
        <v/>
      </c>
      <c r="Z75" s="133" t="str">
        <f t="shared" ref="Z75:Z106" ca="1" si="30">IF(ISBLANK($D75), "",IF(VLOOKUP($D75,참여인력_개요,11,FALSE)="관리인력", "", IF(N75="핵심운용인력", IF(SUMPRODUCT( (OFFSET(핵심인력_투자현황,0,0,ROWS(핵심인력_투자현황),1)=$D75)*1, OFFSET(핵심인력_투자현황,0,16,ROWS(핵심인력_투자현황),1), (OFFSET(핵심인력_투자현황,0,17,ROWS(핵심인력_투자현황),1)="회수료")*1 ) = 0,    "N/A",    SUMPRODUCT( (OFFSET(핵심인력_투자현황,0,0,ROWS(핵심인력_투자현황),1)=$D75)*1, OFFSET(핵심인력_투자현황,0,16,ROWS(핵심인력_투자현황),1), (OFFSET(핵심인력_투자현황,0,17,ROWS(핵심인력_투자현황),1)="회수료")*1, OFFSET(핵심인력_투자현황,0,18,ROWS(핵심인력_투자현황),1) ) / SUMPRODUCT( (OFFSET(핵심인력_투자현황,0,0,ROWS(핵심인력_투자현황),1)=$D75)*1, OFFSET(핵심인력_투자현황,0,16,ROWS(핵심인력_투자현황),1), (OFFSET(핵심인력_투자현황,0,17,ROWS(핵심인력_투자현황),1)="회수료")*1 ) ),   IF(SUMPRODUCT( (OFFSET(일반인력_투자현황,0,0,ROWS(일반인력_투자현황),1)=$D75)*1, OFFSET(일반인력_투자현황,0,16,ROWS(일반인력_투자현황),1), (OFFSET(일반인력_투자현황,0,17,ROWS(일반인력_투자현황),1)="회수료")*1 ) = 0,    "N/A",    SUMPRODUCT( (OFFSET(일반인력_투자현황,0,0,ROWS(일반인력_투자현황),1)=$D75)*1, OFFSET(일반인력_투자현황,0,16,ROWS(일반인력_투자현황),1), (OFFSET(일반인력_투자현황,0,17,ROWS(일반인력_투자현황),1)="회수료")*1, OFFSET(일반인력_투자현황,0,18,ROWS(일반인력_투자현황),1) ) / SUMPRODUCT( (OFFSET(일반인력_투자현황,0,0,ROWS(일반인력_투자현황),1)=$D75)*1, OFFSET(일반인력_투자현황,0,16,ROWS(일반인력_투자현황),1), (OFFSET(일반인력_투자현황,0,17,ROWS(일반인력_투자현황),1)="회수료")*1 ) ) )))</f>
        <v/>
      </c>
      <c r="AA75" s="134" t="str">
        <f t="shared" ref="AA75:AA106" ca="1" si="31">IF(ISBLANK($D75), "", IF(VLOOKUP($D75,참여인력_개요,11,FALSE)="관리인력", "", SUMPRODUCT( (OFFSET(제안사_투자현황,0,22,ROWS(제안사_투자현황),1)=$D75)*1, (OFFSET(제안사_투자현황,0,10,ROWS(제안사_투자현황),1)&lt;&gt;"회수료")*1 ) ))</f>
        <v/>
      </c>
      <c r="AB75" s="134" t="str">
        <f t="shared" ref="AB75:AB138" ca="1" si="32">IF(ISBLANK($D75), "", IF(VLOOKUP($D75,참여인력_개요,11,FALSE)="관리인력", "",  SUMPRODUCT( (OFFSET(제안사_투자현황,0,22,ROWS(제안사_투자현황),1)=$D75)*1, (OFFSET(제안사_투자현황,0,10,ROWS(제안사_투자현황),1)&lt;&gt;"회수료")*1, OFFSET(제안사_투자현황,0,19,ROWS(제안사_투자현황),1) ) ) )</f>
        <v/>
      </c>
      <c r="AC75" s="134" t="str">
        <f t="shared" ref="AC75:AC138" ca="1" si="33">IF(ISBLANK($D75), "", IF(VLOOKUP($D75,참여인력_개요,11,FALSE)="관리인력", "",  SUMPRODUCT( (OFFSET(제안사_투자현황,0,22,ROWS(제안사_투자현황),1)=$D75)*1, (OFFSET(제안사_투자현황,0,10,ROWS(제안사_투자현황),1)&lt;&gt;"회수료")*1, OFFSET(제안사_투자현황,0,20,ROWS(제안사_투자현황),1) ) ) )</f>
        <v/>
      </c>
    </row>
    <row r="76" spans="1:29" ht="30" customHeight="1">
      <c r="A76" s="66"/>
      <c r="B76" s="66"/>
      <c r="C76" s="66"/>
      <c r="D76" s="44"/>
      <c r="E76" s="89"/>
      <c r="F76" s="46"/>
      <c r="G76" s="41"/>
      <c r="H76" s="41"/>
      <c r="I76" s="41"/>
      <c r="J76" s="41"/>
      <c r="K76" s="42"/>
      <c r="L76" s="42"/>
      <c r="M76" s="221"/>
      <c r="N76" s="44"/>
      <c r="O76" s="46"/>
      <c r="P76" s="42"/>
      <c r="Q76" s="44"/>
      <c r="R76" s="171" t="str">
        <f t="shared" ca="1" si="22"/>
        <v/>
      </c>
      <c r="S76" s="172" t="str">
        <f t="shared" ca="1" si="23"/>
        <v/>
      </c>
      <c r="T76" s="172" t="str">
        <f t="shared" ca="1" si="24"/>
        <v/>
      </c>
      <c r="U76" s="134" t="str">
        <f t="shared" ca="1" si="25"/>
        <v/>
      </c>
      <c r="V76" s="134" t="str">
        <f t="shared" ca="1" si="26"/>
        <v/>
      </c>
      <c r="W76" s="134" t="str">
        <f t="shared" ca="1" si="27"/>
        <v/>
      </c>
      <c r="X76" s="134" t="str">
        <f t="shared" ca="1" si="28"/>
        <v/>
      </c>
      <c r="Y76" s="133" t="str">
        <f t="shared" ca="1" si="29"/>
        <v/>
      </c>
      <c r="Z76" s="133" t="str">
        <f t="shared" ca="1" si="30"/>
        <v/>
      </c>
      <c r="AA76" s="134" t="str">
        <f t="shared" ca="1" si="31"/>
        <v/>
      </c>
      <c r="AB76" s="134" t="str">
        <f t="shared" ca="1" si="32"/>
        <v/>
      </c>
      <c r="AC76" s="134" t="str">
        <f t="shared" ca="1" si="33"/>
        <v/>
      </c>
    </row>
    <row r="77" spans="1:29" ht="30" customHeight="1">
      <c r="A77" s="66"/>
      <c r="B77" s="66"/>
      <c r="C77" s="66"/>
      <c r="D77" s="44"/>
      <c r="E77" s="89"/>
      <c r="F77" s="46"/>
      <c r="G77" s="41"/>
      <c r="H77" s="41"/>
      <c r="I77" s="41"/>
      <c r="J77" s="41"/>
      <c r="K77" s="42"/>
      <c r="L77" s="42"/>
      <c r="M77" s="221"/>
      <c r="N77" s="44"/>
      <c r="O77" s="46"/>
      <c r="P77" s="42"/>
      <c r="Q77" s="44"/>
      <c r="R77" s="171" t="str">
        <f t="shared" ca="1" si="22"/>
        <v/>
      </c>
      <c r="S77" s="172" t="str">
        <f t="shared" ca="1" si="23"/>
        <v/>
      </c>
      <c r="T77" s="172" t="str">
        <f t="shared" ca="1" si="24"/>
        <v/>
      </c>
      <c r="U77" s="134" t="str">
        <f t="shared" ca="1" si="25"/>
        <v/>
      </c>
      <c r="V77" s="134" t="str">
        <f t="shared" ca="1" si="26"/>
        <v/>
      </c>
      <c r="W77" s="134" t="str">
        <f t="shared" ca="1" si="27"/>
        <v/>
      </c>
      <c r="X77" s="134" t="str">
        <f t="shared" ca="1" si="28"/>
        <v/>
      </c>
      <c r="Y77" s="133" t="str">
        <f t="shared" ca="1" si="29"/>
        <v/>
      </c>
      <c r="Z77" s="133" t="str">
        <f t="shared" ca="1" si="30"/>
        <v/>
      </c>
      <c r="AA77" s="134" t="str">
        <f t="shared" ca="1" si="31"/>
        <v/>
      </c>
      <c r="AB77" s="134" t="str">
        <f t="shared" ca="1" si="32"/>
        <v/>
      </c>
      <c r="AC77" s="134" t="str">
        <f t="shared" ca="1" si="33"/>
        <v/>
      </c>
    </row>
    <row r="78" spans="1:29" ht="30" customHeight="1">
      <c r="A78" s="66"/>
      <c r="B78" s="66"/>
      <c r="C78" s="66"/>
      <c r="D78" s="44"/>
      <c r="E78" s="89"/>
      <c r="F78" s="46"/>
      <c r="G78" s="41"/>
      <c r="H78" s="41"/>
      <c r="I78" s="41"/>
      <c r="J78" s="41"/>
      <c r="K78" s="42"/>
      <c r="L78" s="42"/>
      <c r="M78" s="221"/>
      <c r="N78" s="44"/>
      <c r="O78" s="46"/>
      <c r="P78" s="42"/>
      <c r="Q78" s="44"/>
      <c r="R78" s="171" t="str">
        <f t="shared" ca="1" si="22"/>
        <v/>
      </c>
      <c r="S78" s="172" t="str">
        <f t="shared" ca="1" si="23"/>
        <v/>
      </c>
      <c r="T78" s="172" t="str">
        <f t="shared" ca="1" si="24"/>
        <v/>
      </c>
      <c r="U78" s="134" t="str">
        <f t="shared" ca="1" si="25"/>
        <v/>
      </c>
      <c r="V78" s="134" t="str">
        <f t="shared" ca="1" si="26"/>
        <v/>
      </c>
      <c r="W78" s="134" t="str">
        <f t="shared" ca="1" si="27"/>
        <v/>
      </c>
      <c r="X78" s="134" t="str">
        <f t="shared" ca="1" si="28"/>
        <v/>
      </c>
      <c r="Y78" s="133" t="str">
        <f t="shared" ca="1" si="29"/>
        <v/>
      </c>
      <c r="Z78" s="133" t="str">
        <f t="shared" ca="1" si="30"/>
        <v/>
      </c>
      <c r="AA78" s="134" t="str">
        <f t="shared" ca="1" si="31"/>
        <v/>
      </c>
      <c r="AB78" s="134" t="str">
        <f t="shared" ca="1" si="32"/>
        <v/>
      </c>
      <c r="AC78" s="134" t="str">
        <f t="shared" ca="1" si="33"/>
        <v/>
      </c>
    </row>
    <row r="79" spans="1:29" ht="30" customHeight="1">
      <c r="A79" s="66"/>
      <c r="B79" s="66"/>
      <c r="C79" s="66"/>
      <c r="D79" s="44"/>
      <c r="E79" s="89"/>
      <c r="F79" s="46"/>
      <c r="G79" s="41"/>
      <c r="H79" s="41"/>
      <c r="I79" s="41"/>
      <c r="J79" s="41"/>
      <c r="K79" s="42"/>
      <c r="L79" s="42"/>
      <c r="M79" s="221"/>
      <c r="N79" s="44"/>
      <c r="O79" s="46"/>
      <c r="P79" s="42"/>
      <c r="Q79" s="44"/>
      <c r="R79" s="171" t="str">
        <f t="shared" ca="1" si="22"/>
        <v/>
      </c>
      <c r="S79" s="172" t="str">
        <f t="shared" ca="1" si="23"/>
        <v/>
      </c>
      <c r="T79" s="172" t="str">
        <f t="shared" ca="1" si="24"/>
        <v/>
      </c>
      <c r="U79" s="134" t="str">
        <f t="shared" ca="1" si="25"/>
        <v/>
      </c>
      <c r="V79" s="134" t="str">
        <f t="shared" ca="1" si="26"/>
        <v/>
      </c>
      <c r="W79" s="134" t="str">
        <f t="shared" ca="1" si="27"/>
        <v/>
      </c>
      <c r="X79" s="134" t="str">
        <f t="shared" ca="1" si="28"/>
        <v/>
      </c>
      <c r="Y79" s="133" t="str">
        <f t="shared" ca="1" si="29"/>
        <v/>
      </c>
      <c r="Z79" s="133" t="str">
        <f t="shared" ca="1" si="30"/>
        <v/>
      </c>
      <c r="AA79" s="134" t="str">
        <f t="shared" ca="1" si="31"/>
        <v/>
      </c>
      <c r="AB79" s="134" t="str">
        <f t="shared" ca="1" si="32"/>
        <v/>
      </c>
      <c r="AC79" s="134" t="str">
        <f t="shared" ca="1" si="33"/>
        <v/>
      </c>
    </row>
    <row r="80" spans="1:29" ht="30" customHeight="1">
      <c r="A80" s="66"/>
      <c r="B80" s="66"/>
      <c r="C80" s="66"/>
      <c r="D80" s="44"/>
      <c r="E80" s="89"/>
      <c r="F80" s="46"/>
      <c r="G80" s="41"/>
      <c r="H80" s="41"/>
      <c r="I80" s="41"/>
      <c r="J80" s="41"/>
      <c r="K80" s="42"/>
      <c r="L80" s="42"/>
      <c r="M80" s="221"/>
      <c r="N80" s="44"/>
      <c r="O80" s="46"/>
      <c r="P80" s="42"/>
      <c r="Q80" s="44"/>
      <c r="R80" s="171" t="str">
        <f t="shared" ca="1" si="22"/>
        <v/>
      </c>
      <c r="S80" s="172" t="str">
        <f t="shared" ca="1" si="23"/>
        <v/>
      </c>
      <c r="T80" s="172" t="str">
        <f t="shared" ca="1" si="24"/>
        <v/>
      </c>
      <c r="U80" s="134" t="str">
        <f t="shared" ca="1" si="25"/>
        <v/>
      </c>
      <c r="V80" s="134" t="str">
        <f t="shared" ca="1" si="26"/>
        <v/>
      </c>
      <c r="W80" s="134" t="str">
        <f t="shared" ca="1" si="27"/>
        <v/>
      </c>
      <c r="X80" s="134" t="str">
        <f t="shared" ca="1" si="28"/>
        <v/>
      </c>
      <c r="Y80" s="133" t="str">
        <f t="shared" ca="1" si="29"/>
        <v/>
      </c>
      <c r="Z80" s="133" t="str">
        <f t="shared" ca="1" si="30"/>
        <v/>
      </c>
      <c r="AA80" s="134" t="str">
        <f t="shared" ca="1" si="31"/>
        <v/>
      </c>
      <c r="AB80" s="134" t="str">
        <f t="shared" ca="1" si="32"/>
        <v/>
      </c>
      <c r="AC80" s="134" t="str">
        <f t="shared" ca="1" si="33"/>
        <v/>
      </c>
    </row>
    <row r="81" spans="1:29" ht="30" customHeight="1">
      <c r="A81" s="66"/>
      <c r="B81" s="66"/>
      <c r="C81" s="66"/>
      <c r="D81" s="44"/>
      <c r="E81" s="89"/>
      <c r="F81" s="46"/>
      <c r="G81" s="41"/>
      <c r="H81" s="41"/>
      <c r="I81" s="41"/>
      <c r="J81" s="41"/>
      <c r="K81" s="42"/>
      <c r="L81" s="42"/>
      <c r="M81" s="221"/>
      <c r="N81" s="44"/>
      <c r="O81" s="46"/>
      <c r="P81" s="42"/>
      <c r="Q81" s="44"/>
      <c r="R81" s="171" t="str">
        <f t="shared" ca="1" si="22"/>
        <v/>
      </c>
      <c r="S81" s="172" t="str">
        <f t="shared" ca="1" si="23"/>
        <v/>
      </c>
      <c r="T81" s="172" t="str">
        <f t="shared" ca="1" si="24"/>
        <v/>
      </c>
      <c r="U81" s="134" t="str">
        <f t="shared" ca="1" si="25"/>
        <v/>
      </c>
      <c r="V81" s="134" t="str">
        <f t="shared" ca="1" si="26"/>
        <v/>
      </c>
      <c r="W81" s="134" t="str">
        <f t="shared" ca="1" si="27"/>
        <v/>
      </c>
      <c r="X81" s="134" t="str">
        <f t="shared" ca="1" si="28"/>
        <v/>
      </c>
      <c r="Y81" s="133" t="str">
        <f t="shared" ca="1" si="29"/>
        <v/>
      </c>
      <c r="Z81" s="133" t="str">
        <f t="shared" ca="1" si="30"/>
        <v/>
      </c>
      <c r="AA81" s="134" t="str">
        <f t="shared" ca="1" si="31"/>
        <v/>
      </c>
      <c r="AB81" s="134" t="str">
        <f t="shared" ca="1" si="32"/>
        <v/>
      </c>
      <c r="AC81" s="134" t="str">
        <f t="shared" ca="1" si="33"/>
        <v/>
      </c>
    </row>
    <row r="82" spans="1:29" ht="30" customHeight="1">
      <c r="A82" s="66"/>
      <c r="B82" s="66"/>
      <c r="C82" s="66"/>
      <c r="D82" s="44"/>
      <c r="E82" s="89"/>
      <c r="F82" s="46"/>
      <c r="G82" s="41"/>
      <c r="H82" s="41"/>
      <c r="I82" s="41"/>
      <c r="J82" s="41"/>
      <c r="K82" s="42"/>
      <c r="L82" s="42"/>
      <c r="M82" s="221"/>
      <c r="N82" s="44"/>
      <c r="O82" s="46"/>
      <c r="P82" s="42"/>
      <c r="Q82" s="44"/>
      <c r="R82" s="171" t="str">
        <f t="shared" ca="1" si="22"/>
        <v/>
      </c>
      <c r="S82" s="172" t="str">
        <f t="shared" ca="1" si="23"/>
        <v/>
      </c>
      <c r="T82" s="172" t="str">
        <f t="shared" ca="1" si="24"/>
        <v/>
      </c>
      <c r="U82" s="134" t="str">
        <f t="shared" ca="1" si="25"/>
        <v/>
      </c>
      <c r="V82" s="134" t="str">
        <f t="shared" ca="1" si="26"/>
        <v/>
      </c>
      <c r="W82" s="134" t="str">
        <f t="shared" ca="1" si="27"/>
        <v/>
      </c>
      <c r="X82" s="134" t="str">
        <f t="shared" ca="1" si="28"/>
        <v/>
      </c>
      <c r="Y82" s="133" t="str">
        <f t="shared" ca="1" si="29"/>
        <v/>
      </c>
      <c r="Z82" s="133" t="str">
        <f t="shared" ca="1" si="30"/>
        <v/>
      </c>
      <c r="AA82" s="134" t="str">
        <f t="shared" ca="1" si="31"/>
        <v/>
      </c>
      <c r="AB82" s="134" t="str">
        <f t="shared" ca="1" si="32"/>
        <v/>
      </c>
      <c r="AC82" s="134" t="str">
        <f t="shared" ca="1" si="33"/>
        <v/>
      </c>
    </row>
    <row r="83" spans="1:29" ht="30" customHeight="1">
      <c r="A83" s="66"/>
      <c r="B83" s="66"/>
      <c r="C83" s="66"/>
      <c r="D83" s="44"/>
      <c r="E83" s="89"/>
      <c r="F83" s="46"/>
      <c r="G83" s="41"/>
      <c r="H83" s="41"/>
      <c r="I83" s="41"/>
      <c r="J83" s="41"/>
      <c r="K83" s="42"/>
      <c r="L83" s="42"/>
      <c r="M83" s="221"/>
      <c r="N83" s="44"/>
      <c r="O83" s="46"/>
      <c r="P83" s="42"/>
      <c r="Q83" s="44"/>
      <c r="R83" s="171" t="str">
        <f t="shared" ca="1" si="22"/>
        <v/>
      </c>
      <c r="S83" s="172" t="str">
        <f t="shared" ca="1" si="23"/>
        <v/>
      </c>
      <c r="T83" s="172" t="str">
        <f t="shared" ca="1" si="24"/>
        <v/>
      </c>
      <c r="U83" s="134" t="str">
        <f t="shared" ca="1" si="25"/>
        <v/>
      </c>
      <c r="V83" s="134" t="str">
        <f t="shared" ca="1" si="26"/>
        <v/>
      </c>
      <c r="W83" s="134" t="str">
        <f t="shared" ca="1" si="27"/>
        <v/>
      </c>
      <c r="X83" s="134" t="str">
        <f t="shared" ca="1" si="28"/>
        <v/>
      </c>
      <c r="Y83" s="133" t="str">
        <f t="shared" ca="1" si="29"/>
        <v/>
      </c>
      <c r="Z83" s="133" t="str">
        <f t="shared" ca="1" si="30"/>
        <v/>
      </c>
      <c r="AA83" s="134" t="str">
        <f t="shared" ca="1" si="31"/>
        <v/>
      </c>
      <c r="AB83" s="134" t="str">
        <f t="shared" ca="1" si="32"/>
        <v/>
      </c>
      <c r="AC83" s="134" t="str">
        <f t="shared" ca="1" si="33"/>
        <v/>
      </c>
    </row>
    <row r="84" spans="1:29" ht="30" customHeight="1">
      <c r="A84" s="66"/>
      <c r="B84" s="66"/>
      <c r="C84" s="66"/>
      <c r="D84" s="44"/>
      <c r="E84" s="89"/>
      <c r="F84" s="46"/>
      <c r="G84" s="41"/>
      <c r="H84" s="41"/>
      <c r="I84" s="41"/>
      <c r="J84" s="41"/>
      <c r="K84" s="42"/>
      <c r="L84" s="42"/>
      <c r="M84" s="221"/>
      <c r="N84" s="44"/>
      <c r="O84" s="46"/>
      <c r="P84" s="42"/>
      <c r="Q84" s="44"/>
      <c r="R84" s="171" t="str">
        <f t="shared" ca="1" si="22"/>
        <v/>
      </c>
      <c r="S84" s="172" t="str">
        <f t="shared" ca="1" si="23"/>
        <v/>
      </c>
      <c r="T84" s="172" t="str">
        <f t="shared" ca="1" si="24"/>
        <v/>
      </c>
      <c r="U84" s="134" t="str">
        <f t="shared" ca="1" si="25"/>
        <v/>
      </c>
      <c r="V84" s="134" t="str">
        <f t="shared" ca="1" si="26"/>
        <v/>
      </c>
      <c r="W84" s="134" t="str">
        <f t="shared" ca="1" si="27"/>
        <v/>
      </c>
      <c r="X84" s="134" t="str">
        <f t="shared" ca="1" si="28"/>
        <v/>
      </c>
      <c r="Y84" s="133" t="str">
        <f t="shared" ca="1" si="29"/>
        <v/>
      </c>
      <c r="Z84" s="133" t="str">
        <f t="shared" ca="1" si="30"/>
        <v/>
      </c>
      <c r="AA84" s="134" t="str">
        <f t="shared" ca="1" si="31"/>
        <v/>
      </c>
      <c r="AB84" s="134" t="str">
        <f t="shared" ca="1" si="32"/>
        <v/>
      </c>
      <c r="AC84" s="134" t="str">
        <f t="shared" ca="1" si="33"/>
        <v/>
      </c>
    </row>
    <row r="85" spans="1:29" ht="30" customHeight="1">
      <c r="A85" s="66"/>
      <c r="B85" s="66"/>
      <c r="C85" s="66"/>
      <c r="D85" s="44"/>
      <c r="E85" s="89"/>
      <c r="F85" s="46"/>
      <c r="G85" s="41"/>
      <c r="H85" s="41"/>
      <c r="I85" s="41"/>
      <c r="J85" s="41"/>
      <c r="K85" s="42"/>
      <c r="L85" s="42"/>
      <c r="M85" s="221"/>
      <c r="N85" s="44"/>
      <c r="O85" s="46"/>
      <c r="P85" s="42"/>
      <c r="Q85" s="44"/>
      <c r="R85" s="171" t="str">
        <f t="shared" ca="1" si="22"/>
        <v/>
      </c>
      <c r="S85" s="172" t="str">
        <f t="shared" ca="1" si="23"/>
        <v/>
      </c>
      <c r="T85" s="172" t="str">
        <f t="shared" ca="1" si="24"/>
        <v/>
      </c>
      <c r="U85" s="134" t="str">
        <f t="shared" ca="1" si="25"/>
        <v/>
      </c>
      <c r="V85" s="134" t="str">
        <f t="shared" ca="1" si="26"/>
        <v/>
      </c>
      <c r="W85" s="134" t="str">
        <f t="shared" ca="1" si="27"/>
        <v/>
      </c>
      <c r="X85" s="134" t="str">
        <f t="shared" ca="1" si="28"/>
        <v/>
      </c>
      <c r="Y85" s="133" t="str">
        <f t="shared" ca="1" si="29"/>
        <v/>
      </c>
      <c r="Z85" s="133" t="str">
        <f t="shared" ca="1" si="30"/>
        <v/>
      </c>
      <c r="AA85" s="134" t="str">
        <f t="shared" ca="1" si="31"/>
        <v/>
      </c>
      <c r="AB85" s="134" t="str">
        <f t="shared" ca="1" si="32"/>
        <v/>
      </c>
      <c r="AC85" s="134" t="str">
        <f t="shared" ca="1" si="33"/>
        <v/>
      </c>
    </row>
    <row r="86" spans="1:29" ht="30" customHeight="1">
      <c r="A86" s="66"/>
      <c r="B86" s="66"/>
      <c r="C86" s="66"/>
      <c r="D86" s="44"/>
      <c r="E86" s="89"/>
      <c r="F86" s="46"/>
      <c r="G86" s="41"/>
      <c r="H86" s="41"/>
      <c r="I86" s="41"/>
      <c r="J86" s="41"/>
      <c r="K86" s="42"/>
      <c r="L86" s="42"/>
      <c r="M86" s="221"/>
      <c r="N86" s="44"/>
      <c r="O86" s="46"/>
      <c r="P86" s="42"/>
      <c r="Q86" s="44"/>
      <c r="R86" s="171" t="str">
        <f t="shared" ca="1" si="22"/>
        <v/>
      </c>
      <c r="S86" s="172" t="str">
        <f t="shared" ca="1" si="23"/>
        <v/>
      </c>
      <c r="T86" s="172" t="str">
        <f t="shared" ca="1" si="24"/>
        <v/>
      </c>
      <c r="U86" s="134" t="str">
        <f t="shared" ca="1" si="25"/>
        <v/>
      </c>
      <c r="V86" s="134" t="str">
        <f t="shared" ca="1" si="26"/>
        <v/>
      </c>
      <c r="W86" s="134" t="str">
        <f t="shared" ca="1" si="27"/>
        <v/>
      </c>
      <c r="X86" s="134" t="str">
        <f t="shared" ca="1" si="28"/>
        <v/>
      </c>
      <c r="Y86" s="133" t="str">
        <f t="shared" ca="1" si="29"/>
        <v/>
      </c>
      <c r="Z86" s="133" t="str">
        <f t="shared" ca="1" si="30"/>
        <v/>
      </c>
      <c r="AA86" s="134" t="str">
        <f t="shared" ca="1" si="31"/>
        <v/>
      </c>
      <c r="AB86" s="134" t="str">
        <f t="shared" ca="1" si="32"/>
        <v/>
      </c>
      <c r="AC86" s="134" t="str">
        <f t="shared" ca="1" si="33"/>
        <v/>
      </c>
    </row>
    <row r="87" spans="1:29" ht="30" customHeight="1">
      <c r="A87" s="66"/>
      <c r="B87" s="66"/>
      <c r="C87" s="66"/>
      <c r="D87" s="44"/>
      <c r="E87" s="89"/>
      <c r="F87" s="46"/>
      <c r="G87" s="41"/>
      <c r="H87" s="41"/>
      <c r="I87" s="41"/>
      <c r="J87" s="41"/>
      <c r="K87" s="42"/>
      <c r="L87" s="42"/>
      <c r="M87" s="221"/>
      <c r="N87" s="44"/>
      <c r="O87" s="46"/>
      <c r="P87" s="42"/>
      <c r="Q87" s="44"/>
      <c r="R87" s="171" t="str">
        <f t="shared" ca="1" si="22"/>
        <v/>
      </c>
      <c r="S87" s="172" t="str">
        <f t="shared" ca="1" si="23"/>
        <v/>
      </c>
      <c r="T87" s="172" t="str">
        <f t="shared" ca="1" si="24"/>
        <v/>
      </c>
      <c r="U87" s="134" t="str">
        <f t="shared" ca="1" si="25"/>
        <v/>
      </c>
      <c r="V87" s="134" t="str">
        <f t="shared" ca="1" si="26"/>
        <v/>
      </c>
      <c r="W87" s="134" t="str">
        <f t="shared" ca="1" si="27"/>
        <v/>
      </c>
      <c r="X87" s="134" t="str">
        <f t="shared" ca="1" si="28"/>
        <v/>
      </c>
      <c r="Y87" s="133" t="str">
        <f t="shared" ca="1" si="29"/>
        <v/>
      </c>
      <c r="Z87" s="133" t="str">
        <f t="shared" ca="1" si="30"/>
        <v/>
      </c>
      <c r="AA87" s="134" t="str">
        <f t="shared" ca="1" si="31"/>
        <v/>
      </c>
      <c r="AB87" s="134" t="str">
        <f t="shared" ca="1" si="32"/>
        <v/>
      </c>
      <c r="AC87" s="134" t="str">
        <f t="shared" ca="1" si="33"/>
        <v/>
      </c>
    </row>
    <row r="88" spans="1:29" ht="30" customHeight="1">
      <c r="A88" s="66"/>
      <c r="B88" s="66"/>
      <c r="C88" s="66"/>
      <c r="D88" s="44"/>
      <c r="E88" s="89"/>
      <c r="F88" s="46"/>
      <c r="G88" s="41"/>
      <c r="H88" s="41"/>
      <c r="I88" s="41"/>
      <c r="J88" s="41"/>
      <c r="K88" s="42"/>
      <c r="L88" s="42"/>
      <c r="M88" s="221"/>
      <c r="N88" s="44"/>
      <c r="O88" s="46"/>
      <c r="P88" s="42"/>
      <c r="Q88" s="44"/>
      <c r="R88" s="171" t="str">
        <f t="shared" ca="1" si="22"/>
        <v/>
      </c>
      <c r="S88" s="172" t="str">
        <f t="shared" ca="1" si="23"/>
        <v/>
      </c>
      <c r="T88" s="172" t="str">
        <f t="shared" ca="1" si="24"/>
        <v/>
      </c>
      <c r="U88" s="134" t="str">
        <f t="shared" ca="1" si="25"/>
        <v/>
      </c>
      <c r="V88" s="134" t="str">
        <f t="shared" ca="1" si="26"/>
        <v/>
      </c>
      <c r="W88" s="134" t="str">
        <f t="shared" ca="1" si="27"/>
        <v/>
      </c>
      <c r="X88" s="134" t="str">
        <f t="shared" ca="1" si="28"/>
        <v/>
      </c>
      <c r="Y88" s="133" t="str">
        <f t="shared" ca="1" si="29"/>
        <v/>
      </c>
      <c r="Z88" s="133" t="str">
        <f t="shared" ca="1" si="30"/>
        <v/>
      </c>
      <c r="AA88" s="134" t="str">
        <f t="shared" ca="1" si="31"/>
        <v/>
      </c>
      <c r="AB88" s="134" t="str">
        <f t="shared" ca="1" si="32"/>
        <v/>
      </c>
      <c r="AC88" s="134" t="str">
        <f t="shared" ca="1" si="33"/>
        <v/>
      </c>
    </row>
    <row r="89" spans="1:29" ht="30" customHeight="1">
      <c r="A89" s="66"/>
      <c r="B89" s="66"/>
      <c r="C89" s="66"/>
      <c r="D89" s="44"/>
      <c r="E89" s="89"/>
      <c r="F89" s="46"/>
      <c r="G89" s="41"/>
      <c r="H89" s="41"/>
      <c r="I89" s="41"/>
      <c r="J89" s="41"/>
      <c r="K89" s="42"/>
      <c r="L89" s="42"/>
      <c r="M89" s="221"/>
      <c r="N89" s="44"/>
      <c r="O89" s="46"/>
      <c r="P89" s="42"/>
      <c r="Q89" s="44"/>
      <c r="R89" s="171" t="str">
        <f t="shared" ca="1" si="22"/>
        <v/>
      </c>
      <c r="S89" s="172" t="str">
        <f t="shared" ca="1" si="23"/>
        <v/>
      </c>
      <c r="T89" s="172" t="str">
        <f t="shared" ca="1" si="24"/>
        <v/>
      </c>
      <c r="U89" s="134" t="str">
        <f t="shared" ca="1" si="25"/>
        <v/>
      </c>
      <c r="V89" s="134" t="str">
        <f t="shared" ca="1" si="26"/>
        <v/>
      </c>
      <c r="W89" s="134" t="str">
        <f t="shared" ca="1" si="27"/>
        <v/>
      </c>
      <c r="X89" s="134" t="str">
        <f t="shared" ca="1" si="28"/>
        <v/>
      </c>
      <c r="Y89" s="133" t="str">
        <f t="shared" ca="1" si="29"/>
        <v/>
      </c>
      <c r="Z89" s="133" t="str">
        <f t="shared" ca="1" si="30"/>
        <v/>
      </c>
      <c r="AA89" s="134" t="str">
        <f t="shared" ca="1" si="31"/>
        <v/>
      </c>
      <c r="AB89" s="134" t="str">
        <f t="shared" ca="1" si="32"/>
        <v/>
      </c>
      <c r="AC89" s="134" t="str">
        <f t="shared" ca="1" si="33"/>
        <v/>
      </c>
    </row>
    <row r="90" spans="1:29" ht="30" customHeight="1">
      <c r="A90" s="66"/>
      <c r="B90" s="66"/>
      <c r="C90" s="66"/>
      <c r="D90" s="44"/>
      <c r="E90" s="89"/>
      <c r="F90" s="46"/>
      <c r="G90" s="41"/>
      <c r="H90" s="41"/>
      <c r="I90" s="41"/>
      <c r="J90" s="41"/>
      <c r="K90" s="42"/>
      <c r="L90" s="42"/>
      <c r="M90" s="221"/>
      <c r="N90" s="44"/>
      <c r="O90" s="46"/>
      <c r="P90" s="42"/>
      <c r="Q90" s="44"/>
      <c r="R90" s="171" t="str">
        <f t="shared" ca="1" si="22"/>
        <v/>
      </c>
      <c r="S90" s="172" t="str">
        <f t="shared" ca="1" si="23"/>
        <v/>
      </c>
      <c r="T90" s="172" t="str">
        <f t="shared" ca="1" si="24"/>
        <v/>
      </c>
      <c r="U90" s="134" t="str">
        <f t="shared" ca="1" si="25"/>
        <v/>
      </c>
      <c r="V90" s="134" t="str">
        <f t="shared" ca="1" si="26"/>
        <v/>
      </c>
      <c r="W90" s="134" t="str">
        <f t="shared" ca="1" si="27"/>
        <v/>
      </c>
      <c r="X90" s="134" t="str">
        <f t="shared" ca="1" si="28"/>
        <v/>
      </c>
      <c r="Y90" s="133" t="str">
        <f t="shared" ca="1" si="29"/>
        <v/>
      </c>
      <c r="Z90" s="133" t="str">
        <f t="shared" ca="1" si="30"/>
        <v/>
      </c>
      <c r="AA90" s="134" t="str">
        <f t="shared" ca="1" si="31"/>
        <v/>
      </c>
      <c r="AB90" s="134" t="str">
        <f t="shared" ca="1" si="32"/>
        <v/>
      </c>
      <c r="AC90" s="134" t="str">
        <f t="shared" ca="1" si="33"/>
        <v/>
      </c>
    </row>
    <row r="91" spans="1:29" ht="30" customHeight="1">
      <c r="A91" s="66"/>
      <c r="B91" s="66"/>
      <c r="C91" s="66"/>
      <c r="D91" s="44"/>
      <c r="E91" s="89"/>
      <c r="F91" s="46"/>
      <c r="G91" s="41"/>
      <c r="H91" s="41"/>
      <c r="I91" s="41"/>
      <c r="J91" s="41"/>
      <c r="K91" s="42"/>
      <c r="L91" s="42"/>
      <c r="M91" s="221"/>
      <c r="N91" s="44"/>
      <c r="O91" s="46"/>
      <c r="P91" s="42"/>
      <c r="Q91" s="44"/>
      <c r="R91" s="171" t="str">
        <f t="shared" ca="1" si="22"/>
        <v/>
      </c>
      <c r="S91" s="172" t="str">
        <f t="shared" ca="1" si="23"/>
        <v/>
      </c>
      <c r="T91" s="172" t="str">
        <f t="shared" ca="1" si="24"/>
        <v/>
      </c>
      <c r="U91" s="134" t="str">
        <f t="shared" ca="1" si="25"/>
        <v/>
      </c>
      <c r="V91" s="134" t="str">
        <f t="shared" ca="1" si="26"/>
        <v/>
      </c>
      <c r="W91" s="134" t="str">
        <f t="shared" ca="1" si="27"/>
        <v/>
      </c>
      <c r="X91" s="134" t="str">
        <f t="shared" ca="1" si="28"/>
        <v/>
      </c>
      <c r="Y91" s="133" t="str">
        <f t="shared" ca="1" si="29"/>
        <v/>
      </c>
      <c r="Z91" s="133" t="str">
        <f t="shared" ca="1" si="30"/>
        <v/>
      </c>
      <c r="AA91" s="134" t="str">
        <f t="shared" ca="1" si="31"/>
        <v/>
      </c>
      <c r="AB91" s="134" t="str">
        <f t="shared" ca="1" si="32"/>
        <v/>
      </c>
      <c r="AC91" s="134" t="str">
        <f t="shared" ca="1" si="33"/>
        <v/>
      </c>
    </row>
    <row r="92" spans="1:29" ht="30" customHeight="1">
      <c r="A92" s="66"/>
      <c r="B92" s="66"/>
      <c r="C92" s="66"/>
      <c r="D92" s="44"/>
      <c r="E92" s="89"/>
      <c r="F92" s="46"/>
      <c r="G92" s="41"/>
      <c r="H92" s="41"/>
      <c r="I92" s="41"/>
      <c r="J92" s="41"/>
      <c r="K92" s="42"/>
      <c r="L92" s="42"/>
      <c r="M92" s="221"/>
      <c r="N92" s="44"/>
      <c r="O92" s="46"/>
      <c r="P92" s="42"/>
      <c r="Q92" s="44"/>
      <c r="R92" s="171" t="str">
        <f t="shared" ca="1" si="22"/>
        <v/>
      </c>
      <c r="S92" s="172" t="str">
        <f t="shared" ca="1" si="23"/>
        <v/>
      </c>
      <c r="T92" s="172" t="str">
        <f t="shared" ca="1" si="24"/>
        <v/>
      </c>
      <c r="U92" s="134" t="str">
        <f t="shared" ca="1" si="25"/>
        <v/>
      </c>
      <c r="V92" s="134" t="str">
        <f t="shared" ca="1" si="26"/>
        <v/>
      </c>
      <c r="W92" s="134" t="str">
        <f t="shared" ca="1" si="27"/>
        <v/>
      </c>
      <c r="X92" s="134" t="str">
        <f t="shared" ca="1" si="28"/>
        <v/>
      </c>
      <c r="Y92" s="133" t="str">
        <f t="shared" ca="1" si="29"/>
        <v/>
      </c>
      <c r="Z92" s="133" t="str">
        <f t="shared" ca="1" si="30"/>
        <v/>
      </c>
      <c r="AA92" s="134" t="str">
        <f t="shared" ca="1" si="31"/>
        <v/>
      </c>
      <c r="AB92" s="134" t="str">
        <f t="shared" ca="1" si="32"/>
        <v/>
      </c>
      <c r="AC92" s="134" t="str">
        <f t="shared" ca="1" si="33"/>
        <v/>
      </c>
    </row>
    <row r="93" spans="1:29" ht="30" customHeight="1">
      <c r="A93" s="66"/>
      <c r="B93" s="66"/>
      <c r="C93" s="66"/>
      <c r="D93" s="44"/>
      <c r="E93" s="89"/>
      <c r="F93" s="46"/>
      <c r="G93" s="41"/>
      <c r="H93" s="41"/>
      <c r="I93" s="41"/>
      <c r="J93" s="41"/>
      <c r="K93" s="42"/>
      <c r="L93" s="42"/>
      <c r="M93" s="221"/>
      <c r="N93" s="44"/>
      <c r="O93" s="46"/>
      <c r="P93" s="42"/>
      <c r="Q93" s="44"/>
      <c r="R93" s="171" t="str">
        <f t="shared" ca="1" si="22"/>
        <v/>
      </c>
      <c r="S93" s="172" t="str">
        <f t="shared" ca="1" si="23"/>
        <v/>
      </c>
      <c r="T93" s="172" t="str">
        <f t="shared" ca="1" si="24"/>
        <v/>
      </c>
      <c r="U93" s="134" t="str">
        <f t="shared" ca="1" si="25"/>
        <v/>
      </c>
      <c r="V93" s="134" t="str">
        <f t="shared" ca="1" si="26"/>
        <v/>
      </c>
      <c r="W93" s="134" t="str">
        <f t="shared" ca="1" si="27"/>
        <v/>
      </c>
      <c r="X93" s="134" t="str">
        <f t="shared" ca="1" si="28"/>
        <v/>
      </c>
      <c r="Y93" s="133" t="str">
        <f t="shared" ca="1" si="29"/>
        <v/>
      </c>
      <c r="Z93" s="133" t="str">
        <f t="shared" ca="1" si="30"/>
        <v/>
      </c>
      <c r="AA93" s="134" t="str">
        <f t="shared" ca="1" si="31"/>
        <v/>
      </c>
      <c r="AB93" s="134" t="str">
        <f t="shared" ca="1" si="32"/>
        <v/>
      </c>
      <c r="AC93" s="134" t="str">
        <f t="shared" ca="1" si="33"/>
        <v/>
      </c>
    </row>
    <row r="94" spans="1:29" ht="30" customHeight="1">
      <c r="A94" s="66"/>
      <c r="B94" s="66"/>
      <c r="C94" s="66"/>
      <c r="D94" s="44"/>
      <c r="E94" s="89"/>
      <c r="F94" s="46"/>
      <c r="G94" s="41"/>
      <c r="H94" s="41"/>
      <c r="I94" s="41"/>
      <c r="J94" s="41"/>
      <c r="K94" s="42"/>
      <c r="L94" s="42"/>
      <c r="M94" s="221"/>
      <c r="N94" s="44"/>
      <c r="O94" s="46"/>
      <c r="P94" s="42"/>
      <c r="Q94" s="44"/>
      <c r="R94" s="171" t="str">
        <f t="shared" ca="1" si="22"/>
        <v/>
      </c>
      <c r="S94" s="172" t="str">
        <f t="shared" ca="1" si="23"/>
        <v/>
      </c>
      <c r="T94" s="172" t="str">
        <f t="shared" ca="1" si="24"/>
        <v/>
      </c>
      <c r="U94" s="134" t="str">
        <f t="shared" ca="1" si="25"/>
        <v/>
      </c>
      <c r="V94" s="134" t="str">
        <f t="shared" ca="1" si="26"/>
        <v/>
      </c>
      <c r="W94" s="134" t="str">
        <f t="shared" ca="1" si="27"/>
        <v/>
      </c>
      <c r="X94" s="134" t="str">
        <f t="shared" ca="1" si="28"/>
        <v/>
      </c>
      <c r="Y94" s="133" t="str">
        <f t="shared" ca="1" si="29"/>
        <v/>
      </c>
      <c r="Z94" s="133" t="str">
        <f t="shared" ca="1" si="30"/>
        <v/>
      </c>
      <c r="AA94" s="134" t="str">
        <f t="shared" ca="1" si="31"/>
        <v/>
      </c>
      <c r="AB94" s="134" t="str">
        <f t="shared" ca="1" si="32"/>
        <v/>
      </c>
      <c r="AC94" s="134" t="str">
        <f t="shared" ca="1" si="33"/>
        <v/>
      </c>
    </row>
    <row r="95" spans="1:29" ht="30" customHeight="1">
      <c r="A95" s="66"/>
      <c r="B95" s="66"/>
      <c r="C95" s="66"/>
      <c r="D95" s="44"/>
      <c r="E95" s="89"/>
      <c r="F95" s="46"/>
      <c r="G95" s="41"/>
      <c r="H95" s="41"/>
      <c r="I95" s="41"/>
      <c r="J95" s="41"/>
      <c r="K95" s="42"/>
      <c r="L95" s="42"/>
      <c r="M95" s="221"/>
      <c r="N95" s="44"/>
      <c r="O95" s="46"/>
      <c r="P95" s="42"/>
      <c r="Q95" s="44"/>
      <c r="R95" s="171" t="str">
        <f t="shared" ca="1" si="22"/>
        <v/>
      </c>
      <c r="S95" s="172" t="str">
        <f t="shared" ca="1" si="23"/>
        <v/>
      </c>
      <c r="T95" s="172" t="str">
        <f t="shared" ca="1" si="24"/>
        <v/>
      </c>
      <c r="U95" s="134" t="str">
        <f t="shared" ca="1" si="25"/>
        <v/>
      </c>
      <c r="V95" s="134" t="str">
        <f t="shared" ca="1" si="26"/>
        <v/>
      </c>
      <c r="W95" s="134" t="str">
        <f t="shared" ca="1" si="27"/>
        <v/>
      </c>
      <c r="X95" s="134" t="str">
        <f t="shared" ca="1" si="28"/>
        <v/>
      </c>
      <c r="Y95" s="133" t="str">
        <f t="shared" ca="1" si="29"/>
        <v/>
      </c>
      <c r="Z95" s="133" t="str">
        <f t="shared" ca="1" si="30"/>
        <v/>
      </c>
      <c r="AA95" s="134" t="str">
        <f t="shared" ca="1" si="31"/>
        <v/>
      </c>
      <c r="AB95" s="134" t="str">
        <f t="shared" ca="1" si="32"/>
        <v/>
      </c>
      <c r="AC95" s="134" t="str">
        <f t="shared" ca="1" si="33"/>
        <v/>
      </c>
    </row>
    <row r="96" spans="1:29" ht="30" customHeight="1">
      <c r="A96" s="66"/>
      <c r="B96" s="66"/>
      <c r="C96" s="66"/>
      <c r="D96" s="44"/>
      <c r="E96" s="89"/>
      <c r="F96" s="46"/>
      <c r="G96" s="41"/>
      <c r="H96" s="41"/>
      <c r="I96" s="41"/>
      <c r="J96" s="41"/>
      <c r="K96" s="42"/>
      <c r="L96" s="42"/>
      <c r="M96" s="221"/>
      <c r="N96" s="44"/>
      <c r="O96" s="46"/>
      <c r="P96" s="42"/>
      <c r="Q96" s="44"/>
      <c r="R96" s="171" t="str">
        <f t="shared" ca="1" si="22"/>
        <v/>
      </c>
      <c r="S96" s="172" t="str">
        <f t="shared" ca="1" si="23"/>
        <v/>
      </c>
      <c r="T96" s="172" t="str">
        <f t="shared" ca="1" si="24"/>
        <v/>
      </c>
      <c r="U96" s="134" t="str">
        <f t="shared" ca="1" si="25"/>
        <v/>
      </c>
      <c r="V96" s="134" t="str">
        <f t="shared" ca="1" si="26"/>
        <v/>
      </c>
      <c r="W96" s="134" t="str">
        <f t="shared" ca="1" si="27"/>
        <v/>
      </c>
      <c r="X96" s="134" t="str">
        <f t="shared" ca="1" si="28"/>
        <v/>
      </c>
      <c r="Y96" s="133" t="str">
        <f t="shared" ca="1" si="29"/>
        <v/>
      </c>
      <c r="Z96" s="133" t="str">
        <f t="shared" ca="1" si="30"/>
        <v/>
      </c>
      <c r="AA96" s="134" t="str">
        <f t="shared" ca="1" si="31"/>
        <v/>
      </c>
      <c r="AB96" s="134" t="str">
        <f t="shared" ca="1" si="32"/>
        <v/>
      </c>
      <c r="AC96" s="134" t="str">
        <f t="shared" ca="1" si="33"/>
        <v/>
      </c>
    </row>
    <row r="97" spans="1:29" ht="30" customHeight="1">
      <c r="A97" s="66"/>
      <c r="B97" s="66"/>
      <c r="C97" s="66"/>
      <c r="D97" s="44"/>
      <c r="E97" s="89"/>
      <c r="F97" s="46"/>
      <c r="G97" s="41"/>
      <c r="H97" s="41"/>
      <c r="I97" s="41"/>
      <c r="J97" s="41"/>
      <c r="K97" s="42"/>
      <c r="L97" s="42"/>
      <c r="M97" s="221"/>
      <c r="N97" s="44"/>
      <c r="O97" s="46"/>
      <c r="P97" s="42"/>
      <c r="Q97" s="44"/>
      <c r="R97" s="171" t="str">
        <f t="shared" ca="1" si="22"/>
        <v/>
      </c>
      <c r="S97" s="172" t="str">
        <f t="shared" ca="1" si="23"/>
        <v/>
      </c>
      <c r="T97" s="172" t="str">
        <f t="shared" ca="1" si="24"/>
        <v/>
      </c>
      <c r="U97" s="134" t="str">
        <f t="shared" ca="1" si="25"/>
        <v/>
      </c>
      <c r="V97" s="134" t="str">
        <f t="shared" ca="1" si="26"/>
        <v/>
      </c>
      <c r="W97" s="134" t="str">
        <f t="shared" ca="1" si="27"/>
        <v/>
      </c>
      <c r="X97" s="134" t="str">
        <f t="shared" ca="1" si="28"/>
        <v/>
      </c>
      <c r="Y97" s="133" t="str">
        <f t="shared" ca="1" si="29"/>
        <v/>
      </c>
      <c r="Z97" s="133" t="str">
        <f t="shared" ca="1" si="30"/>
        <v/>
      </c>
      <c r="AA97" s="134" t="str">
        <f t="shared" ca="1" si="31"/>
        <v/>
      </c>
      <c r="AB97" s="134" t="str">
        <f t="shared" ca="1" si="32"/>
        <v/>
      </c>
      <c r="AC97" s="134" t="str">
        <f t="shared" ca="1" si="33"/>
        <v/>
      </c>
    </row>
    <row r="98" spans="1:29" ht="30" customHeight="1">
      <c r="A98" s="66"/>
      <c r="B98" s="66"/>
      <c r="C98" s="66"/>
      <c r="D98" s="44"/>
      <c r="E98" s="89"/>
      <c r="F98" s="46"/>
      <c r="G98" s="41"/>
      <c r="H98" s="41"/>
      <c r="I98" s="41"/>
      <c r="J98" s="41"/>
      <c r="K98" s="42"/>
      <c r="L98" s="42"/>
      <c r="M98" s="221"/>
      <c r="N98" s="44"/>
      <c r="O98" s="46"/>
      <c r="P98" s="42"/>
      <c r="Q98" s="44"/>
      <c r="R98" s="171" t="str">
        <f t="shared" ca="1" si="22"/>
        <v/>
      </c>
      <c r="S98" s="172" t="str">
        <f t="shared" ca="1" si="23"/>
        <v/>
      </c>
      <c r="T98" s="172" t="str">
        <f t="shared" ca="1" si="24"/>
        <v/>
      </c>
      <c r="U98" s="134" t="str">
        <f t="shared" ca="1" si="25"/>
        <v/>
      </c>
      <c r="V98" s="134" t="str">
        <f t="shared" ca="1" si="26"/>
        <v/>
      </c>
      <c r="W98" s="134" t="str">
        <f t="shared" ca="1" si="27"/>
        <v/>
      </c>
      <c r="X98" s="134" t="str">
        <f t="shared" ca="1" si="28"/>
        <v/>
      </c>
      <c r="Y98" s="133" t="str">
        <f t="shared" ca="1" si="29"/>
        <v/>
      </c>
      <c r="Z98" s="133" t="str">
        <f t="shared" ca="1" si="30"/>
        <v/>
      </c>
      <c r="AA98" s="134" t="str">
        <f t="shared" ca="1" si="31"/>
        <v/>
      </c>
      <c r="AB98" s="134" t="str">
        <f t="shared" ca="1" si="32"/>
        <v/>
      </c>
      <c r="AC98" s="134" t="str">
        <f t="shared" ca="1" si="33"/>
        <v/>
      </c>
    </row>
    <row r="99" spans="1:29" ht="30" customHeight="1">
      <c r="A99" s="66"/>
      <c r="B99" s="66"/>
      <c r="C99" s="66"/>
      <c r="D99" s="44"/>
      <c r="E99" s="89"/>
      <c r="F99" s="46"/>
      <c r="G99" s="41"/>
      <c r="H99" s="41"/>
      <c r="I99" s="41"/>
      <c r="J99" s="41"/>
      <c r="K99" s="42"/>
      <c r="L99" s="42"/>
      <c r="M99" s="221"/>
      <c r="N99" s="44"/>
      <c r="O99" s="46"/>
      <c r="P99" s="42"/>
      <c r="Q99" s="44"/>
      <c r="R99" s="171" t="str">
        <f t="shared" ca="1" si="22"/>
        <v/>
      </c>
      <c r="S99" s="172" t="str">
        <f t="shared" ca="1" si="23"/>
        <v/>
      </c>
      <c r="T99" s="172" t="str">
        <f t="shared" ca="1" si="24"/>
        <v/>
      </c>
      <c r="U99" s="134" t="str">
        <f t="shared" ca="1" si="25"/>
        <v/>
      </c>
      <c r="V99" s="134" t="str">
        <f t="shared" ca="1" si="26"/>
        <v/>
      </c>
      <c r="W99" s="134" t="str">
        <f t="shared" ca="1" si="27"/>
        <v/>
      </c>
      <c r="X99" s="134" t="str">
        <f t="shared" ca="1" si="28"/>
        <v/>
      </c>
      <c r="Y99" s="133" t="str">
        <f t="shared" ca="1" si="29"/>
        <v/>
      </c>
      <c r="Z99" s="133" t="str">
        <f t="shared" ca="1" si="30"/>
        <v/>
      </c>
      <c r="AA99" s="134" t="str">
        <f t="shared" ca="1" si="31"/>
        <v/>
      </c>
      <c r="AB99" s="134" t="str">
        <f t="shared" ca="1" si="32"/>
        <v/>
      </c>
      <c r="AC99" s="134" t="str">
        <f t="shared" ca="1" si="33"/>
        <v/>
      </c>
    </row>
    <row r="100" spans="1:29" ht="30" customHeight="1">
      <c r="A100" s="66"/>
      <c r="B100" s="66"/>
      <c r="C100" s="66"/>
      <c r="D100" s="44"/>
      <c r="E100" s="89"/>
      <c r="F100" s="46"/>
      <c r="G100" s="41"/>
      <c r="H100" s="41"/>
      <c r="I100" s="41"/>
      <c r="J100" s="41"/>
      <c r="K100" s="42"/>
      <c r="L100" s="42"/>
      <c r="M100" s="221"/>
      <c r="N100" s="44"/>
      <c r="O100" s="46"/>
      <c r="P100" s="42"/>
      <c r="Q100" s="44"/>
      <c r="R100" s="171" t="str">
        <f t="shared" ca="1" si="22"/>
        <v/>
      </c>
      <c r="S100" s="172" t="str">
        <f t="shared" ca="1" si="23"/>
        <v/>
      </c>
      <c r="T100" s="172" t="str">
        <f t="shared" ca="1" si="24"/>
        <v/>
      </c>
      <c r="U100" s="134" t="str">
        <f t="shared" ca="1" si="25"/>
        <v/>
      </c>
      <c r="V100" s="134" t="str">
        <f t="shared" ca="1" si="26"/>
        <v/>
      </c>
      <c r="W100" s="134" t="str">
        <f t="shared" ca="1" si="27"/>
        <v/>
      </c>
      <c r="X100" s="134" t="str">
        <f t="shared" ca="1" si="28"/>
        <v/>
      </c>
      <c r="Y100" s="133" t="str">
        <f t="shared" ca="1" si="29"/>
        <v/>
      </c>
      <c r="Z100" s="133" t="str">
        <f t="shared" ca="1" si="30"/>
        <v/>
      </c>
      <c r="AA100" s="134" t="str">
        <f t="shared" ca="1" si="31"/>
        <v/>
      </c>
      <c r="AB100" s="134" t="str">
        <f t="shared" ca="1" si="32"/>
        <v/>
      </c>
      <c r="AC100" s="134" t="str">
        <f t="shared" ca="1" si="33"/>
        <v/>
      </c>
    </row>
    <row r="101" spans="1:29" ht="30" customHeight="1">
      <c r="A101" s="66"/>
      <c r="B101" s="66"/>
      <c r="C101" s="66"/>
      <c r="D101" s="44"/>
      <c r="E101" s="89"/>
      <c r="F101" s="46"/>
      <c r="G101" s="41"/>
      <c r="H101" s="41"/>
      <c r="I101" s="41"/>
      <c r="J101" s="41"/>
      <c r="K101" s="42"/>
      <c r="L101" s="42"/>
      <c r="M101" s="221"/>
      <c r="N101" s="44"/>
      <c r="O101" s="46"/>
      <c r="P101" s="42"/>
      <c r="Q101" s="44"/>
      <c r="R101" s="171" t="str">
        <f t="shared" ca="1" si="22"/>
        <v/>
      </c>
      <c r="S101" s="172" t="str">
        <f t="shared" ca="1" si="23"/>
        <v/>
      </c>
      <c r="T101" s="172" t="str">
        <f t="shared" ca="1" si="24"/>
        <v/>
      </c>
      <c r="U101" s="134" t="str">
        <f t="shared" ca="1" si="25"/>
        <v/>
      </c>
      <c r="V101" s="134" t="str">
        <f t="shared" ca="1" si="26"/>
        <v/>
      </c>
      <c r="W101" s="134" t="str">
        <f t="shared" ca="1" si="27"/>
        <v/>
      </c>
      <c r="X101" s="134" t="str">
        <f t="shared" ca="1" si="28"/>
        <v/>
      </c>
      <c r="Y101" s="133" t="str">
        <f t="shared" ca="1" si="29"/>
        <v/>
      </c>
      <c r="Z101" s="133" t="str">
        <f t="shared" ca="1" si="30"/>
        <v/>
      </c>
      <c r="AA101" s="134" t="str">
        <f t="shared" ca="1" si="31"/>
        <v/>
      </c>
      <c r="AB101" s="134" t="str">
        <f t="shared" ca="1" si="32"/>
        <v/>
      </c>
      <c r="AC101" s="134" t="str">
        <f t="shared" ca="1" si="33"/>
        <v/>
      </c>
    </row>
    <row r="102" spans="1:29" ht="30" customHeight="1">
      <c r="A102" s="66"/>
      <c r="B102" s="66"/>
      <c r="C102" s="66"/>
      <c r="D102" s="44"/>
      <c r="E102" s="89"/>
      <c r="F102" s="46"/>
      <c r="G102" s="41"/>
      <c r="H102" s="41"/>
      <c r="I102" s="41"/>
      <c r="J102" s="41"/>
      <c r="K102" s="42"/>
      <c r="L102" s="42"/>
      <c r="M102" s="221"/>
      <c r="N102" s="44"/>
      <c r="O102" s="46"/>
      <c r="P102" s="42"/>
      <c r="Q102" s="44"/>
      <c r="R102" s="171" t="str">
        <f t="shared" ca="1" si="22"/>
        <v/>
      </c>
      <c r="S102" s="172" t="str">
        <f t="shared" ca="1" si="23"/>
        <v/>
      </c>
      <c r="T102" s="172" t="str">
        <f t="shared" ca="1" si="24"/>
        <v/>
      </c>
      <c r="U102" s="134" t="str">
        <f t="shared" ca="1" si="25"/>
        <v/>
      </c>
      <c r="V102" s="134" t="str">
        <f t="shared" ca="1" si="26"/>
        <v/>
      </c>
      <c r="W102" s="134" t="str">
        <f t="shared" ca="1" si="27"/>
        <v/>
      </c>
      <c r="X102" s="134" t="str">
        <f t="shared" ca="1" si="28"/>
        <v/>
      </c>
      <c r="Y102" s="133" t="str">
        <f t="shared" ca="1" si="29"/>
        <v/>
      </c>
      <c r="Z102" s="133" t="str">
        <f t="shared" ca="1" si="30"/>
        <v/>
      </c>
      <c r="AA102" s="134" t="str">
        <f t="shared" ca="1" si="31"/>
        <v/>
      </c>
      <c r="AB102" s="134" t="str">
        <f t="shared" ca="1" si="32"/>
        <v/>
      </c>
      <c r="AC102" s="134" t="str">
        <f t="shared" ca="1" si="33"/>
        <v/>
      </c>
    </row>
    <row r="103" spans="1:29" ht="30" customHeight="1">
      <c r="A103" s="66"/>
      <c r="B103" s="66"/>
      <c r="C103" s="66"/>
      <c r="D103" s="44"/>
      <c r="E103" s="89"/>
      <c r="F103" s="46"/>
      <c r="G103" s="41"/>
      <c r="H103" s="41"/>
      <c r="I103" s="41"/>
      <c r="J103" s="41"/>
      <c r="K103" s="42"/>
      <c r="L103" s="42"/>
      <c r="M103" s="221"/>
      <c r="N103" s="44"/>
      <c r="O103" s="46"/>
      <c r="P103" s="42"/>
      <c r="Q103" s="44"/>
      <c r="R103" s="171" t="str">
        <f t="shared" ca="1" si="22"/>
        <v/>
      </c>
      <c r="S103" s="172" t="str">
        <f t="shared" ca="1" si="23"/>
        <v/>
      </c>
      <c r="T103" s="172" t="str">
        <f t="shared" ca="1" si="24"/>
        <v/>
      </c>
      <c r="U103" s="134" t="str">
        <f t="shared" ca="1" si="25"/>
        <v/>
      </c>
      <c r="V103" s="134" t="str">
        <f t="shared" ca="1" si="26"/>
        <v/>
      </c>
      <c r="W103" s="134" t="str">
        <f t="shared" ca="1" si="27"/>
        <v/>
      </c>
      <c r="X103" s="134" t="str">
        <f t="shared" ca="1" si="28"/>
        <v/>
      </c>
      <c r="Y103" s="133" t="str">
        <f t="shared" ca="1" si="29"/>
        <v/>
      </c>
      <c r="Z103" s="133" t="str">
        <f t="shared" ca="1" si="30"/>
        <v/>
      </c>
      <c r="AA103" s="134" t="str">
        <f t="shared" ca="1" si="31"/>
        <v/>
      </c>
      <c r="AB103" s="134" t="str">
        <f t="shared" ca="1" si="32"/>
        <v/>
      </c>
      <c r="AC103" s="134" t="str">
        <f t="shared" ca="1" si="33"/>
        <v/>
      </c>
    </row>
    <row r="104" spans="1:29" ht="30" customHeight="1">
      <c r="A104" s="66"/>
      <c r="B104" s="66"/>
      <c r="C104" s="66"/>
      <c r="D104" s="44"/>
      <c r="E104" s="89"/>
      <c r="F104" s="46"/>
      <c r="G104" s="41"/>
      <c r="H104" s="41"/>
      <c r="I104" s="41"/>
      <c r="J104" s="41"/>
      <c r="K104" s="42"/>
      <c r="L104" s="42"/>
      <c r="M104" s="221"/>
      <c r="N104" s="44"/>
      <c r="O104" s="46"/>
      <c r="P104" s="42"/>
      <c r="Q104" s="44"/>
      <c r="R104" s="171" t="str">
        <f t="shared" ca="1" si="22"/>
        <v/>
      </c>
      <c r="S104" s="172" t="str">
        <f t="shared" ca="1" si="23"/>
        <v/>
      </c>
      <c r="T104" s="172" t="str">
        <f t="shared" ca="1" si="24"/>
        <v/>
      </c>
      <c r="U104" s="134" t="str">
        <f t="shared" ca="1" si="25"/>
        <v/>
      </c>
      <c r="V104" s="134" t="str">
        <f t="shared" ca="1" si="26"/>
        <v/>
      </c>
      <c r="W104" s="134" t="str">
        <f t="shared" ca="1" si="27"/>
        <v/>
      </c>
      <c r="X104" s="134" t="str">
        <f t="shared" ca="1" si="28"/>
        <v/>
      </c>
      <c r="Y104" s="133" t="str">
        <f t="shared" ca="1" si="29"/>
        <v/>
      </c>
      <c r="Z104" s="133" t="str">
        <f t="shared" ca="1" si="30"/>
        <v/>
      </c>
      <c r="AA104" s="134" t="str">
        <f t="shared" ca="1" si="31"/>
        <v/>
      </c>
      <c r="AB104" s="134" t="str">
        <f t="shared" ca="1" si="32"/>
        <v/>
      </c>
      <c r="AC104" s="134" t="str">
        <f t="shared" ca="1" si="33"/>
        <v/>
      </c>
    </row>
    <row r="105" spans="1:29" ht="30" customHeight="1">
      <c r="A105" s="66"/>
      <c r="B105" s="66"/>
      <c r="C105" s="66"/>
      <c r="D105" s="44"/>
      <c r="E105" s="89"/>
      <c r="F105" s="46"/>
      <c r="G105" s="41"/>
      <c r="H105" s="41"/>
      <c r="I105" s="41"/>
      <c r="J105" s="41"/>
      <c r="K105" s="42"/>
      <c r="L105" s="42"/>
      <c r="M105" s="221"/>
      <c r="N105" s="44"/>
      <c r="O105" s="46"/>
      <c r="P105" s="42"/>
      <c r="Q105" s="44"/>
      <c r="R105" s="171" t="str">
        <f t="shared" ca="1" si="22"/>
        <v/>
      </c>
      <c r="S105" s="172" t="str">
        <f t="shared" ca="1" si="23"/>
        <v/>
      </c>
      <c r="T105" s="172" t="str">
        <f t="shared" ca="1" si="24"/>
        <v/>
      </c>
      <c r="U105" s="134" t="str">
        <f t="shared" ca="1" si="25"/>
        <v/>
      </c>
      <c r="V105" s="134" t="str">
        <f t="shared" ca="1" si="26"/>
        <v/>
      </c>
      <c r="W105" s="134" t="str">
        <f t="shared" ca="1" si="27"/>
        <v/>
      </c>
      <c r="X105" s="134" t="str">
        <f t="shared" ca="1" si="28"/>
        <v/>
      </c>
      <c r="Y105" s="133" t="str">
        <f t="shared" ca="1" si="29"/>
        <v/>
      </c>
      <c r="Z105" s="133" t="str">
        <f t="shared" ca="1" si="30"/>
        <v/>
      </c>
      <c r="AA105" s="134" t="str">
        <f t="shared" ca="1" si="31"/>
        <v/>
      </c>
      <c r="AB105" s="134" t="str">
        <f t="shared" ca="1" si="32"/>
        <v/>
      </c>
      <c r="AC105" s="134" t="str">
        <f t="shared" ca="1" si="33"/>
        <v/>
      </c>
    </row>
    <row r="106" spans="1:29" ht="30" customHeight="1">
      <c r="A106" s="66"/>
      <c r="B106" s="66"/>
      <c r="C106" s="66"/>
      <c r="D106" s="44"/>
      <c r="E106" s="89"/>
      <c r="F106" s="46"/>
      <c r="G106" s="41"/>
      <c r="H106" s="41"/>
      <c r="I106" s="41"/>
      <c r="J106" s="41"/>
      <c r="K106" s="42"/>
      <c r="L106" s="42"/>
      <c r="M106" s="221"/>
      <c r="N106" s="44"/>
      <c r="O106" s="46"/>
      <c r="P106" s="42"/>
      <c r="Q106" s="44"/>
      <c r="R106" s="171" t="str">
        <f t="shared" ca="1" si="22"/>
        <v/>
      </c>
      <c r="S106" s="172" t="str">
        <f t="shared" ca="1" si="23"/>
        <v/>
      </c>
      <c r="T106" s="172" t="str">
        <f t="shared" ca="1" si="24"/>
        <v/>
      </c>
      <c r="U106" s="134" t="str">
        <f t="shared" ca="1" si="25"/>
        <v/>
      </c>
      <c r="V106" s="134" t="str">
        <f t="shared" ca="1" si="26"/>
        <v/>
      </c>
      <c r="W106" s="134" t="str">
        <f t="shared" ca="1" si="27"/>
        <v/>
      </c>
      <c r="X106" s="134" t="str">
        <f t="shared" ca="1" si="28"/>
        <v/>
      </c>
      <c r="Y106" s="133" t="str">
        <f t="shared" ca="1" si="29"/>
        <v/>
      </c>
      <c r="Z106" s="133" t="str">
        <f t="shared" ca="1" si="30"/>
        <v/>
      </c>
      <c r="AA106" s="134" t="str">
        <f t="shared" ca="1" si="31"/>
        <v/>
      </c>
      <c r="AB106" s="134" t="str">
        <f t="shared" ca="1" si="32"/>
        <v/>
      </c>
      <c r="AC106" s="134" t="str">
        <f t="shared" ca="1" si="33"/>
        <v/>
      </c>
    </row>
    <row r="107" spans="1:29" ht="30" customHeight="1">
      <c r="A107" s="66"/>
      <c r="B107" s="66"/>
      <c r="C107" s="66"/>
      <c r="D107" s="44"/>
      <c r="E107" s="89"/>
      <c r="F107" s="46"/>
      <c r="G107" s="41"/>
      <c r="H107" s="41"/>
      <c r="I107" s="41"/>
      <c r="J107" s="41"/>
      <c r="K107" s="42"/>
      <c r="L107" s="42"/>
      <c r="M107" s="221"/>
      <c r="N107" s="44"/>
      <c r="O107" s="46"/>
      <c r="P107" s="42"/>
      <c r="Q107" s="44"/>
      <c r="R107" s="171" t="str">
        <f t="shared" ref="R107:R138" ca="1" si="34">IF(ISBLANK($D107), "", IF(N107="핵심운용인력",                    SUMPRODUCT((OFFSET(핵심인력_경력,0,0,ROWS(핵심인력_경력),1)=$D107)*1, OFFSET(핵심인력_경력,0,9,ROWS(핵심인력_경력),1), (OFFSET(핵심인력_경력,0,10,ROWS(핵심인력_경력),1)="A")*1)+SUMPRODUCT((OFFSET(핵심인력_경력,0,0,ROWS(핵심인력_경력),1)=$D107)*1, OFFSET(핵심인력_경력,0,9,ROWS(핵심인력_경력),1), (OFFSET(핵심인력_경력,0,10,ROWS(핵심인력_경력),1)="B")*1)*0.7,                                           SUMPRODUCT((OFFSET(일반인력_경력,0,0,ROWS(일반인력_경력),1)=$D107)*1, OFFSET(일반인력_경력,0,9,ROWS(일반인력_경력),1), (OFFSET(일반인력_경력,0,10,ROWS(일반인력_경력),1)="A")*1)+SUMPRODUCT((OFFSET(일반인력_경력,0,0,ROWS(일반인력_경력),1)=$D107)*1, OFFSET(일반인력_경력,0,9,ROWS(일반인력_경력),1), (OFFSET(일반인력_경력,0,10,ROWS(일반인력_경력),1)="B")*1)*0.7 ) )</f>
        <v/>
      </c>
      <c r="S107" s="172" t="str">
        <f t="shared" ref="S107:S138" ca="1" si="35">IF(ISBLANK($D107), "", IF(VLOOKUP($D107,참여인력_개요,11,FALSE)="관리인력", "", IF(N107="핵심운용인력", SUMPRODUCT((OFFSET(핵심인력_투자현황,0,0,ROWS(핵심인력_투자현황),1)=$D107)*1, ISTEXT(OFFSET(핵심인력_투자현황,0,11,ROWS(핵심인력_투자현황),1))*1), SUMPRODUCT((OFFSET(일반인력_투자현황,0,0,ROWS(일반인력_투자현황),1)=$D107)*1, ISTEXT(OFFSET(일반인력_투자현황,0,11,ROWS(일반인력_투자현황),1))*1)) ) )</f>
        <v/>
      </c>
      <c r="T107" s="172" t="str">
        <f t="shared" ref="T107:T138" ca="1" si="36">IF(ISBLANK($D107), "", IF(VLOOKUP($D107,참여인력_개요,11,FALSE)="관리인력", "", IF(N107="핵심운용인력", SUMPRODUCT((OFFSET(핵심인력_투자현황,0,0,ROWS(핵심인력_투자현황),1)=$D107)*1, (OFFSET(핵심인력_투자현황,0,17,ROWS(핵심인력_투자현황),1)="회수료")*1), SUMPRODUCT((OFFSET(일반인력_투자현황,0,0,ROWS(일반인력_투자현황),1)=$D107)*1, (OFFSET(일반인력_투자현황,0,17,ROWS(일반인력_투자현황),1)="회수료")*1))))</f>
        <v/>
      </c>
      <c r="U107" s="134" t="str">
        <f t="shared" ref="U107:U138" ca="1" si="37">IF(ISBLANK($D107), "", IF(VLOOKUP($D107,참여인력_개요,11,FALSE)="관리인력", "", IF(N107="핵심운용인력", SUMPRODUCT((OFFSET(핵심인력_투자현황,0,0,ROWS(핵심인력_투자현황),1)=$D107)*1, OFFSET(핵심인력_투자현황,0,16,ROWS(핵심인력_투자현황),1)),  SUMPRODUCT((OFFSET(일반인력_투자현황,0,0,ROWS(일반인력_투자현황),1)=$D107)*1, OFFSET(일반인력_투자현황,0,16,ROWS(일반인력_투자현황),1)) )))</f>
        <v/>
      </c>
      <c r="V107" s="134" t="str">
        <f t="shared" ref="V107:V138" ca="1" si="38">IF(ISBLANK($D107), "", IF(VLOOKUP($D107,참여인력_개요,11,FALSE)="관리인력", "", IF(N107="핵심운용인력", SUMPRODUCT((OFFSET(핵심인력_투자현황,0,0,ROWS(핵심인력_투자현황),1)=$D107)*1, OFFSET(핵심인력_투자현황,0,20,ROWS(핵심인력_투자현황),1)), SUMPRODUCT((OFFSET(일반인력_투자현황,0,0,ROWS(일반인력_투자현황),1)=$D107)*1, OFFSET(일반인력_투자현황,0,20,ROWS(일반인력_투자현황),1))  )))</f>
        <v/>
      </c>
      <c r="W107" s="134" t="str">
        <f t="shared" ref="W107:W138" ca="1" si="39">IF(ISBLANK($D107), "", IF(VLOOKUP($D107,참여인력_개요,11,FALSE)="관리인력", "", IF(N107="핵심운용인력", SUMPRODUCT((OFFSET(핵심인력_투자현황,0,0,ROWS(핵심인력_투자현황),1)=$D107)*1, OFFSET(핵심인력_투자현황,0,25,ROWS(핵심인력_투자현황),1)), SUMPRODUCT((OFFSET(일반인력_투자현황,0,0,ROWS(일반인력_투자현황),1)=$D107)*1, OFFSET(일반인력_투자현황,0,25,ROWS(일반인력_투자현황),1)) )))</f>
        <v/>
      </c>
      <c r="X107" s="134" t="str">
        <f t="shared" ref="X107:X138" ca="1" si="40">IF(ISBLANK($D107), "", IF(VLOOKUP($D107,참여인력_개요,11,FALSE)="관리인력", "", IF(N107="핵심운용인력", SUMPRODUCT((OFFSET(핵심인력_투자현황,0,0,ROWS(핵심인력_투자현황),1)=$D107)*1, OFFSET(핵심인력_투자현황,0,26,ROWS(핵심인력_투자현황),1)), SUMPRODUCT((OFFSET(일반인력_투자현황,0,0,ROWS(일반인력_투자현황),1)=$D107)*1, OFFSET(일반인력_투자현황,0,26,ROWS(일반인력_투자현황),1)) )))</f>
        <v/>
      </c>
      <c r="Y107" s="133" t="str">
        <f t="shared" ref="Y107:Y138" ca="1" si="41">IF(ISBLANK($D107), "", IF(VLOOKUP($D107,참여인력_개요,11,FALSE)="관리인력", "", IF(N107="핵심운용인력", SUMPRODUCT((OFFSET(핵심인력_투자현황,0,0,ROWS(핵심인력_투자현황),1)=$D107)*1, OFFSET(핵심인력_투자현황,0,16,ROWS(핵심인력_투자현황),1), OFFSET(핵심인력_투자현황,0,18,ROWS(핵심인력_투자현황),1))/U107, SUMPRODUCT((OFFSET(일반인력_투자현황,0,0,ROWS(일반인력_투자현황),1)=$D107)*1, OFFSET(일반인력_투자현황,0,16,ROWS(일반인력_투자현황),1), OFFSET(일반인력_투자현황,0,18,ROWS(일반인력_투자현황),1))/U107 )))</f>
        <v/>
      </c>
      <c r="Z107" s="133" t="str">
        <f t="shared" ref="Z107:Z139" ca="1" si="42">IF(ISBLANK($D107), "",IF(VLOOKUP($D107,참여인력_개요,11,FALSE)="관리인력", "", IF(N107="핵심운용인력", IF(SUMPRODUCT( (OFFSET(핵심인력_투자현황,0,0,ROWS(핵심인력_투자현황),1)=$D107)*1, OFFSET(핵심인력_투자현황,0,16,ROWS(핵심인력_투자현황),1), (OFFSET(핵심인력_투자현황,0,17,ROWS(핵심인력_투자현황),1)="회수료")*1 ) = 0,    "N/A",    SUMPRODUCT( (OFFSET(핵심인력_투자현황,0,0,ROWS(핵심인력_투자현황),1)=$D107)*1, OFFSET(핵심인력_투자현황,0,16,ROWS(핵심인력_투자현황),1), (OFFSET(핵심인력_투자현황,0,17,ROWS(핵심인력_투자현황),1)="회수료")*1, OFFSET(핵심인력_투자현황,0,18,ROWS(핵심인력_투자현황),1) ) / SUMPRODUCT( (OFFSET(핵심인력_투자현황,0,0,ROWS(핵심인력_투자현황),1)=$D107)*1, OFFSET(핵심인력_투자현황,0,16,ROWS(핵심인력_투자현황),1), (OFFSET(핵심인력_투자현황,0,17,ROWS(핵심인력_투자현황),1)="회수료")*1 ) ),   IF(SUMPRODUCT( (OFFSET(일반인력_투자현황,0,0,ROWS(일반인력_투자현황),1)=$D107)*1, OFFSET(일반인력_투자현황,0,16,ROWS(일반인력_투자현황),1), (OFFSET(일반인력_투자현황,0,17,ROWS(일반인력_투자현황),1)="회수료")*1 ) = 0,    "N/A",    SUMPRODUCT( (OFFSET(일반인력_투자현황,0,0,ROWS(일반인력_투자현황),1)=$D107)*1, OFFSET(일반인력_투자현황,0,16,ROWS(일반인력_투자현황),1), (OFFSET(일반인력_투자현황,0,17,ROWS(일반인력_투자현황),1)="회수료")*1, OFFSET(일반인력_투자현황,0,18,ROWS(일반인력_투자현황),1) ) / SUMPRODUCT( (OFFSET(일반인력_투자현황,0,0,ROWS(일반인력_투자현황),1)=$D107)*1, OFFSET(일반인력_투자현황,0,16,ROWS(일반인력_투자현황),1), (OFFSET(일반인력_투자현황,0,17,ROWS(일반인력_투자현황),1)="회수료")*1 ) ) )))</f>
        <v/>
      </c>
      <c r="AA107" s="134" t="str">
        <f t="shared" ref="AA107:AA138" ca="1" si="43">IF(ISBLANK($D107), "", IF(VLOOKUP($D107,참여인력_개요,11,FALSE)="관리인력", "", SUMPRODUCT( (OFFSET(제안사_투자현황,0,22,ROWS(제안사_투자현황),1)=$D107)*1, (OFFSET(제안사_투자현황,0,10,ROWS(제안사_투자현황),1)&lt;&gt;"회수료")*1 ) ))</f>
        <v/>
      </c>
      <c r="AB107" s="134" t="str">
        <f t="shared" ca="1" si="32"/>
        <v/>
      </c>
      <c r="AC107" s="134" t="str">
        <f t="shared" ca="1" si="33"/>
        <v/>
      </c>
    </row>
    <row r="108" spans="1:29" ht="30" customHeight="1">
      <c r="A108" s="66"/>
      <c r="B108" s="66"/>
      <c r="C108" s="66"/>
      <c r="D108" s="44"/>
      <c r="E108" s="89"/>
      <c r="F108" s="46"/>
      <c r="G108" s="41"/>
      <c r="H108" s="41"/>
      <c r="I108" s="41"/>
      <c r="J108" s="41"/>
      <c r="K108" s="42"/>
      <c r="L108" s="42"/>
      <c r="M108" s="221"/>
      <c r="N108" s="44"/>
      <c r="O108" s="46"/>
      <c r="P108" s="42"/>
      <c r="Q108" s="44"/>
      <c r="R108" s="171" t="str">
        <f t="shared" ca="1" si="34"/>
        <v/>
      </c>
      <c r="S108" s="172" t="str">
        <f t="shared" ca="1" si="35"/>
        <v/>
      </c>
      <c r="T108" s="172" t="str">
        <f t="shared" ca="1" si="36"/>
        <v/>
      </c>
      <c r="U108" s="134" t="str">
        <f t="shared" ca="1" si="37"/>
        <v/>
      </c>
      <c r="V108" s="134" t="str">
        <f t="shared" ca="1" si="38"/>
        <v/>
      </c>
      <c r="W108" s="134" t="str">
        <f t="shared" ca="1" si="39"/>
        <v/>
      </c>
      <c r="X108" s="134" t="str">
        <f t="shared" ca="1" si="40"/>
        <v/>
      </c>
      <c r="Y108" s="133" t="str">
        <f t="shared" ca="1" si="41"/>
        <v/>
      </c>
      <c r="Z108" s="133" t="str">
        <f t="shared" ca="1" si="42"/>
        <v/>
      </c>
      <c r="AA108" s="134" t="str">
        <f t="shared" ca="1" si="43"/>
        <v/>
      </c>
      <c r="AB108" s="134" t="str">
        <f t="shared" ca="1" si="32"/>
        <v/>
      </c>
      <c r="AC108" s="134" t="str">
        <f t="shared" ca="1" si="33"/>
        <v/>
      </c>
    </row>
    <row r="109" spans="1:29" ht="30" customHeight="1">
      <c r="A109" s="66"/>
      <c r="B109" s="66"/>
      <c r="C109" s="66"/>
      <c r="D109" s="44"/>
      <c r="E109" s="89"/>
      <c r="F109" s="46"/>
      <c r="G109" s="41"/>
      <c r="H109" s="41"/>
      <c r="I109" s="41"/>
      <c r="J109" s="41"/>
      <c r="K109" s="42"/>
      <c r="L109" s="42"/>
      <c r="M109" s="221"/>
      <c r="N109" s="44"/>
      <c r="O109" s="46"/>
      <c r="P109" s="42"/>
      <c r="Q109" s="44"/>
      <c r="R109" s="171" t="str">
        <f t="shared" ca="1" si="34"/>
        <v/>
      </c>
      <c r="S109" s="172" t="str">
        <f t="shared" ca="1" si="35"/>
        <v/>
      </c>
      <c r="T109" s="172" t="str">
        <f t="shared" ca="1" si="36"/>
        <v/>
      </c>
      <c r="U109" s="134" t="str">
        <f t="shared" ca="1" si="37"/>
        <v/>
      </c>
      <c r="V109" s="134" t="str">
        <f t="shared" ca="1" si="38"/>
        <v/>
      </c>
      <c r="W109" s="134" t="str">
        <f t="shared" ca="1" si="39"/>
        <v/>
      </c>
      <c r="X109" s="134" t="str">
        <f t="shared" ca="1" si="40"/>
        <v/>
      </c>
      <c r="Y109" s="133" t="str">
        <f t="shared" ca="1" si="41"/>
        <v/>
      </c>
      <c r="Z109" s="133" t="str">
        <f t="shared" ca="1" si="42"/>
        <v/>
      </c>
      <c r="AA109" s="134" t="str">
        <f t="shared" ca="1" si="43"/>
        <v/>
      </c>
      <c r="AB109" s="134" t="str">
        <f t="shared" ca="1" si="32"/>
        <v/>
      </c>
      <c r="AC109" s="134" t="str">
        <f t="shared" ca="1" si="33"/>
        <v/>
      </c>
    </row>
    <row r="110" spans="1:29" ht="30" customHeight="1">
      <c r="A110" s="66"/>
      <c r="B110" s="66"/>
      <c r="C110" s="66"/>
      <c r="D110" s="44"/>
      <c r="E110" s="89"/>
      <c r="F110" s="46"/>
      <c r="G110" s="41"/>
      <c r="H110" s="41"/>
      <c r="I110" s="41"/>
      <c r="J110" s="41"/>
      <c r="K110" s="42"/>
      <c r="L110" s="42"/>
      <c r="M110" s="221"/>
      <c r="N110" s="44"/>
      <c r="O110" s="46"/>
      <c r="P110" s="42"/>
      <c r="Q110" s="44"/>
      <c r="R110" s="171" t="str">
        <f t="shared" ca="1" si="34"/>
        <v/>
      </c>
      <c r="S110" s="172" t="str">
        <f t="shared" ca="1" si="35"/>
        <v/>
      </c>
      <c r="T110" s="172" t="str">
        <f t="shared" ca="1" si="36"/>
        <v/>
      </c>
      <c r="U110" s="134" t="str">
        <f t="shared" ca="1" si="37"/>
        <v/>
      </c>
      <c r="V110" s="134" t="str">
        <f t="shared" ca="1" si="38"/>
        <v/>
      </c>
      <c r="W110" s="134" t="str">
        <f t="shared" ca="1" si="39"/>
        <v/>
      </c>
      <c r="X110" s="134" t="str">
        <f t="shared" ca="1" si="40"/>
        <v/>
      </c>
      <c r="Y110" s="133" t="str">
        <f t="shared" ca="1" si="41"/>
        <v/>
      </c>
      <c r="Z110" s="133" t="str">
        <f t="shared" ca="1" si="42"/>
        <v/>
      </c>
      <c r="AA110" s="134" t="str">
        <f t="shared" ca="1" si="43"/>
        <v/>
      </c>
      <c r="AB110" s="134" t="str">
        <f t="shared" ca="1" si="32"/>
        <v/>
      </c>
      <c r="AC110" s="134" t="str">
        <f t="shared" ca="1" si="33"/>
        <v/>
      </c>
    </row>
    <row r="111" spans="1:29" ht="30" customHeight="1">
      <c r="A111" s="66"/>
      <c r="B111" s="66"/>
      <c r="C111" s="66"/>
      <c r="D111" s="44"/>
      <c r="E111" s="89"/>
      <c r="F111" s="46"/>
      <c r="G111" s="41"/>
      <c r="H111" s="41"/>
      <c r="I111" s="41"/>
      <c r="J111" s="41"/>
      <c r="K111" s="42"/>
      <c r="L111" s="42"/>
      <c r="M111" s="221"/>
      <c r="N111" s="44"/>
      <c r="O111" s="46"/>
      <c r="P111" s="42"/>
      <c r="Q111" s="44"/>
      <c r="R111" s="171" t="str">
        <f t="shared" ca="1" si="34"/>
        <v/>
      </c>
      <c r="S111" s="172" t="str">
        <f t="shared" ca="1" si="35"/>
        <v/>
      </c>
      <c r="T111" s="172" t="str">
        <f t="shared" ca="1" si="36"/>
        <v/>
      </c>
      <c r="U111" s="134" t="str">
        <f t="shared" ca="1" si="37"/>
        <v/>
      </c>
      <c r="V111" s="134" t="str">
        <f t="shared" ca="1" si="38"/>
        <v/>
      </c>
      <c r="W111" s="134" t="str">
        <f t="shared" ca="1" si="39"/>
        <v/>
      </c>
      <c r="X111" s="134" t="str">
        <f t="shared" ca="1" si="40"/>
        <v/>
      </c>
      <c r="Y111" s="133" t="str">
        <f t="shared" ca="1" si="41"/>
        <v/>
      </c>
      <c r="Z111" s="133" t="str">
        <f t="shared" ca="1" si="42"/>
        <v/>
      </c>
      <c r="AA111" s="134" t="str">
        <f t="shared" ca="1" si="43"/>
        <v/>
      </c>
      <c r="AB111" s="134" t="str">
        <f t="shared" ca="1" si="32"/>
        <v/>
      </c>
      <c r="AC111" s="134" t="str">
        <f t="shared" ca="1" si="33"/>
        <v/>
      </c>
    </row>
    <row r="112" spans="1:29" ht="30" customHeight="1">
      <c r="A112" s="66"/>
      <c r="B112" s="66"/>
      <c r="C112" s="66"/>
      <c r="D112" s="44"/>
      <c r="E112" s="89"/>
      <c r="F112" s="46"/>
      <c r="G112" s="41"/>
      <c r="H112" s="41"/>
      <c r="I112" s="41"/>
      <c r="J112" s="41"/>
      <c r="K112" s="42"/>
      <c r="L112" s="42"/>
      <c r="M112" s="221"/>
      <c r="N112" s="44"/>
      <c r="O112" s="46"/>
      <c r="P112" s="42"/>
      <c r="Q112" s="44"/>
      <c r="R112" s="171" t="str">
        <f t="shared" ca="1" si="34"/>
        <v/>
      </c>
      <c r="S112" s="172" t="str">
        <f t="shared" ca="1" si="35"/>
        <v/>
      </c>
      <c r="T112" s="172" t="str">
        <f t="shared" ca="1" si="36"/>
        <v/>
      </c>
      <c r="U112" s="134" t="str">
        <f t="shared" ca="1" si="37"/>
        <v/>
      </c>
      <c r="V112" s="134" t="str">
        <f t="shared" ca="1" si="38"/>
        <v/>
      </c>
      <c r="W112" s="134" t="str">
        <f t="shared" ca="1" si="39"/>
        <v/>
      </c>
      <c r="X112" s="134" t="str">
        <f t="shared" ca="1" si="40"/>
        <v/>
      </c>
      <c r="Y112" s="133" t="str">
        <f t="shared" ca="1" si="41"/>
        <v/>
      </c>
      <c r="Z112" s="133" t="str">
        <f t="shared" ca="1" si="42"/>
        <v/>
      </c>
      <c r="AA112" s="134" t="str">
        <f t="shared" ca="1" si="43"/>
        <v/>
      </c>
      <c r="AB112" s="134" t="str">
        <f t="shared" ca="1" si="32"/>
        <v/>
      </c>
      <c r="AC112" s="134" t="str">
        <f t="shared" ca="1" si="33"/>
        <v/>
      </c>
    </row>
    <row r="113" spans="1:29" ht="30" customHeight="1">
      <c r="A113" s="66"/>
      <c r="B113" s="66"/>
      <c r="C113" s="66"/>
      <c r="D113" s="44"/>
      <c r="E113" s="89"/>
      <c r="F113" s="46"/>
      <c r="G113" s="41"/>
      <c r="H113" s="41"/>
      <c r="I113" s="41"/>
      <c r="J113" s="41"/>
      <c r="K113" s="42"/>
      <c r="L113" s="42"/>
      <c r="M113" s="221"/>
      <c r="N113" s="44"/>
      <c r="O113" s="46"/>
      <c r="P113" s="42"/>
      <c r="Q113" s="44"/>
      <c r="R113" s="171" t="str">
        <f t="shared" ca="1" si="34"/>
        <v/>
      </c>
      <c r="S113" s="172" t="str">
        <f t="shared" ca="1" si="35"/>
        <v/>
      </c>
      <c r="T113" s="172" t="str">
        <f t="shared" ca="1" si="36"/>
        <v/>
      </c>
      <c r="U113" s="134" t="str">
        <f t="shared" ca="1" si="37"/>
        <v/>
      </c>
      <c r="V113" s="134" t="str">
        <f t="shared" ca="1" si="38"/>
        <v/>
      </c>
      <c r="W113" s="134" t="str">
        <f t="shared" ca="1" si="39"/>
        <v/>
      </c>
      <c r="X113" s="134" t="str">
        <f t="shared" ca="1" si="40"/>
        <v/>
      </c>
      <c r="Y113" s="133" t="str">
        <f t="shared" ca="1" si="41"/>
        <v/>
      </c>
      <c r="Z113" s="133" t="str">
        <f t="shared" ca="1" si="42"/>
        <v/>
      </c>
      <c r="AA113" s="134" t="str">
        <f t="shared" ca="1" si="43"/>
        <v/>
      </c>
      <c r="AB113" s="134" t="str">
        <f t="shared" ca="1" si="32"/>
        <v/>
      </c>
      <c r="AC113" s="134" t="str">
        <f t="shared" ca="1" si="33"/>
        <v/>
      </c>
    </row>
    <row r="114" spans="1:29" ht="30" customHeight="1">
      <c r="A114" s="66"/>
      <c r="B114" s="66"/>
      <c r="C114" s="66"/>
      <c r="D114" s="44"/>
      <c r="E114" s="89"/>
      <c r="F114" s="46"/>
      <c r="G114" s="41"/>
      <c r="H114" s="41"/>
      <c r="I114" s="41"/>
      <c r="J114" s="41"/>
      <c r="K114" s="42"/>
      <c r="L114" s="42"/>
      <c r="M114" s="221"/>
      <c r="N114" s="44"/>
      <c r="O114" s="46"/>
      <c r="P114" s="42"/>
      <c r="Q114" s="44"/>
      <c r="R114" s="171" t="str">
        <f t="shared" ca="1" si="34"/>
        <v/>
      </c>
      <c r="S114" s="172" t="str">
        <f t="shared" ca="1" si="35"/>
        <v/>
      </c>
      <c r="T114" s="172" t="str">
        <f t="shared" ca="1" si="36"/>
        <v/>
      </c>
      <c r="U114" s="134" t="str">
        <f t="shared" ca="1" si="37"/>
        <v/>
      </c>
      <c r="V114" s="134" t="str">
        <f t="shared" ca="1" si="38"/>
        <v/>
      </c>
      <c r="W114" s="134" t="str">
        <f t="shared" ca="1" si="39"/>
        <v/>
      </c>
      <c r="X114" s="134" t="str">
        <f t="shared" ca="1" si="40"/>
        <v/>
      </c>
      <c r="Y114" s="133" t="str">
        <f t="shared" ca="1" si="41"/>
        <v/>
      </c>
      <c r="Z114" s="133" t="str">
        <f t="shared" ca="1" si="42"/>
        <v/>
      </c>
      <c r="AA114" s="134" t="str">
        <f t="shared" ca="1" si="43"/>
        <v/>
      </c>
      <c r="AB114" s="134" t="str">
        <f t="shared" ca="1" si="32"/>
        <v/>
      </c>
      <c r="AC114" s="134" t="str">
        <f t="shared" ca="1" si="33"/>
        <v/>
      </c>
    </row>
    <row r="115" spans="1:29" ht="30" customHeight="1">
      <c r="A115" s="66"/>
      <c r="B115" s="66"/>
      <c r="C115" s="66"/>
      <c r="D115" s="44"/>
      <c r="E115" s="89"/>
      <c r="F115" s="46"/>
      <c r="G115" s="41"/>
      <c r="H115" s="41"/>
      <c r="I115" s="41"/>
      <c r="J115" s="41"/>
      <c r="K115" s="42"/>
      <c r="L115" s="42"/>
      <c r="M115" s="221"/>
      <c r="N115" s="44"/>
      <c r="O115" s="46"/>
      <c r="P115" s="42"/>
      <c r="Q115" s="44"/>
      <c r="R115" s="171" t="str">
        <f t="shared" ca="1" si="34"/>
        <v/>
      </c>
      <c r="S115" s="172" t="str">
        <f t="shared" ca="1" si="35"/>
        <v/>
      </c>
      <c r="T115" s="172" t="str">
        <f t="shared" ca="1" si="36"/>
        <v/>
      </c>
      <c r="U115" s="134" t="str">
        <f t="shared" ca="1" si="37"/>
        <v/>
      </c>
      <c r="V115" s="134" t="str">
        <f t="shared" ca="1" si="38"/>
        <v/>
      </c>
      <c r="W115" s="134" t="str">
        <f t="shared" ca="1" si="39"/>
        <v/>
      </c>
      <c r="X115" s="134" t="str">
        <f t="shared" ca="1" si="40"/>
        <v/>
      </c>
      <c r="Y115" s="133" t="str">
        <f t="shared" ca="1" si="41"/>
        <v/>
      </c>
      <c r="Z115" s="133" t="str">
        <f t="shared" ca="1" si="42"/>
        <v/>
      </c>
      <c r="AA115" s="134" t="str">
        <f t="shared" ca="1" si="43"/>
        <v/>
      </c>
      <c r="AB115" s="134" t="str">
        <f t="shared" ca="1" si="32"/>
        <v/>
      </c>
      <c r="AC115" s="134" t="str">
        <f t="shared" ca="1" si="33"/>
        <v/>
      </c>
    </row>
    <row r="116" spans="1:29" ht="30" customHeight="1">
      <c r="A116" s="66"/>
      <c r="B116" s="66"/>
      <c r="C116" s="66"/>
      <c r="D116" s="44"/>
      <c r="E116" s="89"/>
      <c r="F116" s="46"/>
      <c r="G116" s="41"/>
      <c r="H116" s="41"/>
      <c r="I116" s="41"/>
      <c r="J116" s="41"/>
      <c r="K116" s="42"/>
      <c r="L116" s="42"/>
      <c r="M116" s="221"/>
      <c r="N116" s="44"/>
      <c r="O116" s="46"/>
      <c r="P116" s="42"/>
      <c r="Q116" s="44"/>
      <c r="R116" s="171" t="str">
        <f t="shared" ca="1" si="34"/>
        <v/>
      </c>
      <c r="S116" s="172" t="str">
        <f t="shared" ca="1" si="35"/>
        <v/>
      </c>
      <c r="T116" s="172" t="str">
        <f t="shared" ca="1" si="36"/>
        <v/>
      </c>
      <c r="U116" s="134" t="str">
        <f t="shared" ca="1" si="37"/>
        <v/>
      </c>
      <c r="V116" s="134" t="str">
        <f t="shared" ca="1" si="38"/>
        <v/>
      </c>
      <c r="W116" s="134" t="str">
        <f t="shared" ca="1" si="39"/>
        <v/>
      </c>
      <c r="X116" s="134" t="str">
        <f t="shared" ca="1" si="40"/>
        <v/>
      </c>
      <c r="Y116" s="133" t="str">
        <f t="shared" ca="1" si="41"/>
        <v/>
      </c>
      <c r="Z116" s="133" t="str">
        <f t="shared" ca="1" si="42"/>
        <v/>
      </c>
      <c r="AA116" s="134" t="str">
        <f t="shared" ca="1" si="43"/>
        <v/>
      </c>
      <c r="AB116" s="134" t="str">
        <f t="shared" ca="1" si="32"/>
        <v/>
      </c>
      <c r="AC116" s="134" t="str">
        <f t="shared" ca="1" si="33"/>
        <v/>
      </c>
    </row>
    <row r="117" spans="1:29" ht="30" customHeight="1">
      <c r="A117" s="66"/>
      <c r="B117" s="66"/>
      <c r="C117" s="66"/>
      <c r="D117" s="44"/>
      <c r="E117" s="89"/>
      <c r="F117" s="46"/>
      <c r="G117" s="41"/>
      <c r="H117" s="41"/>
      <c r="I117" s="41"/>
      <c r="J117" s="41"/>
      <c r="K117" s="42"/>
      <c r="L117" s="42"/>
      <c r="M117" s="221"/>
      <c r="N117" s="44"/>
      <c r="O117" s="46"/>
      <c r="P117" s="42"/>
      <c r="Q117" s="44"/>
      <c r="R117" s="171" t="str">
        <f t="shared" ca="1" si="34"/>
        <v/>
      </c>
      <c r="S117" s="172" t="str">
        <f t="shared" ca="1" si="35"/>
        <v/>
      </c>
      <c r="T117" s="172" t="str">
        <f t="shared" ca="1" si="36"/>
        <v/>
      </c>
      <c r="U117" s="134" t="str">
        <f t="shared" ca="1" si="37"/>
        <v/>
      </c>
      <c r="V117" s="134" t="str">
        <f t="shared" ca="1" si="38"/>
        <v/>
      </c>
      <c r="W117" s="134" t="str">
        <f t="shared" ca="1" si="39"/>
        <v/>
      </c>
      <c r="X117" s="134" t="str">
        <f t="shared" ca="1" si="40"/>
        <v/>
      </c>
      <c r="Y117" s="133" t="str">
        <f t="shared" ca="1" si="41"/>
        <v/>
      </c>
      <c r="Z117" s="133" t="str">
        <f t="shared" ca="1" si="42"/>
        <v/>
      </c>
      <c r="AA117" s="134" t="str">
        <f t="shared" ca="1" si="43"/>
        <v/>
      </c>
      <c r="AB117" s="134" t="str">
        <f t="shared" ca="1" si="32"/>
        <v/>
      </c>
      <c r="AC117" s="134" t="str">
        <f t="shared" ca="1" si="33"/>
        <v/>
      </c>
    </row>
    <row r="118" spans="1:29" ht="30" customHeight="1">
      <c r="A118" s="66"/>
      <c r="B118" s="66"/>
      <c r="C118" s="66"/>
      <c r="D118" s="44"/>
      <c r="E118" s="89"/>
      <c r="F118" s="46"/>
      <c r="G118" s="41"/>
      <c r="H118" s="41"/>
      <c r="I118" s="41"/>
      <c r="J118" s="41"/>
      <c r="K118" s="42"/>
      <c r="L118" s="42"/>
      <c r="M118" s="221"/>
      <c r="N118" s="44"/>
      <c r="O118" s="46"/>
      <c r="P118" s="42"/>
      <c r="Q118" s="44"/>
      <c r="R118" s="171" t="str">
        <f t="shared" ca="1" si="34"/>
        <v/>
      </c>
      <c r="S118" s="172" t="str">
        <f t="shared" ca="1" si="35"/>
        <v/>
      </c>
      <c r="T118" s="172" t="str">
        <f t="shared" ca="1" si="36"/>
        <v/>
      </c>
      <c r="U118" s="134" t="str">
        <f t="shared" ca="1" si="37"/>
        <v/>
      </c>
      <c r="V118" s="134" t="str">
        <f t="shared" ca="1" si="38"/>
        <v/>
      </c>
      <c r="W118" s="134" t="str">
        <f t="shared" ca="1" si="39"/>
        <v/>
      </c>
      <c r="X118" s="134" t="str">
        <f t="shared" ca="1" si="40"/>
        <v/>
      </c>
      <c r="Y118" s="133" t="str">
        <f t="shared" ca="1" si="41"/>
        <v/>
      </c>
      <c r="Z118" s="133" t="str">
        <f t="shared" ca="1" si="42"/>
        <v/>
      </c>
      <c r="AA118" s="134" t="str">
        <f t="shared" ca="1" si="43"/>
        <v/>
      </c>
      <c r="AB118" s="134" t="str">
        <f t="shared" ca="1" si="32"/>
        <v/>
      </c>
      <c r="AC118" s="134" t="str">
        <f t="shared" ca="1" si="33"/>
        <v/>
      </c>
    </row>
    <row r="119" spans="1:29" ht="30" customHeight="1">
      <c r="A119" s="66"/>
      <c r="B119" s="66"/>
      <c r="C119" s="66"/>
      <c r="D119" s="44"/>
      <c r="E119" s="89"/>
      <c r="F119" s="46"/>
      <c r="G119" s="41"/>
      <c r="H119" s="41"/>
      <c r="I119" s="41"/>
      <c r="J119" s="41"/>
      <c r="K119" s="42"/>
      <c r="L119" s="42"/>
      <c r="M119" s="221"/>
      <c r="N119" s="44"/>
      <c r="O119" s="46"/>
      <c r="P119" s="42"/>
      <c r="Q119" s="44"/>
      <c r="R119" s="171" t="str">
        <f t="shared" ca="1" si="34"/>
        <v/>
      </c>
      <c r="S119" s="172" t="str">
        <f t="shared" ca="1" si="35"/>
        <v/>
      </c>
      <c r="T119" s="172" t="str">
        <f t="shared" ca="1" si="36"/>
        <v/>
      </c>
      <c r="U119" s="134" t="str">
        <f t="shared" ca="1" si="37"/>
        <v/>
      </c>
      <c r="V119" s="134" t="str">
        <f t="shared" ca="1" si="38"/>
        <v/>
      </c>
      <c r="W119" s="134" t="str">
        <f t="shared" ca="1" si="39"/>
        <v/>
      </c>
      <c r="X119" s="134" t="str">
        <f t="shared" ca="1" si="40"/>
        <v/>
      </c>
      <c r="Y119" s="133" t="str">
        <f t="shared" ca="1" si="41"/>
        <v/>
      </c>
      <c r="Z119" s="133" t="str">
        <f t="shared" ca="1" si="42"/>
        <v/>
      </c>
      <c r="AA119" s="134" t="str">
        <f t="shared" ca="1" si="43"/>
        <v/>
      </c>
      <c r="AB119" s="134" t="str">
        <f t="shared" ca="1" si="32"/>
        <v/>
      </c>
      <c r="AC119" s="134" t="str">
        <f t="shared" ca="1" si="33"/>
        <v/>
      </c>
    </row>
    <row r="120" spans="1:29" ht="30" customHeight="1">
      <c r="A120" s="66"/>
      <c r="B120" s="66"/>
      <c r="C120" s="66"/>
      <c r="D120" s="44"/>
      <c r="E120" s="89"/>
      <c r="F120" s="46"/>
      <c r="G120" s="41"/>
      <c r="H120" s="41"/>
      <c r="I120" s="41"/>
      <c r="J120" s="41"/>
      <c r="K120" s="42"/>
      <c r="L120" s="42"/>
      <c r="M120" s="221"/>
      <c r="N120" s="44"/>
      <c r="O120" s="46"/>
      <c r="P120" s="42"/>
      <c r="Q120" s="44"/>
      <c r="R120" s="171" t="str">
        <f t="shared" ca="1" si="34"/>
        <v/>
      </c>
      <c r="S120" s="172" t="str">
        <f t="shared" ca="1" si="35"/>
        <v/>
      </c>
      <c r="T120" s="172" t="str">
        <f t="shared" ca="1" si="36"/>
        <v/>
      </c>
      <c r="U120" s="134" t="str">
        <f t="shared" ca="1" si="37"/>
        <v/>
      </c>
      <c r="V120" s="134" t="str">
        <f t="shared" ca="1" si="38"/>
        <v/>
      </c>
      <c r="W120" s="134" t="str">
        <f t="shared" ca="1" si="39"/>
        <v/>
      </c>
      <c r="X120" s="134" t="str">
        <f t="shared" ca="1" si="40"/>
        <v/>
      </c>
      <c r="Y120" s="133" t="str">
        <f t="shared" ca="1" si="41"/>
        <v/>
      </c>
      <c r="Z120" s="133" t="str">
        <f t="shared" ca="1" si="42"/>
        <v/>
      </c>
      <c r="AA120" s="134" t="str">
        <f t="shared" ca="1" si="43"/>
        <v/>
      </c>
      <c r="AB120" s="134" t="str">
        <f t="shared" ca="1" si="32"/>
        <v/>
      </c>
      <c r="AC120" s="134" t="str">
        <f t="shared" ca="1" si="33"/>
        <v/>
      </c>
    </row>
    <row r="121" spans="1:29" ht="30" customHeight="1">
      <c r="A121" s="66"/>
      <c r="B121" s="66"/>
      <c r="C121" s="66"/>
      <c r="D121" s="44"/>
      <c r="E121" s="89"/>
      <c r="F121" s="46"/>
      <c r="G121" s="41"/>
      <c r="H121" s="41"/>
      <c r="I121" s="41"/>
      <c r="J121" s="41"/>
      <c r="K121" s="42"/>
      <c r="L121" s="42"/>
      <c r="M121" s="221"/>
      <c r="N121" s="44"/>
      <c r="O121" s="46"/>
      <c r="P121" s="42"/>
      <c r="Q121" s="44"/>
      <c r="R121" s="171" t="str">
        <f t="shared" ca="1" si="34"/>
        <v/>
      </c>
      <c r="S121" s="172" t="str">
        <f t="shared" ca="1" si="35"/>
        <v/>
      </c>
      <c r="T121" s="172" t="str">
        <f t="shared" ca="1" si="36"/>
        <v/>
      </c>
      <c r="U121" s="134" t="str">
        <f t="shared" ca="1" si="37"/>
        <v/>
      </c>
      <c r="V121" s="134" t="str">
        <f t="shared" ca="1" si="38"/>
        <v/>
      </c>
      <c r="W121" s="134" t="str">
        <f t="shared" ca="1" si="39"/>
        <v/>
      </c>
      <c r="X121" s="134" t="str">
        <f t="shared" ca="1" si="40"/>
        <v/>
      </c>
      <c r="Y121" s="133" t="str">
        <f t="shared" ca="1" si="41"/>
        <v/>
      </c>
      <c r="Z121" s="133" t="str">
        <f t="shared" ca="1" si="42"/>
        <v/>
      </c>
      <c r="AA121" s="134" t="str">
        <f t="shared" ca="1" si="43"/>
        <v/>
      </c>
      <c r="AB121" s="134" t="str">
        <f t="shared" ca="1" si="32"/>
        <v/>
      </c>
      <c r="AC121" s="134" t="str">
        <f t="shared" ca="1" si="33"/>
        <v/>
      </c>
    </row>
    <row r="122" spans="1:29" ht="30" customHeight="1">
      <c r="A122" s="66"/>
      <c r="B122" s="66"/>
      <c r="C122" s="66"/>
      <c r="D122" s="44"/>
      <c r="E122" s="89"/>
      <c r="F122" s="46"/>
      <c r="G122" s="41"/>
      <c r="H122" s="41"/>
      <c r="I122" s="41"/>
      <c r="J122" s="41"/>
      <c r="K122" s="42"/>
      <c r="L122" s="42"/>
      <c r="M122" s="221"/>
      <c r="N122" s="44"/>
      <c r="O122" s="46"/>
      <c r="P122" s="42"/>
      <c r="Q122" s="44"/>
      <c r="R122" s="171" t="str">
        <f t="shared" ca="1" si="34"/>
        <v/>
      </c>
      <c r="S122" s="172" t="str">
        <f t="shared" ca="1" si="35"/>
        <v/>
      </c>
      <c r="T122" s="172" t="str">
        <f t="shared" ca="1" si="36"/>
        <v/>
      </c>
      <c r="U122" s="134" t="str">
        <f t="shared" ca="1" si="37"/>
        <v/>
      </c>
      <c r="V122" s="134" t="str">
        <f t="shared" ca="1" si="38"/>
        <v/>
      </c>
      <c r="W122" s="134" t="str">
        <f t="shared" ca="1" si="39"/>
        <v/>
      </c>
      <c r="X122" s="134" t="str">
        <f t="shared" ca="1" si="40"/>
        <v/>
      </c>
      <c r="Y122" s="133" t="str">
        <f t="shared" ca="1" si="41"/>
        <v/>
      </c>
      <c r="Z122" s="133" t="str">
        <f t="shared" ca="1" si="42"/>
        <v/>
      </c>
      <c r="AA122" s="134" t="str">
        <f t="shared" ca="1" si="43"/>
        <v/>
      </c>
      <c r="AB122" s="134" t="str">
        <f t="shared" ca="1" si="32"/>
        <v/>
      </c>
      <c r="AC122" s="134" t="str">
        <f t="shared" ca="1" si="33"/>
        <v/>
      </c>
    </row>
    <row r="123" spans="1:29" ht="30" customHeight="1">
      <c r="A123" s="66"/>
      <c r="B123" s="66"/>
      <c r="C123" s="66"/>
      <c r="D123" s="44"/>
      <c r="E123" s="89"/>
      <c r="F123" s="46"/>
      <c r="G123" s="41"/>
      <c r="H123" s="41"/>
      <c r="I123" s="41"/>
      <c r="J123" s="41"/>
      <c r="K123" s="42"/>
      <c r="L123" s="42"/>
      <c r="M123" s="221"/>
      <c r="N123" s="44"/>
      <c r="O123" s="46"/>
      <c r="P123" s="42"/>
      <c r="Q123" s="44"/>
      <c r="R123" s="171" t="str">
        <f t="shared" ca="1" si="34"/>
        <v/>
      </c>
      <c r="S123" s="172" t="str">
        <f t="shared" ca="1" si="35"/>
        <v/>
      </c>
      <c r="T123" s="172" t="str">
        <f t="shared" ca="1" si="36"/>
        <v/>
      </c>
      <c r="U123" s="134" t="str">
        <f t="shared" ca="1" si="37"/>
        <v/>
      </c>
      <c r="V123" s="134" t="str">
        <f t="shared" ca="1" si="38"/>
        <v/>
      </c>
      <c r="W123" s="134" t="str">
        <f t="shared" ca="1" si="39"/>
        <v/>
      </c>
      <c r="X123" s="134" t="str">
        <f t="shared" ca="1" si="40"/>
        <v/>
      </c>
      <c r="Y123" s="133" t="str">
        <f t="shared" ca="1" si="41"/>
        <v/>
      </c>
      <c r="Z123" s="133" t="str">
        <f t="shared" ca="1" si="42"/>
        <v/>
      </c>
      <c r="AA123" s="134" t="str">
        <f t="shared" ca="1" si="43"/>
        <v/>
      </c>
      <c r="AB123" s="134" t="str">
        <f t="shared" ca="1" si="32"/>
        <v/>
      </c>
      <c r="AC123" s="134" t="str">
        <f t="shared" ca="1" si="33"/>
        <v/>
      </c>
    </row>
    <row r="124" spans="1:29" ht="30" customHeight="1">
      <c r="A124" s="66"/>
      <c r="B124" s="66"/>
      <c r="C124" s="66"/>
      <c r="D124" s="44"/>
      <c r="E124" s="89"/>
      <c r="F124" s="46"/>
      <c r="G124" s="41"/>
      <c r="H124" s="41"/>
      <c r="I124" s="41"/>
      <c r="J124" s="41"/>
      <c r="K124" s="42"/>
      <c r="L124" s="42"/>
      <c r="M124" s="221"/>
      <c r="N124" s="44"/>
      <c r="O124" s="46"/>
      <c r="P124" s="42"/>
      <c r="Q124" s="44"/>
      <c r="R124" s="171" t="str">
        <f t="shared" ca="1" si="34"/>
        <v/>
      </c>
      <c r="S124" s="172" t="str">
        <f t="shared" ca="1" si="35"/>
        <v/>
      </c>
      <c r="T124" s="172" t="str">
        <f t="shared" ca="1" si="36"/>
        <v/>
      </c>
      <c r="U124" s="134" t="str">
        <f t="shared" ca="1" si="37"/>
        <v/>
      </c>
      <c r="V124" s="134" t="str">
        <f t="shared" ca="1" si="38"/>
        <v/>
      </c>
      <c r="W124" s="134" t="str">
        <f t="shared" ca="1" si="39"/>
        <v/>
      </c>
      <c r="X124" s="134" t="str">
        <f t="shared" ca="1" si="40"/>
        <v/>
      </c>
      <c r="Y124" s="133" t="str">
        <f t="shared" ca="1" si="41"/>
        <v/>
      </c>
      <c r="Z124" s="133" t="str">
        <f t="shared" ca="1" si="42"/>
        <v/>
      </c>
      <c r="AA124" s="134" t="str">
        <f t="shared" ca="1" si="43"/>
        <v/>
      </c>
      <c r="AB124" s="134" t="str">
        <f t="shared" ca="1" si="32"/>
        <v/>
      </c>
      <c r="AC124" s="134" t="str">
        <f t="shared" ca="1" si="33"/>
        <v/>
      </c>
    </row>
    <row r="125" spans="1:29" ht="30" customHeight="1">
      <c r="A125" s="66"/>
      <c r="B125" s="66"/>
      <c r="C125" s="66"/>
      <c r="D125" s="44"/>
      <c r="E125" s="89"/>
      <c r="F125" s="46"/>
      <c r="G125" s="41"/>
      <c r="H125" s="41"/>
      <c r="I125" s="41"/>
      <c r="J125" s="41"/>
      <c r="K125" s="42"/>
      <c r="L125" s="42"/>
      <c r="M125" s="221"/>
      <c r="N125" s="44"/>
      <c r="O125" s="46"/>
      <c r="P125" s="42"/>
      <c r="Q125" s="44"/>
      <c r="R125" s="171" t="str">
        <f t="shared" ca="1" si="34"/>
        <v/>
      </c>
      <c r="S125" s="172" t="str">
        <f t="shared" ca="1" si="35"/>
        <v/>
      </c>
      <c r="T125" s="172" t="str">
        <f t="shared" ca="1" si="36"/>
        <v/>
      </c>
      <c r="U125" s="134" t="str">
        <f t="shared" ca="1" si="37"/>
        <v/>
      </c>
      <c r="V125" s="134" t="str">
        <f t="shared" ca="1" si="38"/>
        <v/>
      </c>
      <c r="W125" s="134" t="str">
        <f t="shared" ca="1" si="39"/>
        <v/>
      </c>
      <c r="X125" s="134" t="str">
        <f t="shared" ca="1" si="40"/>
        <v/>
      </c>
      <c r="Y125" s="133" t="str">
        <f t="shared" ca="1" si="41"/>
        <v/>
      </c>
      <c r="Z125" s="133" t="str">
        <f t="shared" ca="1" si="42"/>
        <v/>
      </c>
      <c r="AA125" s="134" t="str">
        <f t="shared" ca="1" si="43"/>
        <v/>
      </c>
      <c r="AB125" s="134" t="str">
        <f t="shared" ca="1" si="32"/>
        <v/>
      </c>
      <c r="AC125" s="134" t="str">
        <f t="shared" ca="1" si="33"/>
        <v/>
      </c>
    </row>
    <row r="126" spans="1:29" ht="30" customHeight="1">
      <c r="A126" s="66"/>
      <c r="B126" s="66"/>
      <c r="C126" s="66"/>
      <c r="D126" s="44"/>
      <c r="E126" s="89"/>
      <c r="F126" s="46"/>
      <c r="G126" s="41"/>
      <c r="H126" s="41"/>
      <c r="I126" s="41"/>
      <c r="J126" s="41"/>
      <c r="K126" s="42"/>
      <c r="L126" s="42"/>
      <c r="M126" s="221"/>
      <c r="N126" s="44"/>
      <c r="O126" s="46"/>
      <c r="P126" s="42"/>
      <c r="Q126" s="44"/>
      <c r="R126" s="171" t="str">
        <f t="shared" ca="1" si="34"/>
        <v/>
      </c>
      <c r="S126" s="172" t="str">
        <f t="shared" ca="1" si="35"/>
        <v/>
      </c>
      <c r="T126" s="172" t="str">
        <f t="shared" ca="1" si="36"/>
        <v/>
      </c>
      <c r="U126" s="134" t="str">
        <f t="shared" ca="1" si="37"/>
        <v/>
      </c>
      <c r="V126" s="134" t="str">
        <f t="shared" ca="1" si="38"/>
        <v/>
      </c>
      <c r="W126" s="134" t="str">
        <f t="shared" ca="1" si="39"/>
        <v/>
      </c>
      <c r="X126" s="134" t="str">
        <f t="shared" ca="1" si="40"/>
        <v/>
      </c>
      <c r="Y126" s="133" t="str">
        <f t="shared" ca="1" si="41"/>
        <v/>
      </c>
      <c r="Z126" s="133" t="str">
        <f t="shared" ca="1" si="42"/>
        <v/>
      </c>
      <c r="AA126" s="134" t="str">
        <f t="shared" ca="1" si="43"/>
        <v/>
      </c>
      <c r="AB126" s="134" t="str">
        <f t="shared" ca="1" si="32"/>
        <v/>
      </c>
      <c r="AC126" s="134" t="str">
        <f t="shared" ca="1" si="33"/>
        <v/>
      </c>
    </row>
    <row r="127" spans="1:29" ht="30" customHeight="1">
      <c r="A127" s="66"/>
      <c r="B127" s="66"/>
      <c r="C127" s="66"/>
      <c r="D127" s="44"/>
      <c r="E127" s="89"/>
      <c r="F127" s="46"/>
      <c r="G127" s="41"/>
      <c r="H127" s="41"/>
      <c r="I127" s="41"/>
      <c r="J127" s="41"/>
      <c r="K127" s="42"/>
      <c r="L127" s="42"/>
      <c r="M127" s="221"/>
      <c r="N127" s="44"/>
      <c r="O127" s="46"/>
      <c r="P127" s="42"/>
      <c r="Q127" s="44"/>
      <c r="R127" s="171" t="str">
        <f t="shared" ca="1" si="34"/>
        <v/>
      </c>
      <c r="S127" s="172" t="str">
        <f t="shared" ca="1" si="35"/>
        <v/>
      </c>
      <c r="T127" s="172" t="str">
        <f t="shared" ca="1" si="36"/>
        <v/>
      </c>
      <c r="U127" s="134" t="str">
        <f t="shared" ca="1" si="37"/>
        <v/>
      </c>
      <c r="V127" s="134" t="str">
        <f t="shared" ca="1" si="38"/>
        <v/>
      </c>
      <c r="W127" s="134" t="str">
        <f t="shared" ca="1" si="39"/>
        <v/>
      </c>
      <c r="X127" s="134" t="str">
        <f t="shared" ca="1" si="40"/>
        <v/>
      </c>
      <c r="Y127" s="133" t="str">
        <f t="shared" ca="1" si="41"/>
        <v/>
      </c>
      <c r="Z127" s="133" t="str">
        <f t="shared" ca="1" si="42"/>
        <v/>
      </c>
      <c r="AA127" s="134" t="str">
        <f t="shared" ca="1" si="43"/>
        <v/>
      </c>
      <c r="AB127" s="134" t="str">
        <f t="shared" ca="1" si="32"/>
        <v/>
      </c>
      <c r="AC127" s="134" t="str">
        <f t="shared" ca="1" si="33"/>
        <v/>
      </c>
    </row>
    <row r="128" spans="1:29" ht="30" customHeight="1">
      <c r="A128" s="66"/>
      <c r="B128" s="66"/>
      <c r="C128" s="66"/>
      <c r="D128" s="44"/>
      <c r="E128" s="89"/>
      <c r="F128" s="46"/>
      <c r="G128" s="41"/>
      <c r="H128" s="41"/>
      <c r="I128" s="41"/>
      <c r="J128" s="41"/>
      <c r="K128" s="42"/>
      <c r="L128" s="42"/>
      <c r="M128" s="221"/>
      <c r="N128" s="44"/>
      <c r="O128" s="46"/>
      <c r="P128" s="42"/>
      <c r="Q128" s="44"/>
      <c r="R128" s="171" t="str">
        <f t="shared" ca="1" si="34"/>
        <v/>
      </c>
      <c r="S128" s="172" t="str">
        <f t="shared" ca="1" si="35"/>
        <v/>
      </c>
      <c r="T128" s="172" t="str">
        <f t="shared" ca="1" si="36"/>
        <v/>
      </c>
      <c r="U128" s="134" t="str">
        <f t="shared" ca="1" si="37"/>
        <v/>
      </c>
      <c r="V128" s="134" t="str">
        <f t="shared" ca="1" si="38"/>
        <v/>
      </c>
      <c r="W128" s="134" t="str">
        <f t="shared" ca="1" si="39"/>
        <v/>
      </c>
      <c r="X128" s="134" t="str">
        <f t="shared" ca="1" si="40"/>
        <v/>
      </c>
      <c r="Y128" s="133" t="str">
        <f t="shared" ca="1" si="41"/>
        <v/>
      </c>
      <c r="Z128" s="133" t="str">
        <f t="shared" ca="1" si="42"/>
        <v/>
      </c>
      <c r="AA128" s="134" t="str">
        <f t="shared" ca="1" si="43"/>
        <v/>
      </c>
      <c r="AB128" s="134" t="str">
        <f t="shared" ca="1" si="32"/>
        <v/>
      </c>
      <c r="AC128" s="134" t="str">
        <f t="shared" ca="1" si="33"/>
        <v/>
      </c>
    </row>
    <row r="129" spans="1:29" ht="30" customHeight="1">
      <c r="A129" s="66"/>
      <c r="B129" s="66"/>
      <c r="C129" s="66"/>
      <c r="D129" s="44"/>
      <c r="E129" s="89"/>
      <c r="F129" s="46"/>
      <c r="G129" s="41"/>
      <c r="H129" s="41"/>
      <c r="I129" s="41"/>
      <c r="J129" s="41"/>
      <c r="K129" s="42"/>
      <c r="L129" s="42"/>
      <c r="M129" s="221"/>
      <c r="N129" s="44"/>
      <c r="O129" s="46"/>
      <c r="P129" s="42"/>
      <c r="Q129" s="44"/>
      <c r="R129" s="171" t="str">
        <f t="shared" ca="1" si="34"/>
        <v/>
      </c>
      <c r="S129" s="172" t="str">
        <f t="shared" ca="1" si="35"/>
        <v/>
      </c>
      <c r="T129" s="172" t="str">
        <f t="shared" ca="1" si="36"/>
        <v/>
      </c>
      <c r="U129" s="134" t="str">
        <f t="shared" ca="1" si="37"/>
        <v/>
      </c>
      <c r="V129" s="134" t="str">
        <f t="shared" ca="1" si="38"/>
        <v/>
      </c>
      <c r="W129" s="134" t="str">
        <f t="shared" ca="1" si="39"/>
        <v/>
      </c>
      <c r="X129" s="134" t="str">
        <f t="shared" ca="1" si="40"/>
        <v/>
      </c>
      <c r="Y129" s="133" t="str">
        <f t="shared" ca="1" si="41"/>
        <v/>
      </c>
      <c r="Z129" s="133" t="str">
        <f t="shared" ca="1" si="42"/>
        <v/>
      </c>
      <c r="AA129" s="134" t="str">
        <f t="shared" ca="1" si="43"/>
        <v/>
      </c>
      <c r="AB129" s="134" t="str">
        <f t="shared" ca="1" si="32"/>
        <v/>
      </c>
      <c r="AC129" s="134" t="str">
        <f t="shared" ca="1" si="33"/>
        <v/>
      </c>
    </row>
    <row r="130" spans="1:29" ht="30" customHeight="1">
      <c r="A130" s="66"/>
      <c r="B130" s="66"/>
      <c r="C130" s="66"/>
      <c r="D130" s="44"/>
      <c r="E130" s="89"/>
      <c r="F130" s="46"/>
      <c r="G130" s="41"/>
      <c r="H130" s="41"/>
      <c r="I130" s="41"/>
      <c r="J130" s="41"/>
      <c r="K130" s="42"/>
      <c r="L130" s="42"/>
      <c r="M130" s="221"/>
      <c r="N130" s="44"/>
      <c r="O130" s="46"/>
      <c r="P130" s="42"/>
      <c r="Q130" s="44"/>
      <c r="R130" s="171" t="str">
        <f t="shared" ca="1" si="34"/>
        <v/>
      </c>
      <c r="S130" s="172" t="str">
        <f t="shared" ca="1" si="35"/>
        <v/>
      </c>
      <c r="T130" s="172" t="str">
        <f t="shared" ca="1" si="36"/>
        <v/>
      </c>
      <c r="U130" s="134" t="str">
        <f t="shared" ca="1" si="37"/>
        <v/>
      </c>
      <c r="V130" s="134" t="str">
        <f t="shared" ca="1" si="38"/>
        <v/>
      </c>
      <c r="W130" s="134" t="str">
        <f t="shared" ca="1" si="39"/>
        <v/>
      </c>
      <c r="X130" s="134" t="str">
        <f t="shared" ca="1" si="40"/>
        <v/>
      </c>
      <c r="Y130" s="133" t="str">
        <f t="shared" ca="1" si="41"/>
        <v/>
      </c>
      <c r="Z130" s="133" t="str">
        <f t="shared" ca="1" si="42"/>
        <v/>
      </c>
      <c r="AA130" s="134" t="str">
        <f t="shared" ca="1" si="43"/>
        <v/>
      </c>
      <c r="AB130" s="134" t="str">
        <f t="shared" ca="1" si="32"/>
        <v/>
      </c>
      <c r="AC130" s="134" t="str">
        <f t="shared" ca="1" si="33"/>
        <v/>
      </c>
    </row>
    <row r="131" spans="1:29" ht="30" customHeight="1">
      <c r="A131" s="66"/>
      <c r="B131" s="66"/>
      <c r="C131" s="66"/>
      <c r="D131" s="44"/>
      <c r="E131" s="89"/>
      <c r="F131" s="46"/>
      <c r="G131" s="41"/>
      <c r="H131" s="41"/>
      <c r="I131" s="41"/>
      <c r="J131" s="41"/>
      <c r="K131" s="42"/>
      <c r="L131" s="42"/>
      <c r="M131" s="221"/>
      <c r="N131" s="44"/>
      <c r="O131" s="46"/>
      <c r="P131" s="42"/>
      <c r="Q131" s="44"/>
      <c r="R131" s="171" t="str">
        <f t="shared" ca="1" si="34"/>
        <v/>
      </c>
      <c r="S131" s="172" t="str">
        <f t="shared" ca="1" si="35"/>
        <v/>
      </c>
      <c r="T131" s="172" t="str">
        <f t="shared" ca="1" si="36"/>
        <v/>
      </c>
      <c r="U131" s="134" t="str">
        <f t="shared" ca="1" si="37"/>
        <v/>
      </c>
      <c r="V131" s="134" t="str">
        <f t="shared" ca="1" si="38"/>
        <v/>
      </c>
      <c r="W131" s="134" t="str">
        <f t="shared" ca="1" si="39"/>
        <v/>
      </c>
      <c r="X131" s="134" t="str">
        <f t="shared" ca="1" si="40"/>
        <v/>
      </c>
      <c r="Y131" s="133" t="str">
        <f t="shared" ca="1" si="41"/>
        <v/>
      </c>
      <c r="Z131" s="133" t="str">
        <f t="shared" ca="1" si="42"/>
        <v/>
      </c>
      <c r="AA131" s="134" t="str">
        <f t="shared" ca="1" si="43"/>
        <v/>
      </c>
      <c r="AB131" s="134" t="str">
        <f t="shared" ca="1" si="32"/>
        <v/>
      </c>
      <c r="AC131" s="134" t="str">
        <f t="shared" ca="1" si="33"/>
        <v/>
      </c>
    </row>
    <row r="132" spans="1:29" ht="30" customHeight="1">
      <c r="A132" s="66"/>
      <c r="B132" s="66"/>
      <c r="C132" s="66"/>
      <c r="D132" s="44"/>
      <c r="E132" s="89"/>
      <c r="F132" s="46"/>
      <c r="G132" s="41"/>
      <c r="H132" s="41"/>
      <c r="I132" s="41"/>
      <c r="J132" s="41"/>
      <c r="K132" s="42"/>
      <c r="L132" s="42"/>
      <c r="M132" s="221"/>
      <c r="N132" s="44"/>
      <c r="O132" s="46"/>
      <c r="P132" s="42"/>
      <c r="Q132" s="44"/>
      <c r="R132" s="171" t="str">
        <f t="shared" ca="1" si="34"/>
        <v/>
      </c>
      <c r="S132" s="172" t="str">
        <f t="shared" ca="1" si="35"/>
        <v/>
      </c>
      <c r="T132" s="172" t="str">
        <f t="shared" ca="1" si="36"/>
        <v/>
      </c>
      <c r="U132" s="134" t="str">
        <f t="shared" ca="1" si="37"/>
        <v/>
      </c>
      <c r="V132" s="134" t="str">
        <f t="shared" ca="1" si="38"/>
        <v/>
      </c>
      <c r="W132" s="134" t="str">
        <f t="shared" ca="1" si="39"/>
        <v/>
      </c>
      <c r="X132" s="134" t="str">
        <f t="shared" ca="1" si="40"/>
        <v/>
      </c>
      <c r="Y132" s="133" t="str">
        <f t="shared" ca="1" si="41"/>
        <v/>
      </c>
      <c r="Z132" s="133" t="str">
        <f t="shared" ca="1" si="42"/>
        <v/>
      </c>
      <c r="AA132" s="134" t="str">
        <f t="shared" ca="1" si="43"/>
        <v/>
      </c>
      <c r="AB132" s="134" t="str">
        <f t="shared" ca="1" si="32"/>
        <v/>
      </c>
      <c r="AC132" s="134" t="str">
        <f t="shared" ca="1" si="33"/>
        <v/>
      </c>
    </row>
    <row r="133" spans="1:29" ht="30" customHeight="1">
      <c r="A133" s="66"/>
      <c r="B133" s="66"/>
      <c r="C133" s="66"/>
      <c r="D133" s="44"/>
      <c r="E133" s="89"/>
      <c r="F133" s="46"/>
      <c r="G133" s="41"/>
      <c r="H133" s="41"/>
      <c r="I133" s="41"/>
      <c r="J133" s="41"/>
      <c r="K133" s="42"/>
      <c r="L133" s="42"/>
      <c r="M133" s="221"/>
      <c r="N133" s="44"/>
      <c r="O133" s="46"/>
      <c r="P133" s="42"/>
      <c r="Q133" s="44"/>
      <c r="R133" s="171" t="str">
        <f t="shared" ca="1" si="34"/>
        <v/>
      </c>
      <c r="S133" s="172" t="str">
        <f t="shared" ca="1" si="35"/>
        <v/>
      </c>
      <c r="T133" s="172" t="str">
        <f t="shared" ca="1" si="36"/>
        <v/>
      </c>
      <c r="U133" s="134" t="str">
        <f t="shared" ca="1" si="37"/>
        <v/>
      </c>
      <c r="V133" s="134" t="str">
        <f t="shared" ca="1" si="38"/>
        <v/>
      </c>
      <c r="W133" s="134" t="str">
        <f t="shared" ca="1" si="39"/>
        <v/>
      </c>
      <c r="X133" s="134" t="str">
        <f t="shared" ca="1" si="40"/>
        <v/>
      </c>
      <c r="Y133" s="133" t="str">
        <f t="shared" ca="1" si="41"/>
        <v/>
      </c>
      <c r="Z133" s="133" t="str">
        <f t="shared" ca="1" si="42"/>
        <v/>
      </c>
      <c r="AA133" s="134" t="str">
        <f t="shared" ca="1" si="43"/>
        <v/>
      </c>
      <c r="AB133" s="134" t="str">
        <f t="shared" ca="1" si="32"/>
        <v/>
      </c>
      <c r="AC133" s="134" t="str">
        <f t="shared" ca="1" si="33"/>
        <v/>
      </c>
    </row>
    <row r="134" spans="1:29" ht="30" customHeight="1">
      <c r="A134" s="66"/>
      <c r="B134" s="66"/>
      <c r="C134" s="66"/>
      <c r="D134" s="44"/>
      <c r="E134" s="89"/>
      <c r="F134" s="46"/>
      <c r="G134" s="41"/>
      <c r="H134" s="41"/>
      <c r="I134" s="41"/>
      <c r="J134" s="41"/>
      <c r="K134" s="42"/>
      <c r="L134" s="42"/>
      <c r="M134" s="221"/>
      <c r="N134" s="44"/>
      <c r="O134" s="46"/>
      <c r="P134" s="42"/>
      <c r="Q134" s="44"/>
      <c r="R134" s="171" t="str">
        <f t="shared" ca="1" si="34"/>
        <v/>
      </c>
      <c r="S134" s="172" t="str">
        <f t="shared" ca="1" si="35"/>
        <v/>
      </c>
      <c r="T134" s="172" t="str">
        <f t="shared" ca="1" si="36"/>
        <v/>
      </c>
      <c r="U134" s="134" t="str">
        <f t="shared" ca="1" si="37"/>
        <v/>
      </c>
      <c r="V134" s="134" t="str">
        <f t="shared" ca="1" si="38"/>
        <v/>
      </c>
      <c r="W134" s="134" t="str">
        <f t="shared" ca="1" si="39"/>
        <v/>
      </c>
      <c r="X134" s="134" t="str">
        <f t="shared" ca="1" si="40"/>
        <v/>
      </c>
      <c r="Y134" s="133" t="str">
        <f t="shared" ca="1" si="41"/>
        <v/>
      </c>
      <c r="Z134" s="133" t="str">
        <f t="shared" ca="1" si="42"/>
        <v/>
      </c>
      <c r="AA134" s="134" t="str">
        <f t="shared" ca="1" si="43"/>
        <v/>
      </c>
      <c r="AB134" s="134" t="str">
        <f t="shared" ca="1" si="32"/>
        <v/>
      </c>
      <c r="AC134" s="134" t="str">
        <f t="shared" ca="1" si="33"/>
        <v/>
      </c>
    </row>
    <row r="135" spans="1:29" ht="30" customHeight="1">
      <c r="A135" s="66"/>
      <c r="B135" s="66"/>
      <c r="C135" s="66"/>
      <c r="D135" s="44"/>
      <c r="E135" s="89"/>
      <c r="F135" s="46"/>
      <c r="G135" s="41"/>
      <c r="H135" s="41"/>
      <c r="I135" s="41"/>
      <c r="J135" s="41"/>
      <c r="K135" s="42"/>
      <c r="L135" s="42"/>
      <c r="M135" s="221"/>
      <c r="N135" s="44"/>
      <c r="O135" s="46"/>
      <c r="P135" s="42"/>
      <c r="Q135" s="44"/>
      <c r="R135" s="171" t="str">
        <f t="shared" ca="1" si="34"/>
        <v/>
      </c>
      <c r="S135" s="172" t="str">
        <f t="shared" ca="1" si="35"/>
        <v/>
      </c>
      <c r="T135" s="172" t="str">
        <f t="shared" ca="1" si="36"/>
        <v/>
      </c>
      <c r="U135" s="134" t="str">
        <f t="shared" ca="1" si="37"/>
        <v/>
      </c>
      <c r="V135" s="134" t="str">
        <f t="shared" ca="1" si="38"/>
        <v/>
      </c>
      <c r="W135" s="134" t="str">
        <f t="shared" ca="1" si="39"/>
        <v/>
      </c>
      <c r="X135" s="134" t="str">
        <f t="shared" ca="1" si="40"/>
        <v/>
      </c>
      <c r="Y135" s="133" t="str">
        <f t="shared" ca="1" si="41"/>
        <v/>
      </c>
      <c r="Z135" s="133" t="str">
        <f t="shared" ca="1" si="42"/>
        <v/>
      </c>
      <c r="AA135" s="134" t="str">
        <f t="shared" ca="1" si="43"/>
        <v/>
      </c>
      <c r="AB135" s="134" t="str">
        <f t="shared" ca="1" si="32"/>
        <v/>
      </c>
      <c r="AC135" s="134" t="str">
        <f t="shared" ca="1" si="33"/>
        <v/>
      </c>
    </row>
    <row r="136" spans="1:29" ht="30" customHeight="1">
      <c r="A136" s="66"/>
      <c r="B136" s="66"/>
      <c r="C136" s="66"/>
      <c r="D136" s="44"/>
      <c r="E136" s="89"/>
      <c r="F136" s="46"/>
      <c r="G136" s="41"/>
      <c r="H136" s="41"/>
      <c r="I136" s="41"/>
      <c r="J136" s="41"/>
      <c r="K136" s="42"/>
      <c r="L136" s="42"/>
      <c r="M136" s="221"/>
      <c r="N136" s="44"/>
      <c r="O136" s="46"/>
      <c r="P136" s="42"/>
      <c r="Q136" s="44"/>
      <c r="R136" s="171" t="str">
        <f t="shared" ca="1" si="34"/>
        <v/>
      </c>
      <c r="S136" s="172" t="str">
        <f t="shared" ca="1" si="35"/>
        <v/>
      </c>
      <c r="T136" s="172" t="str">
        <f t="shared" ca="1" si="36"/>
        <v/>
      </c>
      <c r="U136" s="134" t="str">
        <f t="shared" ca="1" si="37"/>
        <v/>
      </c>
      <c r="V136" s="134" t="str">
        <f t="shared" ca="1" si="38"/>
        <v/>
      </c>
      <c r="W136" s="134" t="str">
        <f t="shared" ca="1" si="39"/>
        <v/>
      </c>
      <c r="X136" s="134" t="str">
        <f t="shared" ca="1" si="40"/>
        <v/>
      </c>
      <c r="Y136" s="133" t="str">
        <f t="shared" ca="1" si="41"/>
        <v/>
      </c>
      <c r="Z136" s="133" t="str">
        <f t="shared" ca="1" si="42"/>
        <v/>
      </c>
      <c r="AA136" s="134" t="str">
        <f t="shared" ca="1" si="43"/>
        <v/>
      </c>
      <c r="AB136" s="134" t="str">
        <f t="shared" ca="1" si="32"/>
        <v/>
      </c>
      <c r="AC136" s="134" t="str">
        <f t="shared" ca="1" si="33"/>
        <v/>
      </c>
    </row>
    <row r="137" spans="1:29" ht="30" customHeight="1">
      <c r="A137" s="66"/>
      <c r="B137" s="66"/>
      <c r="C137" s="66"/>
      <c r="D137" s="44"/>
      <c r="E137" s="89"/>
      <c r="F137" s="46"/>
      <c r="G137" s="41"/>
      <c r="H137" s="41"/>
      <c r="I137" s="41"/>
      <c r="J137" s="41"/>
      <c r="K137" s="42"/>
      <c r="L137" s="42"/>
      <c r="M137" s="221"/>
      <c r="N137" s="44"/>
      <c r="O137" s="46"/>
      <c r="P137" s="42"/>
      <c r="Q137" s="44"/>
      <c r="R137" s="171" t="str">
        <f t="shared" ca="1" si="34"/>
        <v/>
      </c>
      <c r="S137" s="172" t="str">
        <f t="shared" ca="1" si="35"/>
        <v/>
      </c>
      <c r="T137" s="172" t="str">
        <f t="shared" ca="1" si="36"/>
        <v/>
      </c>
      <c r="U137" s="134" t="str">
        <f t="shared" ca="1" si="37"/>
        <v/>
      </c>
      <c r="V137" s="134" t="str">
        <f t="shared" ca="1" si="38"/>
        <v/>
      </c>
      <c r="W137" s="134" t="str">
        <f t="shared" ca="1" si="39"/>
        <v/>
      </c>
      <c r="X137" s="134" t="str">
        <f t="shared" ca="1" si="40"/>
        <v/>
      </c>
      <c r="Y137" s="133" t="str">
        <f t="shared" ca="1" si="41"/>
        <v/>
      </c>
      <c r="Z137" s="133" t="str">
        <f t="shared" ca="1" si="42"/>
        <v/>
      </c>
      <c r="AA137" s="134" t="str">
        <f t="shared" ca="1" si="43"/>
        <v/>
      </c>
      <c r="AB137" s="134" t="str">
        <f t="shared" ca="1" si="32"/>
        <v/>
      </c>
      <c r="AC137" s="134" t="str">
        <f t="shared" ca="1" si="33"/>
        <v/>
      </c>
    </row>
    <row r="138" spans="1:29" ht="30" customHeight="1">
      <c r="A138" s="66"/>
      <c r="B138" s="66"/>
      <c r="C138" s="66"/>
      <c r="D138" s="44"/>
      <c r="E138" s="89"/>
      <c r="F138" s="46"/>
      <c r="G138" s="41"/>
      <c r="H138" s="41"/>
      <c r="I138" s="41"/>
      <c r="J138" s="41"/>
      <c r="K138" s="42"/>
      <c r="L138" s="42"/>
      <c r="M138" s="221"/>
      <c r="N138" s="44"/>
      <c r="O138" s="46"/>
      <c r="P138" s="42"/>
      <c r="Q138" s="44"/>
      <c r="R138" s="171" t="str">
        <f t="shared" ca="1" si="34"/>
        <v/>
      </c>
      <c r="S138" s="172" t="str">
        <f t="shared" ca="1" si="35"/>
        <v/>
      </c>
      <c r="T138" s="172" t="str">
        <f t="shared" ca="1" si="36"/>
        <v/>
      </c>
      <c r="U138" s="134" t="str">
        <f t="shared" ca="1" si="37"/>
        <v/>
      </c>
      <c r="V138" s="134" t="str">
        <f t="shared" ca="1" si="38"/>
        <v/>
      </c>
      <c r="W138" s="134" t="str">
        <f t="shared" ca="1" si="39"/>
        <v/>
      </c>
      <c r="X138" s="134" t="str">
        <f t="shared" ca="1" si="40"/>
        <v/>
      </c>
      <c r="Y138" s="133" t="str">
        <f t="shared" ca="1" si="41"/>
        <v/>
      </c>
      <c r="Z138" s="133" t="str">
        <f t="shared" ca="1" si="42"/>
        <v/>
      </c>
      <c r="AA138" s="134" t="str">
        <f t="shared" ca="1" si="43"/>
        <v/>
      </c>
      <c r="AB138" s="134" t="str">
        <f t="shared" ca="1" si="32"/>
        <v/>
      </c>
      <c r="AC138" s="134" t="str">
        <f t="shared" ca="1" si="33"/>
        <v/>
      </c>
    </row>
    <row r="139" spans="1:29" ht="30" customHeight="1">
      <c r="A139" s="66"/>
      <c r="B139" s="66"/>
      <c r="C139" s="66"/>
      <c r="D139" s="44"/>
      <c r="E139" s="89"/>
      <c r="F139" s="46"/>
      <c r="G139" s="41"/>
      <c r="H139" s="41"/>
      <c r="I139" s="41"/>
      <c r="J139" s="41"/>
      <c r="K139" s="42"/>
      <c r="L139" s="42"/>
      <c r="M139" s="221"/>
      <c r="N139" s="44"/>
      <c r="O139" s="46"/>
      <c r="P139" s="42"/>
      <c r="Q139" s="44"/>
      <c r="R139" s="171" t="str">
        <f t="shared" ref="R139:R170" ca="1" si="44">IF(ISBLANK($D139), "", IF(N139="핵심운용인력",                    SUMPRODUCT((OFFSET(핵심인력_경력,0,0,ROWS(핵심인력_경력),1)=$D139)*1, OFFSET(핵심인력_경력,0,9,ROWS(핵심인력_경력),1), (OFFSET(핵심인력_경력,0,10,ROWS(핵심인력_경력),1)="A")*1)+SUMPRODUCT((OFFSET(핵심인력_경력,0,0,ROWS(핵심인력_경력),1)=$D139)*1, OFFSET(핵심인력_경력,0,9,ROWS(핵심인력_경력),1), (OFFSET(핵심인력_경력,0,10,ROWS(핵심인력_경력),1)="B")*1)*0.7,                                           SUMPRODUCT((OFFSET(일반인력_경력,0,0,ROWS(일반인력_경력),1)=$D139)*1, OFFSET(일반인력_경력,0,9,ROWS(일반인력_경력),1), (OFFSET(일반인력_경력,0,10,ROWS(일반인력_경력),1)="A")*1)+SUMPRODUCT((OFFSET(일반인력_경력,0,0,ROWS(일반인력_경력),1)=$D139)*1, OFFSET(일반인력_경력,0,9,ROWS(일반인력_경력),1), (OFFSET(일반인력_경력,0,10,ROWS(일반인력_경력),1)="B")*1)*0.7 ) )</f>
        <v/>
      </c>
      <c r="S139" s="172" t="str">
        <f t="shared" ref="S139:S170" ca="1" si="45">IF(ISBLANK($D139), "", IF(VLOOKUP($D139,참여인력_개요,11,FALSE)="관리인력", "", IF(N139="핵심운용인력", SUMPRODUCT((OFFSET(핵심인력_투자현황,0,0,ROWS(핵심인력_투자현황),1)=$D139)*1, ISTEXT(OFFSET(핵심인력_투자현황,0,11,ROWS(핵심인력_투자현황),1))*1), SUMPRODUCT((OFFSET(일반인력_투자현황,0,0,ROWS(일반인력_투자현황),1)=$D139)*1, ISTEXT(OFFSET(일반인력_투자현황,0,11,ROWS(일반인력_투자현황),1))*1)) ) )</f>
        <v/>
      </c>
      <c r="T139" s="172" t="str">
        <f t="shared" ref="T139:T170" ca="1" si="46">IF(ISBLANK($D139), "", IF(VLOOKUP($D139,참여인력_개요,11,FALSE)="관리인력", "", IF(N139="핵심운용인력", SUMPRODUCT((OFFSET(핵심인력_투자현황,0,0,ROWS(핵심인력_투자현황),1)=$D139)*1, (OFFSET(핵심인력_투자현황,0,17,ROWS(핵심인력_투자현황),1)="회수료")*1), SUMPRODUCT((OFFSET(일반인력_투자현황,0,0,ROWS(일반인력_투자현황),1)=$D139)*1, (OFFSET(일반인력_투자현황,0,17,ROWS(일반인력_투자현황),1)="회수료")*1))))</f>
        <v/>
      </c>
      <c r="U139" s="134" t="str">
        <f t="shared" ref="U139:U170" ca="1" si="47">IF(ISBLANK($D139), "", IF(VLOOKUP($D139,참여인력_개요,11,FALSE)="관리인력", "", IF(N139="핵심운용인력", SUMPRODUCT((OFFSET(핵심인력_투자현황,0,0,ROWS(핵심인력_투자현황),1)=$D139)*1, OFFSET(핵심인력_투자현황,0,16,ROWS(핵심인력_투자현황),1)),  SUMPRODUCT((OFFSET(일반인력_투자현황,0,0,ROWS(일반인력_투자현황),1)=$D139)*1, OFFSET(일반인력_투자현황,0,16,ROWS(일반인력_투자현황),1)) )))</f>
        <v/>
      </c>
      <c r="V139" s="134" t="str">
        <f t="shared" ref="V139:V170" ca="1" si="48">IF(ISBLANK($D139), "", IF(VLOOKUP($D139,참여인력_개요,11,FALSE)="관리인력", "", IF(N139="핵심운용인력", SUMPRODUCT((OFFSET(핵심인력_투자현황,0,0,ROWS(핵심인력_투자현황),1)=$D139)*1, OFFSET(핵심인력_투자현황,0,20,ROWS(핵심인력_투자현황),1)), SUMPRODUCT((OFFSET(일반인력_투자현황,0,0,ROWS(일반인력_투자현황),1)=$D139)*1, OFFSET(일반인력_투자현황,0,20,ROWS(일반인력_투자현황),1))  )))</f>
        <v/>
      </c>
      <c r="W139" s="134" t="str">
        <f t="shared" ref="W139:W170" ca="1" si="49">IF(ISBLANK($D139), "", IF(VLOOKUP($D139,참여인력_개요,11,FALSE)="관리인력", "", IF(N139="핵심운용인력", SUMPRODUCT((OFFSET(핵심인력_투자현황,0,0,ROWS(핵심인력_투자현황),1)=$D139)*1, OFFSET(핵심인력_투자현황,0,25,ROWS(핵심인력_투자현황),1)), SUMPRODUCT((OFFSET(일반인력_투자현황,0,0,ROWS(일반인력_투자현황),1)=$D139)*1, OFFSET(일반인력_투자현황,0,25,ROWS(일반인력_투자현황),1)) )))</f>
        <v/>
      </c>
      <c r="X139" s="134" t="str">
        <f t="shared" ref="X139:X170" ca="1" si="50">IF(ISBLANK($D139), "", IF(VLOOKUP($D139,참여인력_개요,11,FALSE)="관리인력", "", IF(N139="핵심운용인력", SUMPRODUCT((OFFSET(핵심인력_투자현황,0,0,ROWS(핵심인력_투자현황),1)=$D139)*1, OFFSET(핵심인력_투자현황,0,26,ROWS(핵심인력_투자현황),1)), SUMPRODUCT((OFFSET(일반인력_투자현황,0,0,ROWS(일반인력_투자현황),1)=$D139)*1, OFFSET(일반인력_투자현황,0,26,ROWS(일반인력_투자현황),1)) )))</f>
        <v/>
      </c>
      <c r="Y139" s="133" t="str">
        <f t="shared" ref="Y139:Y170" ca="1" si="51">IF(ISBLANK($D139), "", IF(VLOOKUP($D139,참여인력_개요,11,FALSE)="관리인력", "", IF(N139="핵심운용인력", SUMPRODUCT((OFFSET(핵심인력_투자현황,0,0,ROWS(핵심인력_투자현황),1)=$D139)*1, OFFSET(핵심인력_투자현황,0,16,ROWS(핵심인력_투자현황),1), OFFSET(핵심인력_투자현황,0,18,ROWS(핵심인력_투자현황),1))/U139, SUMPRODUCT((OFFSET(일반인력_투자현황,0,0,ROWS(일반인력_투자현황),1)=$D139)*1, OFFSET(일반인력_투자현황,0,16,ROWS(일반인력_투자현황),1), OFFSET(일반인력_투자현황,0,18,ROWS(일반인력_투자현황),1))/U139 )))</f>
        <v/>
      </c>
      <c r="Z139" s="133" t="str">
        <f t="shared" ca="1" si="42"/>
        <v/>
      </c>
      <c r="AA139" s="134" t="str">
        <f t="shared" ref="AA139:AA170" ca="1" si="52">IF(ISBLANK($D139), "", IF(VLOOKUP($D139,참여인력_개요,11,FALSE)="관리인력", "", SUMPRODUCT( (OFFSET(제안사_투자현황,0,22,ROWS(제안사_투자현황),1)=$D139)*1, (OFFSET(제안사_투자현황,0,10,ROWS(제안사_투자현황),1)&lt;&gt;"회수료")*1 ) ))</f>
        <v/>
      </c>
      <c r="AB139" s="134" t="str">
        <f t="shared" ref="AB139:AB200" ca="1" si="53">IF(ISBLANK($D139), "", IF(VLOOKUP($D139,참여인력_개요,11,FALSE)="관리인력", "",  SUMPRODUCT( (OFFSET(제안사_투자현황,0,22,ROWS(제안사_투자현황),1)=$D139)*1, (OFFSET(제안사_투자현황,0,10,ROWS(제안사_투자현황),1)&lt;&gt;"회수료")*1, OFFSET(제안사_투자현황,0,19,ROWS(제안사_투자현황),1) ) ) )</f>
        <v/>
      </c>
      <c r="AC139" s="134" t="str">
        <f t="shared" ref="AC139:AC200" ca="1" si="54">IF(ISBLANK($D139), "", IF(VLOOKUP($D139,참여인력_개요,11,FALSE)="관리인력", "",  SUMPRODUCT( (OFFSET(제안사_투자현황,0,22,ROWS(제안사_투자현황),1)=$D139)*1, (OFFSET(제안사_투자현황,0,10,ROWS(제안사_투자현황),1)&lt;&gt;"회수료")*1, OFFSET(제안사_투자현황,0,20,ROWS(제안사_투자현황),1) ) ) )</f>
        <v/>
      </c>
    </row>
    <row r="140" spans="1:29" ht="30" customHeight="1">
      <c r="A140" s="66"/>
      <c r="B140" s="66"/>
      <c r="C140" s="66"/>
      <c r="D140" s="44"/>
      <c r="E140" s="89"/>
      <c r="F140" s="46"/>
      <c r="G140" s="41"/>
      <c r="H140" s="41"/>
      <c r="I140" s="41"/>
      <c r="J140" s="41"/>
      <c r="K140" s="42"/>
      <c r="L140" s="42"/>
      <c r="M140" s="221"/>
      <c r="N140" s="44"/>
      <c r="O140" s="46"/>
      <c r="P140" s="42"/>
      <c r="Q140" s="44"/>
      <c r="R140" s="171" t="str">
        <f t="shared" ca="1" si="44"/>
        <v/>
      </c>
      <c r="S140" s="172" t="str">
        <f t="shared" ca="1" si="45"/>
        <v/>
      </c>
      <c r="T140" s="172" t="str">
        <f t="shared" ca="1" si="46"/>
        <v/>
      </c>
      <c r="U140" s="134" t="str">
        <f t="shared" ca="1" si="47"/>
        <v/>
      </c>
      <c r="V140" s="134" t="str">
        <f t="shared" ca="1" si="48"/>
        <v/>
      </c>
      <c r="W140" s="134" t="str">
        <f t="shared" ca="1" si="49"/>
        <v/>
      </c>
      <c r="X140" s="134" t="str">
        <f t="shared" ca="1" si="50"/>
        <v/>
      </c>
      <c r="Y140" s="133" t="str">
        <f t="shared" ca="1" si="51"/>
        <v/>
      </c>
      <c r="Z140" s="133" t="str">
        <f t="shared" ref="Z140:Z200" ca="1" si="55">IF(ISBLANK($D140), "",IF(VLOOKUP($D140,참여인력_개요,11,FALSE)="관리인력", "", IF(N140="핵심운용인력", IF(SUMPRODUCT( (OFFSET(핵심인력_투자현황,0,0,ROWS(핵심인력_투자현황),1)=$D140)*1, OFFSET(핵심인력_투자현황,0,16,ROWS(핵심인력_투자현황),1), (OFFSET(핵심인력_투자현황,0,17,ROWS(핵심인력_투자현황),1)="회수료")*1 ) = 0,    "N/A",    SUMPRODUCT( (OFFSET(핵심인력_투자현황,0,0,ROWS(핵심인력_투자현황),1)=$D140)*1, OFFSET(핵심인력_투자현황,0,16,ROWS(핵심인력_투자현황),1), (OFFSET(핵심인력_투자현황,0,17,ROWS(핵심인력_투자현황),1)="회수료")*1, OFFSET(핵심인력_투자현황,0,18,ROWS(핵심인력_투자현황),1) ) / SUMPRODUCT( (OFFSET(핵심인력_투자현황,0,0,ROWS(핵심인력_투자현황),1)=$D140)*1, OFFSET(핵심인력_투자현황,0,16,ROWS(핵심인력_투자현황),1), (OFFSET(핵심인력_투자현황,0,17,ROWS(핵심인력_투자현황),1)="회수료")*1 ) ),   IF(SUMPRODUCT( (OFFSET(일반인력_투자현황,0,0,ROWS(일반인력_투자현황),1)=$D140)*1, OFFSET(일반인력_투자현황,0,16,ROWS(일반인력_투자현황),1), (OFFSET(일반인력_투자현황,0,17,ROWS(일반인력_투자현황),1)="회수료")*1 ) = 0,    "N/A",    SUMPRODUCT( (OFFSET(일반인력_투자현황,0,0,ROWS(일반인력_투자현황),1)=$D140)*1, OFFSET(일반인력_투자현황,0,16,ROWS(일반인력_투자현황),1), (OFFSET(일반인력_투자현황,0,17,ROWS(일반인력_투자현황),1)="회수료")*1, OFFSET(일반인력_투자현황,0,18,ROWS(일반인력_투자현황),1) ) / SUMPRODUCT( (OFFSET(일반인력_투자현황,0,0,ROWS(일반인력_투자현황),1)=$D140)*1, OFFSET(일반인력_투자현황,0,16,ROWS(일반인력_투자현황),1), (OFFSET(일반인력_투자현황,0,17,ROWS(일반인력_투자현황),1)="회수료")*1 ) ) )))</f>
        <v/>
      </c>
      <c r="AA140" s="134" t="str">
        <f t="shared" ca="1" si="52"/>
        <v/>
      </c>
      <c r="AB140" s="134" t="str">
        <f t="shared" ca="1" si="53"/>
        <v/>
      </c>
      <c r="AC140" s="134" t="str">
        <f t="shared" ca="1" si="54"/>
        <v/>
      </c>
    </row>
    <row r="141" spans="1:29" ht="30" customHeight="1">
      <c r="A141" s="66"/>
      <c r="B141" s="66"/>
      <c r="C141" s="66"/>
      <c r="D141" s="44"/>
      <c r="E141" s="89"/>
      <c r="F141" s="46"/>
      <c r="G141" s="41"/>
      <c r="H141" s="41"/>
      <c r="I141" s="41"/>
      <c r="J141" s="41"/>
      <c r="K141" s="42"/>
      <c r="L141" s="42"/>
      <c r="M141" s="221"/>
      <c r="N141" s="44"/>
      <c r="O141" s="46"/>
      <c r="P141" s="42"/>
      <c r="Q141" s="44"/>
      <c r="R141" s="171" t="str">
        <f t="shared" ca="1" si="44"/>
        <v/>
      </c>
      <c r="S141" s="172" t="str">
        <f t="shared" ca="1" si="45"/>
        <v/>
      </c>
      <c r="T141" s="172" t="str">
        <f t="shared" ca="1" si="46"/>
        <v/>
      </c>
      <c r="U141" s="134" t="str">
        <f t="shared" ca="1" si="47"/>
        <v/>
      </c>
      <c r="V141" s="134" t="str">
        <f t="shared" ca="1" si="48"/>
        <v/>
      </c>
      <c r="W141" s="134" t="str">
        <f t="shared" ca="1" si="49"/>
        <v/>
      </c>
      <c r="X141" s="134" t="str">
        <f t="shared" ca="1" si="50"/>
        <v/>
      </c>
      <c r="Y141" s="133" t="str">
        <f t="shared" ca="1" si="51"/>
        <v/>
      </c>
      <c r="Z141" s="133" t="str">
        <f t="shared" ca="1" si="55"/>
        <v/>
      </c>
      <c r="AA141" s="134" t="str">
        <f t="shared" ca="1" si="52"/>
        <v/>
      </c>
      <c r="AB141" s="134" t="str">
        <f t="shared" ca="1" si="53"/>
        <v/>
      </c>
      <c r="AC141" s="134" t="str">
        <f t="shared" ca="1" si="54"/>
        <v/>
      </c>
    </row>
    <row r="142" spans="1:29" ht="30" customHeight="1">
      <c r="A142" s="66"/>
      <c r="B142" s="66"/>
      <c r="C142" s="66"/>
      <c r="D142" s="44"/>
      <c r="E142" s="89"/>
      <c r="F142" s="46"/>
      <c r="G142" s="41"/>
      <c r="H142" s="41"/>
      <c r="I142" s="41"/>
      <c r="J142" s="41"/>
      <c r="K142" s="42"/>
      <c r="L142" s="42"/>
      <c r="M142" s="221"/>
      <c r="N142" s="44"/>
      <c r="O142" s="46"/>
      <c r="P142" s="42"/>
      <c r="Q142" s="44"/>
      <c r="R142" s="171" t="str">
        <f t="shared" ca="1" si="44"/>
        <v/>
      </c>
      <c r="S142" s="172" t="str">
        <f t="shared" ca="1" si="45"/>
        <v/>
      </c>
      <c r="T142" s="172" t="str">
        <f t="shared" ca="1" si="46"/>
        <v/>
      </c>
      <c r="U142" s="134" t="str">
        <f t="shared" ca="1" si="47"/>
        <v/>
      </c>
      <c r="V142" s="134" t="str">
        <f t="shared" ca="1" si="48"/>
        <v/>
      </c>
      <c r="W142" s="134" t="str">
        <f t="shared" ca="1" si="49"/>
        <v/>
      </c>
      <c r="X142" s="134" t="str">
        <f t="shared" ca="1" si="50"/>
        <v/>
      </c>
      <c r="Y142" s="133" t="str">
        <f t="shared" ca="1" si="51"/>
        <v/>
      </c>
      <c r="Z142" s="133" t="str">
        <f t="shared" ca="1" si="55"/>
        <v/>
      </c>
      <c r="AA142" s="134" t="str">
        <f t="shared" ca="1" si="52"/>
        <v/>
      </c>
      <c r="AB142" s="134" t="str">
        <f t="shared" ca="1" si="53"/>
        <v/>
      </c>
      <c r="AC142" s="134" t="str">
        <f t="shared" ca="1" si="54"/>
        <v/>
      </c>
    </row>
    <row r="143" spans="1:29" ht="30" customHeight="1">
      <c r="A143" s="66"/>
      <c r="B143" s="66"/>
      <c r="C143" s="66"/>
      <c r="D143" s="44"/>
      <c r="E143" s="89"/>
      <c r="F143" s="46"/>
      <c r="G143" s="41"/>
      <c r="H143" s="41"/>
      <c r="I143" s="41"/>
      <c r="J143" s="41"/>
      <c r="K143" s="42"/>
      <c r="L143" s="42"/>
      <c r="M143" s="221"/>
      <c r="N143" s="44"/>
      <c r="O143" s="46"/>
      <c r="P143" s="42"/>
      <c r="Q143" s="44"/>
      <c r="R143" s="171" t="str">
        <f t="shared" ca="1" si="44"/>
        <v/>
      </c>
      <c r="S143" s="172" t="str">
        <f t="shared" ca="1" si="45"/>
        <v/>
      </c>
      <c r="T143" s="172" t="str">
        <f t="shared" ca="1" si="46"/>
        <v/>
      </c>
      <c r="U143" s="134" t="str">
        <f t="shared" ca="1" si="47"/>
        <v/>
      </c>
      <c r="V143" s="134" t="str">
        <f t="shared" ca="1" si="48"/>
        <v/>
      </c>
      <c r="W143" s="134" t="str">
        <f t="shared" ca="1" si="49"/>
        <v/>
      </c>
      <c r="X143" s="134" t="str">
        <f t="shared" ca="1" si="50"/>
        <v/>
      </c>
      <c r="Y143" s="133" t="str">
        <f t="shared" ca="1" si="51"/>
        <v/>
      </c>
      <c r="Z143" s="133" t="str">
        <f t="shared" ca="1" si="55"/>
        <v/>
      </c>
      <c r="AA143" s="134" t="str">
        <f t="shared" ca="1" si="52"/>
        <v/>
      </c>
      <c r="AB143" s="134" t="str">
        <f t="shared" ca="1" si="53"/>
        <v/>
      </c>
      <c r="AC143" s="134" t="str">
        <f t="shared" ca="1" si="54"/>
        <v/>
      </c>
    </row>
    <row r="144" spans="1:29" ht="30" customHeight="1">
      <c r="A144" s="66"/>
      <c r="B144" s="66"/>
      <c r="C144" s="66"/>
      <c r="D144" s="44"/>
      <c r="E144" s="89"/>
      <c r="F144" s="46"/>
      <c r="G144" s="41"/>
      <c r="H144" s="41"/>
      <c r="I144" s="41"/>
      <c r="J144" s="41"/>
      <c r="K144" s="42"/>
      <c r="L144" s="42"/>
      <c r="M144" s="221"/>
      <c r="N144" s="44"/>
      <c r="O144" s="46"/>
      <c r="P144" s="42"/>
      <c r="Q144" s="44"/>
      <c r="R144" s="171" t="str">
        <f t="shared" ca="1" si="44"/>
        <v/>
      </c>
      <c r="S144" s="172" t="str">
        <f t="shared" ca="1" si="45"/>
        <v/>
      </c>
      <c r="T144" s="172" t="str">
        <f t="shared" ca="1" si="46"/>
        <v/>
      </c>
      <c r="U144" s="134" t="str">
        <f t="shared" ca="1" si="47"/>
        <v/>
      </c>
      <c r="V144" s="134" t="str">
        <f t="shared" ca="1" si="48"/>
        <v/>
      </c>
      <c r="W144" s="134" t="str">
        <f t="shared" ca="1" si="49"/>
        <v/>
      </c>
      <c r="X144" s="134" t="str">
        <f t="shared" ca="1" si="50"/>
        <v/>
      </c>
      <c r="Y144" s="133" t="str">
        <f t="shared" ca="1" si="51"/>
        <v/>
      </c>
      <c r="Z144" s="133" t="str">
        <f t="shared" ca="1" si="55"/>
        <v/>
      </c>
      <c r="AA144" s="134" t="str">
        <f t="shared" ca="1" si="52"/>
        <v/>
      </c>
      <c r="AB144" s="134" t="str">
        <f t="shared" ca="1" si="53"/>
        <v/>
      </c>
      <c r="AC144" s="134" t="str">
        <f t="shared" ca="1" si="54"/>
        <v/>
      </c>
    </row>
    <row r="145" spans="1:29" ht="30" customHeight="1">
      <c r="A145" s="66"/>
      <c r="B145" s="66"/>
      <c r="C145" s="66"/>
      <c r="D145" s="44"/>
      <c r="E145" s="89"/>
      <c r="F145" s="46"/>
      <c r="G145" s="41"/>
      <c r="H145" s="41"/>
      <c r="I145" s="41"/>
      <c r="J145" s="41"/>
      <c r="K145" s="42"/>
      <c r="L145" s="42"/>
      <c r="M145" s="221"/>
      <c r="N145" s="44"/>
      <c r="O145" s="46"/>
      <c r="P145" s="42"/>
      <c r="Q145" s="44"/>
      <c r="R145" s="171" t="str">
        <f t="shared" ca="1" si="44"/>
        <v/>
      </c>
      <c r="S145" s="172" t="str">
        <f t="shared" ca="1" si="45"/>
        <v/>
      </c>
      <c r="T145" s="172" t="str">
        <f t="shared" ca="1" si="46"/>
        <v/>
      </c>
      <c r="U145" s="134" t="str">
        <f t="shared" ca="1" si="47"/>
        <v/>
      </c>
      <c r="V145" s="134" t="str">
        <f t="shared" ca="1" si="48"/>
        <v/>
      </c>
      <c r="W145" s="134" t="str">
        <f t="shared" ca="1" si="49"/>
        <v/>
      </c>
      <c r="X145" s="134" t="str">
        <f t="shared" ca="1" si="50"/>
        <v/>
      </c>
      <c r="Y145" s="133" t="str">
        <f t="shared" ca="1" si="51"/>
        <v/>
      </c>
      <c r="Z145" s="133" t="str">
        <f t="shared" ca="1" si="55"/>
        <v/>
      </c>
      <c r="AA145" s="134" t="str">
        <f t="shared" ca="1" si="52"/>
        <v/>
      </c>
      <c r="AB145" s="134" t="str">
        <f t="shared" ca="1" si="53"/>
        <v/>
      </c>
      <c r="AC145" s="134" t="str">
        <f t="shared" ca="1" si="54"/>
        <v/>
      </c>
    </row>
    <row r="146" spans="1:29" ht="30" customHeight="1">
      <c r="A146" s="66"/>
      <c r="B146" s="66"/>
      <c r="C146" s="66"/>
      <c r="D146" s="44"/>
      <c r="E146" s="89"/>
      <c r="F146" s="46"/>
      <c r="G146" s="41"/>
      <c r="H146" s="41"/>
      <c r="I146" s="41"/>
      <c r="J146" s="41"/>
      <c r="K146" s="42"/>
      <c r="L146" s="42"/>
      <c r="M146" s="221"/>
      <c r="N146" s="44"/>
      <c r="O146" s="46"/>
      <c r="P146" s="42"/>
      <c r="Q146" s="44"/>
      <c r="R146" s="171" t="str">
        <f t="shared" ca="1" si="44"/>
        <v/>
      </c>
      <c r="S146" s="172" t="str">
        <f t="shared" ca="1" si="45"/>
        <v/>
      </c>
      <c r="T146" s="172" t="str">
        <f t="shared" ca="1" si="46"/>
        <v/>
      </c>
      <c r="U146" s="134" t="str">
        <f t="shared" ca="1" si="47"/>
        <v/>
      </c>
      <c r="V146" s="134" t="str">
        <f t="shared" ca="1" si="48"/>
        <v/>
      </c>
      <c r="W146" s="134" t="str">
        <f t="shared" ca="1" si="49"/>
        <v/>
      </c>
      <c r="X146" s="134" t="str">
        <f t="shared" ca="1" si="50"/>
        <v/>
      </c>
      <c r="Y146" s="133" t="str">
        <f t="shared" ca="1" si="51"/>
        <v/>
      </c>
      <c r="Z146" s="133" t="str">
        <f t="shared" ca="1" si="55"/>
        <v/>
      </c>
      <c r="AA146" s="134" t="str">
        <f t="shared" ca="1" si="52"/>
        <v/>
      </c>
      <c r="AB146" s="134" t="str">
        <f t="shared" ca="1" si="53"/>
        <v/>
      </c>
      <c r="AC146" s="134" t="str">
        <f t="shared" ca="1" si="54"/>
        <v/>
      </c>
    </row>
    <row r="147" spans="1:29" ht="30" customHeight="1">
      <c r="A147" s="66"/>
      <c r="B147" s="66"/>
      <c r="C147" s="66"/>
      <c r="D147" s="44"/>
      <c r="E147" s="89"/>
      <c r="F147" s="46"/>
      <c r="G147" s="41"/>
      <c r="H147" s="41"/>
      <c r="I147" s="41"/>
      <c r="J147" s="41"/>
      <c r="K147" s="42"/>
      <c r="L147" s="42"/>
      <c r="M147" s="221"/>
      <c r="N147" s="44"/>
      <c r="O147" s="46"/>
      <c r="P147" s="42"/>
      <c r="Q147" s="44"/>
      <c r="R147" s="171" t="str">
        <f t="shared" ca="1" si="44"/>
        <v/>
      </c>
      <c r="S147" s="172" t="str">
        <f t="shared" ca="1" si="45"/>
        <v/>
      </c>
      <c r="T147" s="172" t="str">
        <f t="shared" ca="1" si="46"/>
        <v/>
      </c>
      <c r="U147" s="134" t="str">
        <f t="shared" ca="1" si="47"/>
        <v/>
      </c>
      <c r="V147" s="134" t="str">
        <f t="shared" ca="1" si="48"/>
        <v/>
      </c>
      <c r="W147" s="134" t="str">
        <f t="shared" ca="1" si="49"/>
        <v/>
      </c>
      <c r="X147" s="134" t="str">
        <f t="shared" ca="1" si="50"/>
        <v/>
      </c>
      <c r="Y147" s="133" t="str">
        <f t="shared" ca="1" si="51"/>
        <v/>
      </c>
      <c r="Z147" s="133" t="str">
        <f t="shared" ca="1" si="55"/>
        <v/>
      </c>
      <c r="AA147" s="134" t="str">
        <f t="shared" ca="1" si="52"/>
        <v/>
      </c>
      <c r="AB147" s="134" t="str">
        <f t="shared" ca="1" si="53"/>
        <v/>
      </c>
      <c r="AC147" s="134" t="str">
        <f t="shared" ca="1" si="54"/>
        <v/>
      </c>
    </row>
    <row r="148" spans="1:29" ht="30" customHeight="1">
      <c r="A148" s="66"/>
      <c r="B148" s="66"/>
      <c r="C148" s="66"/>
      <c r="D148" s="44"/>
      <c r="E148" s="89"/>
      <c r="F148" s="46"/>
      <c r="G148" s="41"/>
      <c r="H148" s="41"/>
      <c r="I148" s="41"/>
      <c r="J148" s="41"/>
      <c r="K148" s="42"/>
      <c r="L148" s="42"/>
      <c r="M148" s="221"/>
      <c r="N148" s="44"/>
      <c r="O148" s="46"/>
      <c r="P148" s="42"/>
      <c r="Q148" s="44"/>
      <c r="R148" s="171" t="str">
        <f t="shared" ca="1" si="44"/>
        <v/>
      </c>
      <c r="S148" s="172" t="str">
        <f t="shared" ca="1" si="45"/>
        <v/>
      </c>
      <c r="T148" s="172" t="str">
        <f t="shared" ca="1" si="46"/>
        <v/>
      </c>
      <c r="U148" s="134" t="str">
        <f t="shared" ca="1" si="47"/>
        <v/>
      </c>
      <c r="V148" s="134" t="str">
        <f t="shared" ca="1" si="48"/>
        <v/>
      </c>
      <c r="W148" s="134" t="str">
        <f t="shared" ca="1" si="49"/>
        <v/>
      </c>
      <c r="X148" s="134" t="str">
        <f t="shared" ca="1" si="50"/>
        <v/>
      </c>
      <c r="Y148" s="133" t="str">
        <f t="shared" ca="1" si="51"/>
        <v/>
      </c>
      <c r="Z148" s="133" t="str">
        <f t="shared" ca="1" si="55"/>
        <v/>
      </c>
      <c r="AA148" s="134" t="str">
        <f t="shared" ca="1" si="52"/>
        <v/>
      </c>
      <c r="AB148" s="134" t="str">
        <f t="shared" ca="1" si="53"/>
        <v/>
      </c>
      <c r="AC148" s="134" t="str">
        <f t="shared" ca="1" si="54"/>
        <v/>
      </c>
    </row>
    <row r="149" spans="1:29" ht="30" customHeight="1">
      <c r="A149" s="66"/>
      <c r="B149" s="66"/>
      <c r="C149" s="66"/>
      <c r="D149" s="44"/>
      <c r="E149" s="89"/>
      <c r="F149" s="46"/>
      <c r="G149" s="41"/>
      <c r="H149" s="41"/>
      <c r="I149" s="41"/>
      <c r="J149" s="41"/>
      <c r="K149" s="42"/>
      <c r="L149" s="42"/>
      <c r="M149" s="221"/>
      <c r="N149" s="44"/>
      <c r="O149" s="46"/>
      <c r="P149" s="42"/>
      <c r="Q149" s="44"/>
      <c r="R149" s="171" t="str">
        <f t="shared" ca="1" si="44"/>
        <v/>
      </c>
      <c r="S149" s="172" t="str">
        <f t="shared" ca="1" si="45"/>
        <v/>
      </c>
      <c r="T149" s="172" t="str">
        <f t="shared" ca="1" si="46"/>
        <v/>
      </c>
      <c r="U149" s="134" t="str">
        <f t="shared" ca="1" si="47"/>
        <v/>
      </c>
      <c r="V149" s="134" t="str">
        <f t="shared" ca="1" si="48"/>
        <v/>
      </c>
      <c r="W149" s="134" t="str">
        <f t="shared" ca="1" si="49"/>
        <v/>
      </c>
      <c r="X149" s="134" t="str">
        <f t="shared" ca="1" si="50"/>
        <v/>
      </c>
      <c r="Y149" s="133" t="str">
        <f t="shared" ca="1" si="51"/>
        <v/>
      </c>
      <c r="Z149" s="133" t="str">
        <f t="shared" ca="1" si="55"/>
        <v/>
      </c>
      <c r="AA149" s="134" t="str">
        <f t="shared" ca="1" si="52"/>
        <v/>
      </c>
      <c r="AB149" s="134" t="str">
        <f t="shared" ca="1" si="53"/>
        <v/>
      </c>
      <c r="AC149" s="134" t="str">
        <f t="shared" ca="1" si="54"/>
        <v/>
      </c>
    </row>
    <row r="150" spans="1:29" ht="30" customHeight="1">
      <c r="A150" s="66"/>
      <c r="B150" s="66"/>
      <c r="C150" s="66"/>
      <c r="D150" s="44"/>
      <c r="E150" s="89"/>
      <c r="F150" s="46"/>
      <c r="G150" s="41"/>
      <c r="H150" s="41"/>
      <c r="I150" s="41"/>
      <c r="J150" s="41"/>
      <c r="K150" s="42"/>
      <c r="L150" s="42"/>
      <c r="M150" s="221"/>
      <c r="N150" s="44"/>
      <c r="O150" s="46"/>
      <c r="P150" s="42"/>
      <c r="Q150" s="44"/>
      <c r="R150" s="171" t="str">
        <f t="shared" ca="1" si="44"/>
        <v/>
      </c>
      <c r="S150" s="172" t="str">
        <f t="shared" ca="1" si="45"/>
        <v/>
      </c>
      <c r="T150" s="172" t="str">
        <f t="shared" ca="1" si="46"/>
        <v/>
      </c>
      <c r="U150" s="134" t="str">
        <f t="shared" ca="1" si="47"/>
        <v/>
      </c>
      <c r="V150" s="134" t="str">
        <f t="shared" ca="1" si="48"/>
        <v/>
      </c>
      <c r="W150" s="134" t="str">
        <f t="shared" ca="1" si="49"/>
        <v/>
      </c>
      <c r="X150" s="134" t="str">
        <f t="shared" ca="1" si="50"/>
        <v/>
      </c>
      <c r="Y150" s="133" t="str">
        <f t="shared" ca="1" si="51"/>
        <v/>
      </c>
      <c r="Z150" s="133" t="str">
        <f t="shared" ca="1" si="55"/>
        <v/>
      </c>
      <c r="AA150" s="134" t="str">
        <f t="shared" ca="1" si="52"/>
        <v/>
      </c>
      <c r="AB150" s="134" t="str">
        <f t="shared" ca="1" si="53"/>
        <v/>
      </c>
      <c r="AC150" s="134" t="str">
        <f t="shared" ca="1" si="54"/>
        <v/>
      </c>
    </row>
    <row r="151" spans="1:29" ht="30" customHeight="1">
      <c r="A151" s="66"/>
      <c r="B151" s="66"/>
      <c r="C151" s="66"/>
      <c r="D151" s="44"/>
      <c r="E151" s="89"/>
      <c r="F151" s="46"/>
      <c r="G151" s="41"/>
      <c r="H151" s="41"/>
      <c r="I151" s="41"/>
      <c r="J151" s="41"/>
      <c r="K151" s="42"/>
      <c r="L151" s="42"/>
      <c r="M151" s="221"/>
      <c r="N151" s="44"/>
      <c r="O151" s="46"/>
      <c r="P151" s="42"/>
      <c r="Q151" s="44"/>
      <c r="R151" s="171" t="str">
        <f t="shared" ca="1" si="44"/>
        <v/>
      </c>
      <c r="S151" s="172" t="str">
        <f t="shared" ca="1" si="45"/>
        <v/>
      </c>
      <c r="T151" s="172" t="str">
        <f t="shared" ca="1" si="46"/>
        <v/>
      </c>
      <c r="U151" s="134" t="str">
        <f t="shared" ca="1" si="47"/>
        <v/>
      </c>
      <c r="V151" s="134" t="str">
        <f t="shared" ca="1" si="48"/>
        <v/>
      </c>
      <c r="W151" s="134" t="str">
        <f t="shared" ca="1" si="49"/>
        <v/>
      </c>
      <c r="X151" s="134" t="str">
        <f t="shared" ca="1" si="50"/>
        <v/>
      </c>
      <c r="Y151" s="133" t="str">
        <f t="shared" ca="1" si="51"/>
        <v/>
      </c>
      <c r="Z151" s="133" t="str">
        <f t="shared" ca="1" si="55"/>
        <v/>
      </c>
      <c r="AA151" s="134" t="str">
        <f t="shared" ca="1" si="52"/>
        <v/>
      </c>
      <c r="AB151" s="134" t="str">
        <f t="shared" ca="1" si="53"/>
        <v/>
      </c>
      <c r="AC151" s="134" t="str">
        <f t="shared" ca="1" si="54"/>
        <v/>
      </c>
    </row>
    <row r="152" spans="1:29" ht="30" customHeight="1">
      <c r="A152" s="66"/>
      <c r="B152" s="66"/>
      <c r="C152" s="66"/>
      <c r="D152" s="44"/>
      <c r="E152" s="89"/>
      <c r="F152" s="46"/>
      <c r="G152" s="41"/>
      <c r="H152" s="41"/>
      <c r="I152" s="41"/>
      <c r="J152" s="41"/>
      <c r="K152" s="42"/>
      <c r="L152" s="42"/>
      <c r="M152" s="221"/>
      <c r="N152" s="44"/>
      <c r="O152" s="46"/>
      <c r="P152" s="42"/>
      <c r="Q152" s="44"/>
      <c r="R152" s="171" t="str">
        <f t="shared" ca="1" si="44"/>
        <v/>
      </c>
      <c r="S152" s="172" t="str">
        <f t="shared" ca="1" si="45"/>
        <v/>
      </c>
      <c r="T152" s="172" t="str">
        <f t="shared" ca="1" si="46"/>
        <v/>
      </c>
      <c r="U152" s="134" t="str">
        <f t="shared" ca="1" si="47"/>
        <v/>
      </c>
      <c r="V152" s="134" t="str">
        <f t="shared" ca="1" si="48"/>
        <v/>
      </c>
      <c r="W152" s="134" t="str">
        <f t="shared" ca="1" si="49"/>
        <v/>
      </c>
      <c r="X152" s="134" t="str">
        <f t="shared" ca="1" si="50"/>
        <v/>
      </c>
      <c r="Y152" s="133" t="str">
        <f t="shared" ca="1" si="51"/>
        <v/>
      </c>
      <c r="Z152" s="133" t="str">
        <f t="shared" ca="1" si="55"/>
        <v/>
      </c>
      <c r="AA152" s="134" t="str">
        <f t="shared" ca="1" si="52"/>
        <v/>
      </c>
      <c r="AB152" s="134" t="str">
        <f t="shared" ca="1" si="53"/>
        <v/>
      </c>
      <c r="AC152" s="134" t="str">
        <f t="shared" ca="1" si="54"/>
        <v/>
      </c>
    </row>
    <row r="153" spans="1:29" ht="30" customHeight="1">
      <c r="A153" s="66"/>
      <c r="B153" s="66"/>
      <c r="C153" s="66"/>
      <c r="D153" s="44"/>
      <c r="E153" s="89"/>
      <c r="F153" s="46"/>
      <c r="G153" s="41"/>
      <c r="H153" s="41"/>
      <c r="I153" s="41"/>
      <c r="J153" s="41"/>
      <c r="K153" s="42"/>
      <c r="L153" s="42"/>
      <c r="M153" s="221"/>
      <c r="N153" s="44"/>
      <c r="O153" s="46"/>
      <c r="P153" s="42"/>
      <c r="Q153" s="44"/>
      <c r="R153" s="171" t="str">
        <f t="shared" ca="1" si="44"/>
        <v/>
      </c>
      <c r="S153" s="172" t="str">
        <f t="shared" ca="1" si="45"/>
        <v/>
      </c>
      <c r="T153" s="172" t="str">
        <f t="shared" ca="1" si="46"/>
        <v/>
      </c>
      <c r="U153" s="134" t="str">
        <f t="shared" ca="1" si="47"/>
        <v/>
      </c>
      <c r="V153" s="134" t="str">
        <f t="shared" ca="1" si="48"/>
        <v/>
      </c>
      <c r="W153" s="134" t="str">
        <f t="shared" ca="1" si="49"/>
        <v/>
      </c>
      <c r="X153" s="134" t="str">
        <f t="shared" ca="1" si="50"/>
        <v/>
      </c>
      <c r="Y153" s="133" t="str">
        <f t="shared" ca="1" si="51"/>
        <v/>
      </c>
      <c r="Z153" s="133" t="str">
        <f t="shared" ca="1" si="55"/>
        <v/>
      </c>
      <c r="AA153" s="134" t="str">
        <f t="shared" ca="1" si="52"/>
        <v/>
      </c>
      <c r="AB153" s="134" t="str">
        <f t="shared" ca="1" si="53"/>
        <v/>
      </c>
      <c r="AC153" s="134" t="str">
        <f t="shared" ca="1" si="54"/>
        <v/>
      </c>
    </row>
    <row r="154" spans="1:29" ht="30" customHeight="1">
      <c r="A154" s="66"/>
      <c r="B154" s="66"/>
      <c r="C154" s="66"/>
      <c r="D154" s="44"/>
      <c r="E154" s="89"/>
      <c r="F154" s="46"/>
      <c r="G154" s="41"/>
      <c r="H154" s="41"/>
      <c r="I154" s="41"/>
      <c r="J154" s="41"/>
      <c r="K154" s="42"/>
      <c r="L154" s="42"/>
      <c r="M154" s="221"/>
      <c r="N154" s="44"/>
      <c r="O154" s="46"/>
      <c r="P154" s="42"/>
      <c r="Q154" s="44"/>
      <c r="R154" s="171" t="str">
        <f t="shared" ca="1" si="44"/>
        <v/>
      </c>
      <c r="S154" s="172" t="str">
        <f t="shared" ca="1" si="45"/>
        <v/>
      </c>
      <c r="T154" s="172" t="str">
        <f t="shared" ca="1" si="46"/>
        <v/>
      </c>
      <c r="U154" s="134" t="str">
        <f t="shared" ca="1" si="47"/>
        <v/>
      </c>
      <c r="V154" s="134" t="str">
        <f t="shared" ca="1" si="48"/>
        <v/>
      </c>
      <c r="W154" s="134" t="str">
        <f t="shared" ca="1" si="49"/>
        <v/>
      </c>
      <c r="X154" s="134" t="str">
        <f t="shared" ca="1" si="50"/>
        <v/>
      </c>
      <c r="Y154" s="133" t="str">
        <f t="shared" ca="1" si="51"/>
        <v/>
      </c>
      <c r="Z154" s="133" t="str">
        <f t="shared" ca="1" si="55"/>
        <v/>
      </c>
      <c r="AA154" s="134" t="str">
        <f t="shared" ca="1" si="52"/>
        <v/>
      </c>
      <c r="AB154" s="134" t="str">
        <f t="shared" ca="1" si="53"/>
        <v/>
      </c>
      <c r="AC154" s="134" t="str">
        <f t="shared" ca="1" si="54"/>
        <v/>
      </c>
    </row>
    <row r="155" spans="1:29" ht="30" customHeight="1">
      <c r="A155" s="66"/>
      <c r="B155" s="66"/>
      <c r="C155" s="66"/>
      <c r="D155" s="44"/>
      <c r="E155" s="89"/>
      <c r="F155" s="46"/>
      <c r="G155" s="41"/>
      <c r="H155" s="41"/>
      <c r="I155" s="41"/>
      <c r="J155" s="41"/>
      <c r="K155" s="42"/>
      <c r="L155" s="42"/>
      <c r="M155" s="221"/>
      <c r="N155" s="44"/>
      <c r="O155" s="46"/>
      <c r="P155" s="42"/>
      <c r="Q155" s="44"/>
      <c r="R155" s="171" t="str">
        <f t="shared" ca="1" si="44"/>
        <v/>
      </c>
      <c r="S155" s="172" t="str">
        <f t="shared" ca="1" si="45"/>
        <v/>
      </c>
      <c r="T155" s="172" t="str">
        <f t="shared" ca="1" si="46"/>
        <v/>
      </c>
      <c r="U155" s="134" t="str">
        <f t="shared" ca="1" si="47"/>
        <v/>
      </c>
      <c r="V155" s="134" t="str">
        <f t="shared" ca="1" si="48"/>
        <v/>
      </c>
      <c r="W155" s="134" t="str">
        <f t="shared" ca="1" si="49"/>
        <v/>
      </c>
      <c r="X155" s="134" t="str">
        <f t="shared" ca="1" si="50"/>
        <v/>
      </c>
      <c r="Y155" s="133" t="str">
        <f t="shared" ca="1" si="51"/>
        <v/>
      </c>
      <c r="Z155" s="133" t="str">
        <f t="shared" ca="1" si="55"/>
        <v/>
      </c>
      <c r="AA155" s="134" t="str">
        <f t="shared" ca="1" si="52"/>
        <v/>
      </c>
      <c r="AB155" s="134" t="str">
        <f t="shared" ca="1" si="53"/>
        <v/>
      </c>
      <c r="AC155" s="134" t="str">
        <f t="shared" ca="1" si="54"/>
        <v/>
      </c>
    </row>
    <row r="156" spans="1:29" ht="30" customHeight="1">
      <c r="A156" s="66"/>
      <c r="B156" s="66"/>
      <c r="C156" s="66"/>
      <c r="D156" s="44"/>
      <c r="E156" s="89"/>
      <c r="F156" s="46"/>
      <c r="G156" s="41"/>
      <c r="H156" s="41"/>
      <c r="I156" s="41"/>
      <c r="J156" s="41"/>
      <c r="K156" s="42"/>
      <c r="L156" s="42"/>
      <c r="M156" s="221"/>
      <c r="N156" s="44"/>
      <c r="O156" s="46"/>
      <c r="P156" s="42"/>
      <c r="Q156" s="44"/>
      <c r="R156" s="171" t="str">
        <f t="shared" ca="1" si="44"/>
        <v/>
      </c>
      <c r="S156" s="172" t="str">
        <f t="shared" ca="1" si="45"/>
        <v/>
      </c>
      <c r="T156" s="172" t="str">
        <f t="shared" ca="1" si="46"/>
        <v/>
      </c>
      <c r="U156" s="134" t="str">
        <f t="shared" ca="1" si="47"/>
        <v/>
      </c>
      <c r="V156" s="134" t="str">
        <f t="shared" ca="1" si="48"/>
        <v/>
      </c>
      <c r="W156" s="134" t="str">
        <f t="shared" ca="1" si="49"/>
        <v/>
      </c>
      <c r="X156" s="134" t="str">
        <f t="shared" ca="1" si="50"/>
        <v/>
      </c>
      <c r="Y156" s="133" t="str">
        <f t="shared" ca="1" si="51"/>
        <v/>
      </c>
      <c r="Z156" s="133" t="str">
        <f t="shared" ca="1" si="55"/>
        <v/>
      </c>
      <c r="AA156" s="134" t="str">
        <f t="shared" ca="1" si="52"/>
        <v/>
      </c>
      <c r="AB156" s="134" t="str">
        <f t="shared" ca="1" si="53"/>
        <v/>
      </c>
      <c r="AC156" s="134" t="str">
        <f t="shared" ca="1" si="54"/>
        <v/>
      </c>
    </row>
    <row r="157" spans="1:29" ht="30" customHeight="1">
      <c r="A157" s="66"/>
      <c r="B157" s="66"/>
      <c r="C157" s="66"/>
      <c r="D157" s="44"/>
      <c r="E157" s="89"/>
      <c r="F157" s="46"/>
      <c r="G157" s="41"/>
      <c r="H157" s="41"/>
      <c r="I157" s="41"/>
      <c r="J157" s="41"/>
      <c r="K157" s="42"/>
      <c r="L157" s="42"/>
      <c r="M157" s="221"/>
      <c r="N157" s="44"/>
      <c r="O157" s="46"/>
      <c r="P157" s="42"/>
      <c r="Q157" s="44"/>
      <c r="R157" s="171" t="str">
        <f t="shared" ca="1" si="44"/>
        <v/>
      </c>
      <c r="S157" s="172" t="str">
        <f t="shared" ca="1" si="45"/>
        <v/>
      </c>
      <c r="T157" s="172" t="str">
        <f t="shared" ca="1" si="46"/>
        <v/>
      </c>
      <c r="U157" s="134" t="str">
        <f t="shared" ca="1" si="47"/>
        <v/>
      </c>
      <c r="V157" s="134" t="str">
        <f t="shared" ca="1" si="48"/>
        <v/>
      </c>
      <c r="W157" s="134" t="str">
        <f t="shared" ca="1" si="49"/>
        <v/>
      </c>
      <c r="X157" s="134" t="str">
        <f t="shared" ca="1" si="50"/>
        <v/>
      </c>
      <c r="Y157" s="133" t="str">
        <f t="shared" ca="1" si="51"/>
        <v/>
      </c>
      <c r="Z157" s="133" t="str">
        <f t="shared" ca="1" si="55"/>
        <v/>
      </c>
      <c r="AA157" s="134" t="str">
        <f t="shared" ca="1" si="52"/>
        <v/>
      </c>
      <c r="AB157" s="134" t="str">
        <f t="shared" ca="1" si="53"/>
        <v/>
      </c>
      <c r="AC157" s="134" t="str">
        <f t="shared" ca="1" si="54"/>
        <v/>
      </c>
    </row>
    <row r="158" spans="1:29" ht="30" customHeight="1">
      <c r="A158" s="66"/>
      <c r="B158" s="66"/>
      <c r="C158" s="66"/>
      <c r="D158" s="44"/>
      <c r="E158" s="89"/>
      <c r="F158" s="46"/>
      <c r="G158" s="41"/>
      <c r="H158" s="41"/>
      <c r="I158" s="41"/>
      <c r="J158" s="41"/>
      <c r="K158" s="42"/>
      <c r="L158" s="42"/>
      <c r="M158" s="221"/>
      <c r="N158" s="44"/>
      <c r="O158" s="46"/>
      <c r="P158" s="42"/>
      <c r="Q158" s="44"/>
      <c r="R158" s="171" t="str">
        <f t="shared" ca="1" si="44"/>
        <v/>
      </c>
      <c r="S158" s="172" t="str">
        <f t="shared" ca="1" si="45"/>
        <v/>
      </c>
      <c r="T158" s="172" t="str">
        <f t="shared" ca="1" si="46"/>
        <v/>
      </c>
      <c r="U158" s="134" t="str">
        <f t="shared" ca="1" si="47"/>
        <v/>
      </c>
      <c r="V158" s="134" t="str">
        <f t="shared" ca="1" si="48"/>
        <v/>
      </c>
      <c r="W158" s="134" t="str">
        <f t="shared" ca="1" si="49"/>
        <v/>
      </c>
      <c r="X158" s="134" t="str">
        <f t="shared" ca="1" si="50"/>
        <v/>
      </c>
      <c r="Y158" s="133" t="str">
        <f t="shared" ca="1" si="51"/>
        <v/>
      </c>
      <c r="Z158" s="133" t="str">
        <f t="shared" ca="1" si="55"/>
        <v/>
      </c>
      <c r="AA158" s="134" t="str">
        <f t="shared" ca="1" si="52"/>
        <v/>
      </c>
      <c r="AB158" s="134" t="str">
        <f t="shared" ca="1" si="53"/>
        <v/>
      </c>
      <c r="AC158" s="134" t="str">
        <f t="shared" ca="1" si="54"/>
        <v/>
      </c>
    </row>
    <row r="159" spans="1:29" ht="30" customHeight="1">
      <c r="A159" s="66"/>
      <c r="B159" s="66"/>
      <c r="C159" s="66"/>
      <c r="D159" s="44"/>
      <c r="E159" s="89"/>
      <c r="F159" s="46"/>
      <c r="G159" s="41"/>
      <c r="H159" s="41"/>
      <c r="I159" s="41"/>
      <c r="J159" s="41"/>
      <c r="K159" s="42"/>
      <c r="L159" s="42"/>
      <c r="M159" s="221"/>
      <c r="N159" s="44"/>
      <c r="O159" s="46"/>
      <c r="P159" s="42"/>
      <c r="Q159" s="44"/>
      <c r="R159" s="171" t="str">
        <f t="shared" ca="1" si="44"/>
        <v/>
      </c>
      <c r="S159" s="172" t="str">
        <f t="shared" ca="1" si="45"/>
        <v/>
      </c>
      <c r="T159" s="172" t="str">
        <f t="shared" ca="1" si="46"/>
        <v/>
      </c>
      <c r="U159" s="134" t="str">
        <f t="shared" ca="1" si="47"/>
        <v/>
      </c>
      <c r="V159" s="134" t="str">
        <f t="shared" ca="1" si="48"/>
        <v/>
      </c>
      <c r="W159" s="134" t="str">
        <f t="shared" ca="1" si="49"/>
        <v/>
      </c>
      <c r="X159" s="134" t="str">
        <f t="shared" ca="1" si="50"/>
        <v/>
      </c>
      <c r="Y159" s="133" t="str">
        <f t="shared" ca="1" si="51"/>
        <v/>
      </c>
      <c r="Z159" s="133" t="str">
        <f t="shared" ca="1" si="55"/>
        <v/>
      </c>
      <c r="AA159" s="134" t="str">
        <f t="shared" ca="1" si="52"/>
        <v/>
      </c>
      <c r="AB159" s="134" t="str">
        <f t="shared" ca="1" si="53"/>
        <v/>
      </c>
      <c r="AC159" s="134" t="str">
        <f t="shared" ca="1" si="54"/>
        <v/>
      </c>
    </row>
    <row r="160" spans="1:29" ht="30" customHeight="1">
      <c r="A160" s="66"/>
      <c r="B160" s="66"/>
      <c r="C160" s="66"/>
      <c r="D160" s="44"/>
      <c r="E160" s="89"/>
      <c r="F160" s="46"/>
      <c r="G160" s="41"/>
      <c r="H160" s="41"/>
      <c r="I160" s="41"/>
      <c r="J160" s="41"/>
      <c r="K160" s="42"/>
      <c r="L160" s="42"/>
      <c r="M160" s="221"/>
      <c r="N160" s="44"/>
      <c r="O160" s="46"/>
      <c r="P160" s="42"/>
      <c r="Q160" s="44"/>
      <c r="R160" s="171" t="str">
        <f t="shared" ca="1" si="44"/>
        <v/>
      </c>
      <c r="S160" s="172" t="str">
        <f t="shared" ca="1" si="45"/>
        <v/>
      </c>
      <c r="T160" s="172" t="str">
        <f t="shared" ca="1" si="46"/>
        <v/>
      </c>
      <c r="U160" s="134" t="str">
        <f t="shared" ca="1" si="47"/>
        <v/>
      </c>
      <c r="V160" s="134" t="str">
        <f t="shared" ca="1" si="48"/>
        <v/>
      </c>
      <c r="W160" s="134" t="str">
        <f t="shared" ca="1" si="49"/>
        <v/>
      </c>
      <c r="X160" s="134" t="str">
        <f t="shared" ca="1" si="50"/>
        <v/>
      </c>
      <c r="Y160" s="133" t="str">
        <f t="shared" ca="1" si="51"/>
        <v/>
      </c>
      <c r="Z160" s="133" t="str">
        <f t="shared" ca="1" si="55"/>
        <v/>
      </c>
      <c r="AA160" s="134" t="str">
        <f t="shared" ca="1" si="52"/>
        <v/>
      </c>
      <c r="AB160" s="134" t="str">
        <f t="shared" ca="1" si="53"/>
        <v/>
      </c>
      <c r="AC160" s="134" t="str">
        <f t="shared" ca="1" si="54"/>
        <v/>
      </c>
    </row>
    <row r="161" spans="1:29" ht="30" customHeight="1">
      <c r="A161" s="66"/>
      <c r="B161" s="66"/>
      <c r="C161" s="66"/>
      <c r="D161" s="44"/>
      <c r="E161" s="89"/>
      <c r="F161" s="46"/>
      <c r="G161" s="41"/>
      <c r="H161" s="41"/>
      <c r="I161" s="41"/>
      <c r="J161" s="41"/>
      <c r="K161" s="42"/>
      <c r="L161" s="42"/>
      <c r="M161" s="221"/>
      <c r="N161" s="44"/>
      <c r="O161" s="46"/>
      <c r="P161" s="42"/>
      <c r="Q161" s="44"/>
      <c r="R161" s="171" t="str">
        <f t="shared" ca="1" si="44"/>
        <v/>
      </c>
      <c r="S161" s="172" t="str">
        <f t="shared" ca="1" si="45"/>
        <v/>
      </c>
      <c r="T161" s="172" t="str">
        <f t="shared" ca="1" si="46"/>
        <v/>
      </c>
      <c r="U161" s="134" t="str">
        <f t="shared" ca="1" si="47"/>
        <v/>
      </c>
      <c r="V161" s="134" t="str">
        <f t="shared" ca="1" si="48"/>
        <v/>
      </c>
      <c r="W161" s="134" t="str">
        <f t="shared" ca="1" si="49"/>
        <v/>
      </c>
      <c r="X161" s="134" t="str">
        <f t="shared" ca="1" si="50"/>
        <v/>
      </c>
      <c r="Y161" s="133" t="str">
        <f t="shared" ca="1" si="51"/>
        <v/>
      </c>
      <c r="Z161" s="133" t="str">
        <f t="shared" ca="1" si="55"/>
        <v/>
      </c>
      <c r="AA161" s="134" t="str">
        <f t="shared" ca="1" si="52"/>
        <v/>
      </c>
      <c r="AB161" s="134" t="str">
        <f t="shared" ca="1" si="53"/>
        <v/>
      </c>
      <c r="AC161" s="134" t="str">
        <f t="shared" ca="1" si="54"/>
        <v/>
      </c>
    </row>
    <row r="162" spans="1:29" ht="30" customHeight="1">
      <c r="A162" s="66"/>
      <c r="B162" s="66"/>
      <c r="C162" s="66"/>
      <c r="D162" s="44"/>
      <c r="E162" s="89"/>
      <c r="F162" s="46"/>
      <c r="G162" s="41"/>
      <c r="H162" s="41"/>
      <c r="I162" s="41"/>
      <c r="J162" s="41"/>
      <c r="K162" s="42"/>
      <c r="L162" s="42"/>
      <c r="M162" s="221"/>
      <c r="N162" s="44"/>
      <c r="O162" s="46"/>
      <c r="P162" s="42"/>
      <c r="Q162" s="44"/>
      <c r="R162" s="171" t="str">
        <f t="shared" ca="1" si="44"/>
        <v/>
      </c>
      <c r="S162" s="172" t="str">
        <f t="shared" ca="1" si="45"/>
        <v/>
      </c>
      <c r="T162" s="172" t="str">
        <f t="shared" ca="1" si="46"/>
        <v/>
      </c>
      <c r="U162" s="134" t="str">
        <f t="shared" ca="1" si="47"/>
        <v/>
      </c>
      <c r="V162" s="134" t="str">
        <f t="shared" ca="1" si="48"/>
        <v/>
      </c>
      <c r="W162" s="134" t="str">
        <f t="shared" ca="1" si="49"/>
        <v/>
      </c>
      <c r="X162" s="134" t="str">
        <f t="shared" ca="1" si="50"/>
        <v/>
      </c>
      <c r="Y162" s="133" t="str">
        <f t="shared" ca="1" si="51"/>
        <v/>
      </c>
      <c r="Z162" s="133" t="str">
        <f t="shared" ca="1" si="55"/>
        <v/>
      </c>
      <c r="AA162" s="134" t="str">
        <f t="shared" ca="1" si="52"/>
        <v/>
      </c>
      <c r="AB162" s="134" t="str">
        <f t="shared" ca="1" si="53"/>
        <v/>
      </c>
      <c r="AC162" s="134" t="str">
        <f t="shared" ca="1" si="54"/>
        <v/>
      </c>
    </row>
    <row r="163" spans="1:29" ht="30" customHeight="1">
      <c r="A163" s="66"/>
      <c r="B163" s="66"/>
      <c r="C163" s="66"/>
      <c r="D163" s="44"/>
      <c r="E163" s="89"/>
      <c r="F163" s="46"/>
      <c r="G163" s="41"/>
      <c r="H163" s="41"/>
      <c r="I163" s="41"/>
      <c r="J163" s="41"/>
      <c r="K163" s="42"/>
      <c r="L163" s="42"/>
      <c r="M163" s="221"/>
      <c r="N163" s="44"/>
      <c r="O163" s="46"/>
      <c r="P163" s="42"/>
      <c r="Q163" s="44"/>
      <c r="R163" s="171" t="str">
        <f t="shared" ca="1" si="44"/>
        <v/>
      </c>
      <c r="S163" s="172" t="str">
        <f t="shared" ca="1" si="45"/>
        <v/>
      </c>
      <c r="T163" s="172" t="str">
        <f t="shared" ca="1" si="46"/>
        <v/>
      </c>
      <c r="U163" s="134" t="str">
        <f t="shared" ca="1" si="47"/>
        <v/>
      </c>
      <c r="V163" s="134" t="str">
        <f t="shared" ca="1" si="48"/>
        <v/>
      </c>
      <c r="W163" s="134" t="str">
        <f t="shared" ca="1" si="49"/>
        <v/>
      </c>
      <c r="X163" s="134" t="str">
        <f t="shared" ca="1" si="50"/>
        <v/>
      </c>
      <c r="Y163" s="133" t="str">
        <f t="shared" ca="1" si="51"/>
        <v/>
      </c>
      <c r="Z163" s="133" t="str">
        <f t="shared" ca="1" si="55"/>
        <v/>
      </c>
      <c r="AA163" s="134" t="str">
        <f t="shared" ca="1" si="52"/>
        <v/>
      </c>
      <c r="AB163" s="134" t="str">
        <f t="shared" ca="1" si="53"/>
        <v/>
      </c>
      <c r="AC163" s="134" t="str">
        <f t="shared" ca="1" si="54"/>
        <v/>
      </c>
    </row>
    <row r="164" spans="1:29" ht="30" customHeight="1">
      <c r="A164" s="66"/>
      <c r="B164" s="66"/>
      <c r="C164" s="66"/>
      <c r="D164" s="44"/>
      <c r="E164" s="89"/>
      <c r="F164" s="46"/>
      <c r="G164" s="41"/>
      <c r="H164" s="41"/>
      <c r="I164" s="41"/>
      <c r="J164" s="41"/>
      <c r="K164" s="42"/>
      <c r="L164" s="42"/>
      <c r="M164" s="221"/>
      <c r="N164" s="44"/>
      <c r="O164" s="46"/>
      <c r="P164" s="42"/>
      <c r="Q164" s="44"/>
      <c r="R164" s="171" t="str">
        <f t="shared" ca="1" si="44"/>
        <v/>
      </c>
      <c r="S164" s="172" t="str">
        <f t="shared" ca="1" si="45"/>
        <v/>
      </c>
      <c r="T164" s="172" t="str">
        <f t="shared" ca="1" si="46"/>
        <v/>
      </c>
      <c r="U164" s="134" t="str">
        <f t="shared" ca="1" si="47"/>
        <v/>
      </c>
      <c r="V164" s="134" t="str">
        <f t="shared" ca="1" si="48"/>
        <v/>
      </c>
      <c r="W164" s="134" t="str">
        <f t="shared" ca="1" si="49"/>
        <v/>
      </c>
      <c r="X164" s="134" t="str">
        <f t="shared" ca="1" si="50"/>
        <v/>
      </c>
      <c r="Y164" s="133" t="str">
        <f t="shared" ca="1" si="51"/>
        <v/>
      </c>
      <c r="Z164" s="133" t="str">
        <f t="shared" ca="1" si="55"/>
        <v/>
      </c>
      <c r="AA164" s="134" t="str">
        <f t="shared" ca="1" si="52"/>
        <v/>
      </c>
      <c r="AB164" s="134" t="str">
        <f t="shared" ca="1" si="53"/>
        <v/>
      </c>
      <c r="AC164" s="134" t="str">
        <f t="shared" ca="1" si="54"/>
        <v/>
      </c>
    </row>
    <row r="165" spans="1:29" ht="30" customHeight="1">
      <c r="A165" s="66"/>
      <c r="B165" s="66"/>
      <c r="C165" s="66"/>
      <c r="D165" s="44"/>
      <c r="E165" s="89"/>
      <c r="F165" s="46"/>
      <c r="G165" s="41"/>
      <c r="H165" s="41"/>
      <c r="I165" s="41"/>
      <c r="J165" s="41"/>
      <c r="K165" s="42"/>
      <c r="L165" s="42"/>
      <c r="M165" s="221"/>
      <c r="N165" s="44"/>
      <c r="O165" s="46"/>
      <c r="P165" s="42"/>
      <c r="Q165" s="44"/>
      <c r="R165" s="171" t="str">
        <f t="shared" ca="1" si="44"/>
        <v/>
      </c>
      <c r="S165" s="172" t="str">
        <f t="shared" ca="1" si="45"/>
        <v/>
      </c>
      <c r="T165" s="172" t="str">
        <f t="shared" ca="1" si="46"/>
        <v/>
      </c>
      <c r="U165" s="134" t="str">
        <f t="shared" ca="1" si="47"/>
        <v/>
      </c>
      <c r="V165" s="134" t="str">
        <f t="shared" ca="1" si="48"/>
        <v/>
      </c>
      <c r="W165" s="134" t="str">
        <f t="shared" ca="1" si="49"/>
        <v/>
      </c>
      <c r="X165" s="134" t="str">
        <f t="shared" ca="1" si="50"/>
        <v/>
      </c>
      <c r="Y165" s="133" t="str">
        <f t="shared" ca="1" si="51"/>
        <v/>
      </c>
      <c r="Z165" s="133" t="str">
        <f t="shared" ca="1" si="55"/>
        <v/>
      </c>
      <c r="AA165" s="134" t="str">
        <f t="shared" ca="1" si="52"/>
        <v/>
      </c>
      <c r="AB165" s="134" t="str">
        <f t="shared" ca="1" si="53"/>
        <v/>
      </c>
      <c r="AC165" s="134" t="str">
        <f t="shared" ca="1" si="54"/>
        <v/>
      </c>
    </row>
    <row r="166" spans="1:29" ht="30" customHeight="1">
      <c r="A166" s="66"/>
      <c r="B166" s="66"/>
      <c r="C166" s="66"/>
      <c r="D166" s="44"/>
      <c r="E166" s="89"/>
      <c r="F166" s="46"/>
      <c r="G166" s="41"/>
      <c r="H166" s="41"/>
      <c r="I166" s="41"/>
      <c r="J166" s="41"/>
      <c r="K166" s="42"/>
      <c r="L166" s="42"/>
      <c r="M166" s="221"/>
      <c r="N166" s="44"/>
      <c r="O166" s="46"/>
      <c r="P166" s="42"/>
      <c r="Q166" s="44"/>
      <c r="R166" s="171" t="str">
        <f t="shared" ca="1" si="44"/>
        <v/>
      </c>
      <c r="S166" s="172" t="str">
        <f t="shared" ca="1" si="45"/>
        <v/>
      </c>
      <c r="T166" s="172" t="str">
        <f t="shared" ca="1" si="46"/>
        <v/>
      </c>
      <c r="U166" s="134" t="str">
        <f t="shared" ca="1" si="47"/>
        <v/>
      </c>
      <c r="V166" s="134" t="str">
        <f t="shared" ca="1" si="48"/>
        <v/>
      </c>
      <c r="W166" s="134" t="str">
        <f t="shared" ca="1" si="49"/>
        <v/>
      </c>
      <c r="X166" s="134" t="str">
        <f t="shared" ca="1" si="50"/>
        <v/>
      </c>
      <c r="Y166" s="133" t="str">
        <f t="shared" ca="1" si="51"/>
        <v/>
      </c>
      <c r="Z166" s="133" t="str">
        <f t="shared" ca="1" si="55"/>
        <v/>
      </c>
      <c r="AA166" s="134" t="str">
        <f t="shared" ca="1" si="52"/>
        <v/>
      </c>
      <c r="AB166" s="134" t="str">
        <f t="shared" ca="1" si="53"/>
        <v/>
      </c>
      <c r="AC166" s="134" t="str">
        <f t="shared" ca="1" si="54"/>
        <v/>
      </c>
    </row>
    <row r="167" spans="1:29" ht="30" customHeight="1">
      <c r="A167" s="66"/>
      <c r="B167" s="66"/>
      <c r="C167" s="66"/>
      <c r="D167" s="44"/>
      <c r="E167" s="89"/>
      <c r="F167" s="46"/>
      <c r="G167" s="41"/>
      <c r="H167" s="41"/>
      <c r="I167" s="41"/>
      <c r="J167" s="41"/>
      <c r="K167" s="42"/>
      <c r="L167" s="42"/>
      <c r="M167" s="221"/>
      <c r="N167" s="44"/>
      <c r="O167" s="46"/>
      <c r="P167" s="42"/>
      <c r="Q167" s="44"/>
      <c r="R167" s="171" t="str">
        <f t="shared" ca="1" si="44"/>
        <v/>
      </c>
      <c r="S167" s="172" t="str">
        <f t="shared" ca="1" si="45"/>
        <v/>
      </c>
      <c r="T167" s="172" t="str">
        <f t="shared" ca="1" si="46"/>
        <v/>
      </c>
      <c r="U167" s="134" t="str">
        <f t="shared" ca="1" si="47"/>
        <v/>
      </c>
      <c r="V167" s="134" t="str">
        <f t="shared" ca="1" si="48"/>
        <v/>
      </c>
      <c r="W167" s="134" t="str">
        <f t="shared" ca="1" si="49"/>
        <v/>
      </c>
      <c r="X167" s="134" t="str">
        <f t="shared" ca="1" si="50"/>
        <v/>
      </c>
      <c r="Y167" s="133" t="str">
        <f t="shared" ca="1" si="51"/>
        <v/>
      </c>
      <c r="Z167" s="133" t="str">
        <f t="shared" ca="1" si="55"/>
        <v/>
      </c>
      <c r="AA167" s="134" t="str">
        <f t="shared" ca="1" si="52"/>
        <v/>
      </c>
      <c r="AB167" s="134" t="str">
        <f t="shared" ca="1" si="53"/>
        <v/>
      </c>
      <c r="AC167" s="134" t="str">
        <f t="shared" ca="1" si="54"/>
        <v/>
      </c>
    </row>
    <row r="168" spans="1:29" ht="30" customHeight="1">
      <c r="A168" s="66"/>
      <c r="B168" s="66"/>
      <c r="C168" s="66"/>
      <c r="D168" s="44"/>
      <c r="E168" s="89"/>
      <c r="F168" s="46"/>
      <c r="G168" s="41"/>
      <c r="H168" s="41"/>
      <c r="I168" s="41"/>
      <c r="J168" s="41"/>
      <c r="K168" s="42"/>
      <c r="L168" s="42"/>
      <c r="M168" s="221"/>
      <c r="N168" s="44"/>
      <c r="O168" s="46"/>
      <c r="P168" s="42"/>
      <c r="Q168" s="44"/>
      <c r="R168" s="171" t="str">
        <f t="shared" ca="1" si="44"/>
        <v/>
      </c>
      <c r="S168" s="172" t="str">
        <f t="shared" ca="1" si="45"/>
        <v/>
      </c>
      <c r="T168" s="172" t="str">
        <f t="shared" ca="1" si="46"/>
        <v/>
      </c>
      <c r="U168" s="134" t="str">
        <f t="shared" ca="1" si="47"/>
        <v/>
      </c>
      <c r="V168" s="134" t="str">
        <f t="shared" ca="1" si="48"/>
        <v/>
      </c>
      <c r="W168" s="134" t="str">
        <f t="shared" ca="1" si="49"/>
        <v/>
      </c>
      <c r="X168" s="134" t="str">
        <f t="shared" ca="1" si="50"/>
        <v/>
      </c>
      <c r="Y168" s="133" t="str">
        <f t="shared" ca="1" si="51"/>
        <v/>
      </c>
      <c r="Z168" s="133" t="str">
        <f t="shared" ca="1" si="55"/>
        <v/>
      </c>
      <c r="AA168" s="134" t="str">
        <f t="shared" ca="1" si="52"/>
        <v/>
      </c>
      <c r="AB168" s="134" t="str">
        <f t="shared" ca="1" si="53"/>
        <v/>
      </c>
      <c r="AC168" s="134" t="str">
        <f t="shared" ca="1" si="54"/>
        <v/>
      </c>
    </row>
    <row r="169" spans="1:29" ht="30" customHeight="1">
      <c r="A169" s="66"/>
      <c r="B169" s="66"/>
      <c r="C169" s="66"/>
      <c r="D169" s="44"/>
      <c r="E169" s="89"/>
      <c r="F169" s="46"/>
      <c r="G169" s="41"/>
      <c r="H169" s="41"/>
      <c r="I169" s="41"/>
      <c r="J169" s="41"/>
      <c r="K169" s="42"/>
      <c r="L169" s="42"/>
      <c r="M169" s="221"/>
      <c r="N169" s="44"/>
      <c r="O169" s="46"/>
      <c r="P169" s="42"/>
      <c r="Q169" s="44"/>
      <c r="R169" s="171" t="str">
        <f t="shared" ca="1" si="44"/>
        <v/>
      </c>
      <c r="S169" s="172" t="str">
        <f t="shared" ca="1" si="45"/>
        <v/>
      </c>
      <c r="T169" s="172" t="str">
        <f t="shared" ca="1" si="46"/>
        <v/>
      </c>
      <c r="U169" s="134" t="str">
        <f t="shared" ca="1" si="47"/>
        <v/>
      </c>
      <c r="V169" s="134" t="str">
        <f t="shared" ca="1" si="48"/>
        <v/>
      </c>
      <c r="W169" s="134" t="str">
        <f t="shared" ca="1" si="49"/>
        <v/>
      </c>
      <c r="X169" s="134" t="str">
        <f t="shared" ca="1" si="50"/>
        <v/>
      </c>
      <c r="Y169" s="133" t="str">
        <f t="shared" ca="1" si="51"/>
        <v/>
      </c>
      <c r="Z169" s="133" t="str">
        <f t="shared" ca="1" si="55"/>
        <v/>
      </c>
      <c r="AA169" s="134" t="str">
        <f t="shared" ca="1" si="52"/>
        <v/>
      </c>
      <c r="AB169" s="134" t="str">
        <f t="shared" ca="1" si="53"/>
        <v/>
      </c>
      <c r="AC169" s="134" t="str">
        <f t="shared" ca="1" si="54"/>
        <v/>
      </c>
    </row>
    <row r="170" spans="1:29" ht="30" customHeight="1">
      <c r="A170" s="66"/>
      <c r="B170" s="66"/>
      <c r="C170" s="66"/>
      <c r="D170" s="44"/>
      <c r="E170" s="89"/>
      <c r="F170" s="46"/>
      <c r="G170" s="41"/>
      <c r="H170" s="41"/>
      <c r="I170" s="41"/>
      <c r="J170" s="41"/>
      <c r="K170" s="42"/>
      <c r="L170" s="42"/>
      <c r="M170" s="221"/>
      <c r="N170" s="44"/>
      <c r="O170" s="46"/>
      <c r="P170" s="42"/>
      <c r="Q170" s="44"/>
      <c r="R170" s="171" t="str">
        <f t="shared" ca="1" si="44"/>
        <v/>
      </c>
      <c r="S170" s="172" t="str">
        <f t="shared" ca="1" si="45"/>
        <v/>
      </c>
      <c r="T170" s="172" t="str">
        <f t="shared" ca="1" si="46"/>
        <v/>
      </c>
      <c r="U170" s="134" t="str">
        <f t="shared" ca="1" si="47"/>
        <v/>
      </c>
      <c r="V170" s="134" t="str">
        <f t="shared" ca="1" si="48"/>
        <v/>
      </c>
      <c r="W170" s="134" t="str">
        <f t="shared" ca="1" si="49"/>
        <v/>
      </c>
      <c r="X170" s="134" t="str">
        <f t="shared" ca="1" si="50"/>
        <v/>
      </c>
      <c r="Y170" s="133" t="str">
        <f t="shared" ca="1" si="51"/>
        <v/>
      </c>
      <c r="Z170" s="133" t="str">
        <f t="shared" ca="1" si="55"/>
        <v/>
      </c>
      <c r="AA170" s="134" t="str">
        <f t="shared" ca="1" si="52"/>
        <v/>
      </c>
      <c r="AB170" s="134" t="str">
        <f t="shared" ca="1" si="53"/>
        <v/>
      </c>
      <c r="AC170" s="134" t="str">
        <f t="shared" ca="1" si="54"/>
        <v/>
      </c>
    </row>
    <row r="171" spans="1:29" ht="30" customHeight="1">
      <c r="A171" s="66"/>
      <c r="B171" s="66"/>
      <c r="C171" s="66"/>
      <c r="D171" s="44"/>
      <c r="E171" s="89"/>
      <c r="F171" s="46"/>
      <c r="G171" s="41"/>
      <c r="H171" s="41"/>
      <c r="I171" s="41"/>
      <c r="J171" s="41"/>
      <c r="K171" s="42"/>
      <c r="L171" s="42"/>
      <c r="M171" s="221"/>
      <c r="N171" s="44"/>
      <c r="O171" s="46"/>
      <c r="P171" s="42"/>
      <c r="Q171" s="44"/>
      <c r="R171" s="171" t="str">
        <f t="shared" ref="R171:R200" ca="1" si="56">IF(ISBLANK($D171), "", IF(N171="핵심운용인력",                    SUMPRODUCT((OFFSET(핵심인력_경력,0,0,ROWS(핵심인력_경력),1)=$D171)*1, OFFSET(핵심인력_경력,0,9,ROWS(핵심인력_경력),1), (OFFSET(핵심인력_경력,0,10,ROWS(핵심인력_경력),1)="A")*1)+SUMPRODUCT((OFFSET(핵심인력_경력,0,0,ROWS(핵심인력_경력),1)=$D171)*1, OFFSET(핵심인력_경력,0,9,ROWS(핵심인력_경력),1), (OFFSET(핵심인력_경력,0,10,ROWS(핵심인력_경력),1)="B")*1)*0.7,                                           SUMPRODUCT((OFFSET(일반인력_경력,0,0,ROWS(일반인력_경력),1)=$D171)*1, OFFSET(일반인력_경력,0,9,ROWS(일반인력_경력),1), (OFFSET(일반인력_경력,0,10,ROWS(일반인력_경력),1)="A")*1)+SUMPRODUCT((OFFSET(일반인력_경력,0,0,ROWS(일반인력_경력),1)=$D171)*1, OFFSET(일반인력_경력,0,9,ROWS(일반인력_경력),1), (OFFSET(일반인력_경력,0,10,ROWS(일반인력_경력),1)="B")*1)*0.7 ) )</f>
        <v/>
      </c>
      <c r="S171" s="172" t="str">
        <f t="shared" ref="S171:S200" ca="1" si="57">IF(ISBLANK($D171), "", IF(VLOOKUP($D171,참여인력_개요,11,FALSE)="관리인력", "", IF(N171="핵심운용인력", SUMPRODUCT((OFFSET(핵심인력_투자현황,0,0,ROWS(핵심인력_투자현황),1)=$D171)*1, ISTEXT(OFFSET(핵심인력_투자현황,0,11,ROWS(핵심인력_투자현황),1))*1), SUMPRODUCT((OFFSET(일반인력_투자현황,0,0,ROWS(일반인력_투자현황),1)=$D171)*1, ISTEXT(OFFSET(일반인력_투자현황,0,11,ROWS(일반인력_투자현황),1))*1)) ) )</f>
        <v/>
      </c>
      <c r="T171" s="172" t="str">
        <f t="shared" ref="T171:T200" ca="1" si="58">IF(ISBLANK($D171), "", IF(VLOOKUP($D171,참여인력_개요,11,FALSE)="관리인력", "", IF(N171="핵심운용인력", SUMPRODUCT((OFFSET(핵심인력_투자현황,0,0,ROWS(핵심인력_투자현황),1)=$D171)*1, (OFFSET(핵심인력_투자현황,0,17,ROWS(핵심인력_투자현황),1)="회수료")*1), SUMPRODUCT((OFFSET(일반인력_투자현황,0,0,ROWS(일반인력_투자현황),1)=$D171)*1, (OFFSET(일반인력_투자현황,0,17,ROWS(일반인력_투자현황),1)="회수료")*1))))</f>
        <v/>
      </c>
      <c r="U171" s="134" t="str">
        <f t="shared" ref="U171:U200" ca="1" si="59">IF(ISBLANK($D171), "", IF(VLOOKUP($D171,참여인력_개요,11,FALSE)="관리인력", "", IF(N171="핵심운용인력", SUMPRODUCT((OFFSET(핵심인력_투자현황,0,0,ROWS(핵심인력_투자현황),1)=$D171)*1, OFFSET(핵심인력_투자현황,0,16,ROWS(핵심인력_투자현황),1)),  SUMPRODUCT((OFFSET(일반인력_투자현황,0,0,ROWS(일반인력_투자현황),1)=$D171)*1, OFFSET(일반인력_투자현황,0,16,ROWS(일반인력_투자현황),1)) )))</f>
        <v/>
      </c>
      <c r="V171" s="134" t="str">
        <f t="shared" ref="V171:V200" ca="1" si="60">IF(ISBLANK($D171), "", IF(VLOOKUP($D171,참여인력_개요,11,FALSE)="관리인력", "", IF(N171="핵심운용인력", SUMPRODUCT((OFFSET(핵심인력_투자현황,0,0,ROWS(핵심인력_투자현황),1)=$D171)*1, OFFSET(핵심인력_투자현황,0,20,ROWS(핵심인력_투자현황),1)), SUMPRODUCT((OFFSET(일반인력_투자현황,0,0,ROWS(일반인력_투자현황),1)=$D171)*1, OFFSET(일반인력_투자현황,0,20,ROWS(일반인력_투자현황),1))  )))</f>
        <v/>
      </c>
      <c r="W171" s="134" t="str">
        <f t="shared" ref="W171:W200" ca="1" si="61">IF(ISBLANK($D171), "", IF(VLOOKUP($D171,참여인력_개요,11,FALSE)="관리인력", "", IF(N171="핵심운용인력", SUMPRODUCT((OFFSET(핵심인력_투자현황,0,0,ROWS(핵심인력_투자현황),1)=$D171)*1, OFFSET(핵심인력_투자현황,0,25,ROWS(핵심인력_투자현황),1)), SUMPRODUCT((OFFSET(일반인력_투자현황,0,0,ROWS(일반인력_투자현황),1)=$D171)*1, OFFSET(일반인력_투자현황,0,25,ROWS(일반인력_투자현황),1)) )))</f>
        <v/>
      </c>
      <c r="X171" s="134" t="str">
        <f t="shared" ref="X171:X200" ca="1" si="62">IF(ISBLANK($D171), "", IF(VLOOKUP($D171,참여인력_개요,11,FALSE)="관리인력", "", IF(N171="핵심운용인력", SUMPRODUCT((OFFSET(핵심인력_투자현황,0,0,ROWS(핵심인력_투자현황),1)=$D171)*1, OFFSET(핵심인력_투자현황,0,26,ROWS(핵심인력_투자현황),1)), SUMPRODUCT((OFFSET(일반인력_투자현황,0,0,ROWS(일반인력_투자현황),1)=$D171)*1, OFFSET(일반인력_투자현황,0,26,ROWS(일반인력_투자현황),1)) )))</f>
        <v/>
      </c>
      <c r="Y171" s="133" t="str">
        <f t="shared" ref="Y171:Y200" ca="1" si="63">IF(ISBLANK($D171), "", IF(VLOOKUP($D171,참여인력_개요,11,FALSE)="관리인력", "", IF(N171="핵심운용인력", SUMPRODUCT((OFFSET(핵심인력_투자현황,0,0,ROWS(핵심인력_투자현황),1)=$D171)*1, OFFSET(핵심인력_투자현황,0,16,ROWS(핵심인력_투자현황),1), OFFSET(핵심인력_투자현황,0,18,ROWS(핵심인력_투자현황),1))/U171, SUMPRODUCT((OFFSET(일반인력_투자현황,0,0,ROWS(일반인력_투자현황),1)=$D171)*1, OFFSET(일반인력_투자현황,0,16,ROWS(일반인력_투자현황),1), OFFSET(일반인력_투자현황,0,18,ROWS(일반인력_투자현황),1))/U171 )))</f>
        <v/>
      </c>
      <c r="Z171" s="133" t="str">
        <f t="shared" ca="1" si="55"/>
        <v/>
      </c>
      <c r="AA171" s="134" t="str">
        <f t="shared" ref="AA171:AA200" ca="1" si="64">IF(ISBLANK($D171), "", IF(VLOOKUP($D171,참여인력_개요,11,FALSE)="관리인력", "", SUMPRODUCT( (OFFSET(제안사_투자현황,0,22,ROWS(제안사_투자현황),1)=$D171)*1, (OFFSET(제안사_투자현황,0,10,ROWS(제안사_투자현황),1)&lt;&gt;"회수료")*1 ) ))</f>
        <v/>
      </c>
      <c r="AB171" s="134" t="str">
        <f t="shared" ca="1" si="53"/>
        <v/>
      </c>
      <c r="AC171" s="134" t="str">
        <f t="shared" ca="1" si="54"/>
        <v/>
      </c>
    </row>
    <row r="172" spans="1:29" ht="30" customHeight="1">
      <c r="A172" s="66"/>
      <c r="B172" s="66"/>
      <c r="C172" s="66"/>
      <c r="D172" s="44"/>
      <c r="E172" s="89"/>
      <c r="F172" s="46"/>
      <c r="G172" s="41"/>
      <c r="H172" s="41"/>
      <c r="I172" s="41"/>
      <c r="J172" s="41"/>
      <c r="K172" s="42"/>
      <c r="L172" s="42"/>
      <c r="M172" s="221"/>
      <c r="N172" s="44"/>
      <c r="O172" s="46"/>
      <c r="P172" s="42"/>
      <c r="Q172" s="44"/>
      <c r="R172" s="171" t="str">
        <f t="shared" ca="1" si="56"/>
        <v/>
      </c>
      <c r="S172" s="172" t="str">
        <f t="shared" ca="1" si="57"/>
        <v/>
      </c>
      <c r="T172" s="172" t="str">
        <f t="shared" ca="1" si="58"/>
        <v/>
      </c>
      <c r="U172" s="134" t="str">
        <f t="shared" ca="1" si="59"/>
        <v/>
      </c>
      <c r="V172" s="134" t="str">
        <f t="shared" ca="1" si="60"/>
        <v/>
      </c>
      <c r="W172" s="134" t="str">
        <f t="shared" ca="1" si="61"/>
        <v/>
      </c>
      <c r="X172" s="134" t="str">
        <f t="shared" ca="1" si="62"/>
        <v/>
      </c>
      <c r="Y172" s="133" t="str">
        <f t="shared" ca="1" si="63"/>
        <v/>
      </c>
      <c r="Z172" s="133" t="str">
        <f t="shared" ca="1" si="55"/>
        <v/>
      </c>
      <c r="AA172" s="134" t="str">
        <f t="shared" ca="1" si="64"/>
        <v/>
      </c>
      <c r="AB172" s="134" t="str">
        <f t="shared" ca="1" si="53"/>
        <v/>
      </c>
      <c r="AC172" s="134" t="str">
        <f t="shared" ca="1" si="54"/>
        <v/>
      </c>
    </row>
    <row r="173" spans="1:29" ht="30" customHeight="1">
      <c r="A173" s="66"/>
      <c r="B173" s="66"/>
      <c r="C173" s="66"/>
      <c r="D173" s="44"/>
      <c r="E173" s="89"/>
      <c r="F173" s="46"/>
      <c r="G173" s="41"/>
      <c r="H173" s="41"/>
      <c r="I173" s="41"/>
      <c r="J173" s="41"/>
      <c r="K173" s="42"/>
      <c r="L173" s="42"/>
      <c r="M173" s="221"/>
      <c r="N173" s="44"/>
      <c r="O173" s="46"/>
      <c r="P173" s="42"/>
      <c r="Q173" s="44"/>
      <c r="R173" s="171" t="str">
        <f t="shared" ca="1" si="56"/>
        <v/>
      </c>
      <c r="S173" s="172" t="str">
        <f t="shared" ca="1" si="57"/>
        <v/>
      </c>
      <c r="T173" s="172" t="str">
        <f t="shared" ca="1" si="58"/>
        <v/>
      </c>
      <c r="U173" s="134" t="str">
        <f t="shared" ca="1" si="59"/>
        <v/>
      </c>
      <c r="V173" s="134" t="str">
        <f t="shared" ca="1" si="60"/>
        <v/>
      </c>
      <c r="W173" s="134" t="str">
        <f t="shared" ca="1" si="61"/>
        <v/>
      </c>
      <c r="X173" s="134" t="str">
        <f t="shared" ca="1" si="62"/>
        <v/>
      </c>
      <c r="Y173" s="133" t="str">
        <f t="shared" ca="1" si="63"/>
        <v/>
      </c>
      <c r="Z173" s="133" t="str">
        <f t="shared" ca="1" si="55"/>
        <v/>
      </c>
      <c r="AA173" s="134" t="str">
        <f t="shared" ca="1" si="64"/>
        <v/>
      </c>
      <c r="AB173" s="134" t="str">
        <f t="shared" ca="1" si="53"/>
        <v/>
      </c>
      <c r="AC173" s="134" t="str">
        <f t="shared" ca="1" si="54"/>
        <v/>
      </c>
    </row>
    <row r="174" spans="1:29" ht="30" customHeight="1">
      <c r="A174" s="66"/>
      <c r="B174" s="66"/>
      <c r="C174" s="66"/>
      <c r="D174" s="44"/>
      <c r="E174" s="89"/>
      <c r="F174" s="46"/>
      <c r="G174" s="41"/>
      <c r="H174" s="41"/>
      <c r="I174" s="41"/>
      <c r="J174" s="41"/>
      <c r="K174" s="42"/>
      <c r="L174" s="42"/>
      <c r="M174" s="221"/>
      <c r="N174" s="44"/>
      <c r="O174" s="46"/>
      <c r="P174" s="42"/>
      <c r="Q174" s="44"/>
      <c r="R174" s="171" t="str">
        <f t="shared" ca="1" si="56"/>
        <v/>
      </c>
      <c r="S174" s="172" t="str">
        <f t="shared" ca="1" si="57"/>
        <v/>
      </c>
      <c r="T174" s="172" t="str">
        <f t="shared" ca="1" si="58"/>
        <v/>
      </c>
      <c r="U174" s="134" t="str">
        <f t="shared" ca="1" si="59"/>
        <v/>
      </c>
      <c r="V174" s="134" t="str">
        <f t="shared" ca="1" si="60"/>
        <v/>
      </c>
      <c r="W174" s="134" t="str">
        <f t="shared" ca="1" si="61"/>
        <v/>
      </c>
      <c r="X174" s="134" t="str">
        <f t="shared" ca="1" si="62"/>
        <v/>
      </c>
      <c r="Y174" s="133" t="str">
        <f t="shared" ca="1" si="63"/>
        <v/>
      </c>
      <c r="Z174" s="133" t="str">
        <f t="shared" ca="1" si="55"/>
        <v/>
      </c>
      <c r="AA174" s="134" t="str">
        <f t="shared" ca="1" si="64"/>
        <v/>
      </c>
      <c r="AB174" s="134" t="str">
        <f t="shared" ca="1" si="53"/>
        <v/>
      </c>
      <c r="AC174" s="134" t="str">
        <f t="shared" ca="1" si="54"/>
        <v/>
      </c>
    </row>
    <row r="175" spans="1:29" ht="30" customHeight="1">
      <c r="A175" s="66"/>
      <c r="B175" s="66"/>
      <c r="C175" s="66"/>
      <c r="D175" s="44"/>
      <c r="E175" s="89"/>
      <c r="F175" s="46"/>
      <c r="G175" s="41"/>
      <c r="H175" s="41"/>
      <c r="I175" s="41"/>
      <c r="J175" s="41"/>
      <c r="K175" s="42"/>
      <c r="L175" s="42"/>
      <c r="M175" s="221"/>
      <c r="N175" s="44"/>
      <c r="O175" s="46"/>
      <c r="P175" s="42"/>
      <c r="Q175" s="44"/>
      <c r="R175" s="171" t="str">
        <f t="shared" ca="1" si="56"/>
        <v/>
      </c>
      <c r="S175" s="172" t="str">
        <f t="shared" ca="1" si="57"/>
        <v/>
      </c>
      <c r="T175" s="172" t="str">
        <f t="shared" ca="1" si="58"/>
        <v/>
      </c>
      <c r="U175" s="134" t="str">
        <f t="shared" ca="1" si="59"/>
        <v/>
      </c>
      <c r="V175" s="134" t="str">
        <f t="shared" ca="1" si="60"/>
        <v/>
      </c>
      <c r="W175" s="134" t="str">
        <f t="shared" ca="1" si="61"/>
        <v/>
      </c>
      <c r="X175" s="134" t="str">
        <f t="shared" ca="1" si="62"/>
        <v/>
      </c>
      <c r="Y175" s="133" t="str">
        <f t="shared" ca="1" si="63"/>
        <v/>
      </c>
      <c r="Z175" s="133" t="str">
        <f t="shared" ca="1" si="55"/>
        <v/>
      </c>
      <c r="AA175" s="134" t="str">
        <f t="shared" ca="1" si="64"/>
        <v/>
      </c>
      <c r="AB175" s="134" t="str">
        <f t="shared" ca="1" si="53"/>
        <v/>
      </c>
      <c r="AC175" s="134" t="str">
        <f t="shared" ca="1" si="54"/>
        <v/>
      </c>
    </row>
    <row r="176" spans="1:29" ht="30" customHeight="1">
      <c r="A176" s="66"/>
      <c r="B176" s="66"/>
      <c r="C176" s="66"/>
      <c r="D176" s="44"/>
      <c r="E176" s="89"/>
      <c r="F176" s="46"/>
      <c r="G176" s="41"/>
      <c r="H176" s="41"/>
      <c r="I176" s="41"/>
      <c r="J176" s="41"/>
      <c r="K176" s="42"/>
      <c r="L176" s="42"/>
      <c r="M176" s="221"/>
      <c r="N176" s="44"/>
      <c r="O176" s="46"/>
      <c r="P176" s="42"/>
      <c r="Q176" s="44"/>
      <c r="R176" s="171" t="str">
        <f t="shared" ca="1" si="56"/>
        <v/>
      </c>
      <c r="S176" s="172" t="str">
        <f t="shared" ca="1" si="57"/>
        <v/>
      </c>
      <c r="T176" s="172" t="str">
        <f t="shared" ca="1" si="58"/>
        <v/>
      </c>
      <c r="U176" s="134" t="str">
        <f t="shared" ca="1" si="59"/>
        <v/>
      </c>
      <c r="V176" s="134" t="str">
        <f t="shared" ca="1" si="60"/>
        <v/>
      </c>
      <c r="W176" s="134" t="str">
        <f t="shared" ca="1" si="61"/>
        <v/>
      </c>
      <c r="X176" s="134" t="str">
        <f t="shared" ca="1" si="62"/>
        <v/>
      </c>
      <c r="Y176" s="133" t="str">
        <f t="shared" ca="1" si="63"/>
        <v/>
      </c>
      <c r="Z176" s="133" t="str">
        <f t="shared" ca="1" si="55"/>
        <v/>
      </c>
      <c r="AA176" s="134" t="str">
        <f t="shared" ca="1" si="64"/>
        <v/>
      </c>
      <c r="AB176" s="134" t="str">
        <f t="shared" ca="1" si="53"/>
        <v/>
      </c>
      <c r="AC176" s="134" t="str">
        <f t="shared" ca="1" si="54"/>
        <v/>
      </c>
    </row>
    <row r="177" spans="1:29" ht="30" customHeight="1">
      <c r="A177" s="66"/>
      <c r="B177" s="66"/>
      <c r="C177" s="66"/>
      <c r="D177" s="44"/>
      <c r="E177" s="89"/>
      <c r="F177" s="46"/>
      <c r="G177" s="41"/>
      <c r="H177" s="41"/>
      <c r="I177" s="41"/>
      <c r="J177" s="41"/>
      <c r="K177" s="42"/>
      <c r="L177" s="42"/>
      <c r="M177" s="221"/>
      <c r="N177" s="44"/>
      <c r="O177" s="46"/>
      <c r="P177" s="42"/>
      <c r="Q177" s="44"/>
      <c r="R177" s="171" t="str">
        <f t="shared" ca="1" si="56"/>
        <v/>
      </c>
      <c r="S177" s="172" t="str">
        <f t="shared" ca="1" si="57"/>
        <v/>
      </c>
      <c r="T177" s="172" t="str">
        <f t="shared" ca="1" si="58"/>
        <v/>
      </c>
      <c r="U177" s="134" t="str">
        <f t="shared" ca="1" si="59"/>
        <v/>
      </c>
      <c r="V177" s="134" t="str">
        <f t="shared" ca="1" si="60"/>
        <v/>
      </c>
      <c r="W177" s="134" t="str">
        <f t="shared" ca="1" si="61"/>
        <v/>
      </c>
      <c r="X177" s="134" t="str">
        <f t="shared" ca="1" si="62"/>
        <v/>
      </c>
      <c r="Y177" s="133" t="str">
        <f t="shared" ca="1" si="63"/>
        <v/>
      </c>
      <c r="Z177" s="133" t="str">
        <f t="shared" ca="1" si="55"/>
        <v/>
      </c>
      <c r="AA177" s="134" t="str">
        <f t="shared" ca="1" si="64"/>
        <v/>
      </c>
      <c r="AB177" s="134" t="str">
        <f t="shared" ca="1" si="53"/>
        <v/>
      </c>
      <c r="AC177" s="134" t="str">
        <f t="shared" ca="1" si="54"/>
        <v/>
      </c>
    </row>
    <row r="178" spans="1:29" ht="30" customHeight="1">
      <c r="A178" s="66"/>
      <c r="B178" s="66"/>
      <c r="C178" s="66"/>
      <c r="D178" s="44"/>
      <c r="E178" s="89"/>
      <c r="F178" s="46"/>
      <c r="G178" s="41"/>
      <c r="H178" s="41"/>
      <c r="I178" s="41"/>
      <c r="J178" s="41"/>
      <c r="K178" s="42"/>
      <c r="L178" s="42"/>
      <c r="M178" s="221"/>
      <c r="N178" s="44"/>
      <c r="O178" s="46"/>
      <c r="P178" s="42"/>
      <c r="Q178" s="44"/>
      <c r="R178" s="171" t="str">
        <f t="shared" ca="1" si="56"/>
        <v/>
      </c>
      <c r="S178" s="172" t="str">
        <f t="shared" ca="1" si="57"/>
        <v/>
      </c>
      <c r="T178" s="172" t="str">
        <f t="shared" ca="1" si="58"/>
        <v/>
      </c>
      <c r="U178" s="134" t="str">
        <f t="shared" ca="1" si="59"/>
        <v/>
      </c>
      <c r="V178" s="134" t="str">
        <f t="shared" ca="1" si="60"/>
        <v/>
      </c>
      <c r="W178" s="134" t="str">
        <f t="shared" ca="1" si="61"/>
        <v/>
      </c>
      <c r="X178" s="134" t="str">
        <f t="shared" ca="1" si="62"/>
        <v/>
      </c>
      <c r="Y178" s="133" t="str">
        <f t="shared" ca="1" si="63"/>
        <v/>
      </c>
      <c r="Z178" s="133" t="str">
        <f t="shared" ca="1" si="55"/>
        <v/>
      </c>
      <c r="AA178" s="134" t="str">
        <f t="shared" ca="1" si="64"/>
        <v/>
      </c>
      <c r="AB178" s="134" t="str">
        <f t="shared" ca="1" si="53"/>
        <v/>
      </c>
      <c r="AC178" s="134" t="str">
        <f t="shared" ca="1" si="54"/>
        <v/>
      </c>
    </row>
    <row r="179" spans="1:29" ht="30" customHeight="1">
      <c r="A179" s="66"/>
      <c r="B179" s="66"/>
      <c r="C179" s="66"/>
      <c r="D179" s="44"/>
      <c r="E179" s="89"/>
      <c r="F179" s="46"/>
      <c r="G179" s="41"/>
      <c r="H179" s="41"/>
      <c r="I179" s="41"/>
      <c r="J179" s="41"/>
      <c r="K179" s="42"/>
      <c r="L179" s="42"/>
      <c r="M179" s="221"/>
      <c r="N179" s="44"/>
      <c r="O179" s="46"/>
      <c r="P179" s="42"/>
      <c r="Q179" s="44"/>
      <c r="R179" s="171" t="str">
        <f t="shared" ca="1" si="56"/>
        <v/>
      </c>
      <c r="S179" s="172" t="str">
        <f t="shared" ca="1" si="57"/>
        <v/>
      </c>
      <c r="T179" s="172" t="str">
        <f t="shared" ca="1" si="58"/>
        <v/>
      </c>
      <c r="U179" s="134" t="str">
        <f t="shared" ca="1" si="59"/>
        <v/>
      </c>
      <c r="V179" s="134" t="str">
        <f t="shared" ca="1" si="60"/>
        <v/>
      </c>
      <c r="W179" s="134" t="str">
        <f t="shared" ca="1" si="61"/>
        <v/>
      </c>
      <c r="X179" s="134" t="str">
        <f t="shared" ca="1" si="62"/>
        <v/>
      </c>
      <c r="Y179" s="133" t="str">
        <f t="shared" ca="1" si="63"/>
        <v/>
      </c>
      <c r="Z179" s="133" t="str">
        <f t="shared" ca="1" si="55"/>
        <v/>
      </c>
      <c r="AA179" s="134" t="str">
        <f t="shared" ca="1" si="64"/>
        <v/>
      </c>
      <c r="AB179" s="134" t="str">
        <f t="shared" ca="1" si="53"/>
        <v/>
      </c>
      <c r="AC179" s="134" t="str">
        <f t="shared" ca="1" si="54"/>
        <v/>
      </c>
    </row>
    <row r="180" spans="1:29" ht="30" customHeight="1">
      <c r="A180" s="66"/>
      <c r="B180" s="66"/>
      <c r="C180" s="66"/>
      <c r="D180" s="44"/>
      <c r="E180" s="89"/>
      <c r="F180" s="46"/>
      <c r="G180" s="41"/>
      <c r="H180" s="41"/>
      <c r="I180" s="41"/>
      <c r="J180" s="41"/>
      <c r="K180" s="42"/>
      <c r="L180" s="42"/>
      <c r="M180" s="221"/>
      <c r="N180" s="44"/>
      <c r="O180" s="46"/>
      <c r="P180" s="42"/>
      <c r="Q180" s="44"/>
      <c r="R180" s="171" t="str">
        <f t="shared" ca="1" si="56"/>
        <v/>
      </c>
      <c r="S180" s="172" t="str">
        <f t="shared" ca="1" si="57"/>
        <v/>
      </c>
      <c r="T180" s="172" t="str">
        <f t="shared" ca="1" si="58"/>
        <v/>
      </c>
      <c r="U180" s="134" t="str">
        <f t="shared" ca="1" si="59"/>
        <v/>
      </c>
      <c r="V180" s="134" t="str">
        <f t="shared" ca="1" si="60"/>
        <v/>
      </c>
      <c r="W180" s="134" t="str">
        <f t="shared" ca="1" si="61"/>
        <v/>
      </c>
      <c r="X180" s="134" t="str">
        <f t="shared" ca="1" si="62"/>
        <v/>
      </c>
      <c r="Y180" s="133" t="str">
        <f t="shared" ca="1" si="63"/>
        <v/>
      </c>
      <c r="Z180" s="133" t="str">
        <f t="shared" ca="1" si="55"/>
        <v/>
      </c>
      <c r="AA180" s="134" t="str">
        <f t="shared" ca="1" si="64"/>
        <v/>
      </c>
      <c r="AB180" s="134" t="str">
        <f t="shared" ca="1" si="53"/>
        <v/>
      </c>
      <c r="AC180" s="134" t="str">
        <f t="shared" ca="1" si="54"/>
        <v/>
      </c>
    </row>
    <row r="181" spans="1:29" ht="30" customHeight="1">
      <c r="A181" s="66"/>
      <c r="B181" s="66"/>
      <c r="C181" s="66"/>
      <c r="D181" s="44"/>
      <c r="E181" s="89"/>
      <c r="F181" s="46"/>
      <c r="G181" s="41"/>
      <c r="H181" s="41"/>
      <c r="I181" s="41"/>
      <c r="J181" s="41"/>
      <c r="K181" s="42"/>
      <c r="L181" s="42"/>
      <c r="M181" s="221"/>
      <c r="N181" s="44"/>
      <c r="O181" s="46"/>
      <c r="P181" s="42"/>
      <c r="Q181" s="44"/>
      <c r="R181" s="171" t="str">
        <f t="shared" ca="1" si="56"/>
        <v/>
      </c>
      <c r="S181" s="172" t="str">
        <f t="shared" ca="1" si="57"/>
        <v/>
      </c>
      <c r="T181" s="172" t="str">
        <f t="shared" ca="1" si="58"/>
        <v/>
      </c>
      <c r="U181" s="134" t="str">
        <f t="shared" ca="1" si="59"/>
        <v/>
      </c>
      <c r="V181" s="134" t="str">
        <f t="shared" ca="1" si="60"/>
        <v/>
      </c>
      <c r="W181" s="134" t="str">
        <f t="shared" ca="1" si="61"/>
        <v/>
      </c>
      <c r="X181" s="134" t="str">
        <f t="shared" ca="1" si="62"/>
        <v/>
      </c>
      <c r="Y181" s="133" t="str">
        <f t="shared" ca="1" si="63"/>
        <v/>
      </c>
      <c r="Z181" s="133" t="str">
        <f t="shared" ca="1" si="55"/>
        <v/>
      </c>
      <c r="AA181" s="134" t="str">
        <f t="shared" ca="1" si="64"/>
        <v/>
      </c>
      <c r="AB181" s="134" t="str">
        <f t="shared" ca="1" si="53"/>
        <v/>
      </c>
      <c r="AC181" s="134" t="str">
        <f t="shared" ca="1" si="54"/>
        <v/>
      </c>
    </row>
    <row r="182" spans="1:29" ht="30" customHeight="1">
      <c r="A182" s="66"/>
      <c r="B182" s="66"/>
      <c r="C182" s="66"/>
      <c r="D182" s="44"/>
      <c r="E182" s="89"/>
      <c r="F182" s="46"/>
      <c r="G182" s="41"/>
      <c r="H182" s="41"/>
      <c r="I182" s="41"/>
      <c r="J182" s="41"/>
      <c r="K182" s="42"/>
      <c r="L182" s="42"/>
      <c r="M182" s="221"/>
      <c r="N182" s="44"/>
      <c r="O182" s="46"/>
      <c r="P182" s="42"/>
      <c r="Q182" s="44"/>
      <c r="R182" s="171" t="str">
        <f t="shared" ca="1" si="56"/>
        <v/>
      </c>
      <c r="S182" s="172" t="str">
        <f t="shared" ca="1" si="57"/>
        <v/>
      </c>
      <c r="T182" s="172" t="str">
        <f t="shared" ca="1" si="58"/>
        <v/>
      </c>
      <c r="U182" s="134" t="str">
        <f t="shared" ca="1" si="59"/>
        <v/>
      </c>
      <c r="V182" s="134" t="str">
        <f t="shared" ca="1" si="60"/>
        <v/>
      </c>
      <c r="W182" s="134" t="str">
        <f t="shared" ca="1" si="61"/>
        <v/>
      </c>
      <c r="X182" s="134" t="str">
        <f t="shared" ca="1" si="62"/>
        <v/>
      </c>
      <c r="Y182" s="133" t="str">
        <f t="shared" ca="1" si="63"/>
        <v/>
      </c>
      <c r="Z182" s="133" t="str">
        <f t="shared" ca="1" si="55"/>
        <v/>
      </c>
      <c r="AA182" s="134" t="str">
        <f t="shared" ca="1" si="64"/>
        <v/>
      </c>
      <c r="AB182" s="134" t="str">
        <f t="shared" ca="1" si="53"/>
        <v/>
      </c>
      <c r="AC182" s="134" t="str">
        <f t="shared" ca="1" si="54"/>
        <v/>
      </c>
    </row>
    <row r="183" spans="1:29" ht="30" customHeight="1">
      <c r="A183" s="66"/>
      <c r="B183" s="66"/>
      <c r="C183" s="66"/>
      <c r="D183" s="44"/>
      <c r="E183" s="89"/>
      <c r="F183" s="46"/>
      <c r="G183" s="41"/>
      <c r="H183" s="41"/>
      <c r="I183" s="41"/>
      <c r="J183" s="41"/>
      <c r="K183" s="42"/>
      <c r="L183" s="42"/>
      <c r="M183" s="221"/>
      <c r="N183" s="44"/>
      <c r="O183" s="46"/>
      <c r="P183" s="42"/>
      <c r="Q183" s="44"/>
      <c r="R183" s="171" t="str">
        <f t="shared" ca="1" si="56"/>
        <v/>
      </c>
      <c r="S183" s="172" t="str">
        <f t="shared" ca="1" si="57"/>
        <v/>
      </c>
      <c r="T183" s="172" t="str">
        <f t="shared" ca="1" si="58"/>
        <v/>
      </c>
      <c r="U183" s="134" t="str">
        <f t="shared" ca="1" si="59"/>
        <v/>
      </c>
      <c r="V183" s="134" t="str">
        <f t="shared" ca="1" si="60"/>
        <v/>
      </c>
      <c r="W183" s="134" t="str">
        <f t="shared" ca="1" si="61"/>
        <v/>
      </c>
      <c r="X183" s="134" t="str">
        <f t="shared" ca="1" si="62"/>
        <v/>
      </c>
      <c r="Y183" s="133" t="str">
        <f t="shared" ca="1" si="63"/>
        <v/>
      </c>
      <c r="Z183" s="133" t="str">
        <f t="shared" ca="1" si="55"/>
        <v/>
      </c>
      <c r="AA183" s="134" t="str">
        <f t="shared" ca="1" si="64"/>
        <v/>
      </c>
      <c r="AB183" s="134" t="str">
        <f t="shared" ca="1" si="53"/>
        <v/>
      </c>
      <c r="AC183" s="134" t="str">
        <f t="shared" ca="1" si="54"/>
        <v/>
      </c>
    </row>
    <row r="184" spans="1:29" ht="30" customHeight="1">
      <c r="A184" s="66"/>
      <c r="B184" s="66"/>
      <c r="C184" s="66"/>
      <c r="D184" s="44"/>
      <c r="E184" s="89"/>
      <c r="F184" s="46"/>
      <c r="G184" s="41"/>
      <c r="H184" s="41"/>
      <c r="I184" s="41"/>
      <c r="J184" s="41"/>
      <c r="K184" s="42"/>
      <c r="L184" s="42"/>
      <c r="M184" s="221"/>
      <c r="N184" s="44"/>
      <c r="O184" s="46"/>
      <c r="P184" s="42"/>
      <c r="Q184" s="44"/>
      <c r="R184" s="171" t="str">
        <f t="shared" ca="1" si="56"/>
        <v/>
      </c>
      <c r="S184" s="172" t="str">
        <f t="shared" ca="1" si="57"/>
        <v/>
      </c>
      <c r="T184" s="172" t="str">
        <f t="shared" ca="1" si="58"/>
        <v/>
      </c>
      <c r="U184" s="134" t="str">
        <f t="shared" ca="1" si="59"/>
        <v/>
      </c>
      <c r="V184" s="134" t="str">
        <f t="shared" ca="1" si="60"/>
        <v/>
      </c>
      <c r="W184" s="134" t="str">
        <f t="shared" ca="1" si="61"/>
        <v/>
      </c>
      <c r="X184" s="134" t="str">
        <f t="shared" ca="1" si="62"/>
        <v/>
      </c>
      <c r="Y184" s="133" t="str">
        <f t="shared" ca="1" si="63"/>
        <v/>
      </c>
      <c r="Z184" s="133" t="str">
        <f t="shared" ca="1" si="55"/>
        <v/>
      </c>
      <c r="AA184" s="134" t="str">
        <f t="shared" ca="1" si="64"/>
        <v/>
      </c>
      <c r="AB184" s="134" t="str">
        <f t="shared" ca="1" si="53"/>
        <v/>
      </c>
      <c r="AC184" s="134" t="str">
        <f t="shared" ca="1" si="54"/>
        <v/>
      </c>
    </row>
    <row r="185" spans="1:29" ht="30" customHeight="1">
      <c r="A185" s="66"/>
      <c r="B185" s="66"/>
      <c r="C185" s="66"/>
      <c r="D185" s="44"/>
      <c r="E185" s="89"/>
      <c r="F185" s="46"/>
      <c r="G185" s="41"/>
      <c r="H185" s="41"/>
      <c r="I185" s="41"/>
      <c r="J185" s="41"/>
      <c r="K185" s="42"/>
      <c r="L185" s="42"/>
      <c r="M185" s="221"/>
      <c r="N185" s="44"/>
      <c r="O185" s="46"/>
      <c r="P185" s="42"/>
      <c r="Q185" s="44"/>
      <c r="R185" s="171" t="str">
        <f t="shared" ca="1" si="56"/>
        <v/>
      </c>
      <c r="S185" s="172" t="str">
        <f t="shared" ca="1" si="57"/>
        <v/>
      </c>
      <c r="T185" s="172" t="str">
        <f t="shared" ca="1" si="58"/>
        <v/>
      </c>
      <c r="U185" s="134" t="str">
        <f t="shared" ca="1" si="59"/>
        <v/>
      </c>
      <c r="V185" s="134" t="str">
        <f t="shared" ca="1" si="60"/>
        <v/>
      </c>
      <c r="W185" s="134" t="str">
        <f t="shared" ca="1" si="61"/>
        <v/>
      </c>
      <c r="X185" s="134" t="str">
        <f t="shared" ca="1" si="62"/>
        <v/>
      </c>
      <c r="Y185" s="133" t="str">
        <f t="shared" ca="1" si="63"/>
        <v/>
      </c>
      <c r="Z185" s="133" t="str">
        <f t="shared" ca="1" si="55"/>
        <v/>
      </c>
      <c r="AA185" s="134" t="str">
        <f t="shared" ca="1" si="64"/>
        <v/>
      </c>
      <c r="AB185" s="134" t="str">
        <f t="shared" ca="1" si="53"/>
        <v/>
      </c>
      <c r="AC185" s="134" t="str">
        <f t="shared" ca="1" si="54"/>
        <v/>
      </c>
    </row>
    <row r="186" spans="1:29" ht="30" customHeight="1">
      <c r="A186" s="66"/>
      <c r="B186" s="66"/>
      <c r="C186" s="66"/>
      <c r="D186" s="44"/>
      <c r="E186" s="89"/>
      <c r="F186" s="46"/>
      <c r="G186" s="41"/>
      <c r="H186" s="41"/>
      <c r="I186" s="41"/>
      <c r="J186" s="41"/>
      <c r="K186" s="42"/>
      <c r="L186" s="42"/>
      <c r="M186" s="221"/>
      <c r="N186" s="44"/>
      <c r="O186" s="46"/>
      <c r="P186" s="42"/>
      <c r="Q186" s="44"/>
      <c r="R186" s="171" t="str">
        <f t="shared" ca="1" si="56"/>
        <v/>
      </c>
      <c r="S186" s="172" t="str">
        <f t="shared" ca="1" si="57"/>
        <v/>
      </c>
      <c r="T186" s="172" t="str">
        <f t="shared" ca="1" si="58"/>
        <v/>
      </c>
      <c r="U186" s="134" t="str">
        <f t="shared" ca="1" si="59"/>
        <v/>
      </c>
      <c r="V186" s="134" t="str">
        <f t="shared" ca="1" si="60"/>
        <v/>
      </c>
      <c r="W186" s="134" t="str">
        <f t="shared" ca="1" si="61"/>
        <v/>
      </c>
      <c r="X186" s="134" t="str">
        <f t="shared" ca="1" si="62"/>
        <v/>
      </c>
      <c r="Y186" s="133" t="str">
        <f t="shared" ca="1" si="63"/>
        <v/>
      </c>
      <c r="Z186" s="133" t="str">
        <f t="shared" ca="1" si="55"/>
        <v/>
      </c>
      <c r="AA186" s="134" t="str">
        <f t="shared" ca="1" si="64"/>
        <v/>
      </c>
      <c r="AB186" s="134" t="str">
        <f t="shared" ca="1" si="53"/>
        <v/>
      </c>
      <c r="AC186" s="134" t="str">
        <f t="shared" ca="1" si="54"/>
        <v/>
      </c>
    </row>
    <row r="187" spans="1:29" ht="30" customHeight="1">
      <c r="A187" s="68"/>
      <c r="B187" s="68"/>
      <c r="C187" s="68"/>
      <c r="D187" s="44"/>
      <c r="E187" s="89"/>
      <c r="F187" s="46"/>
      <c r="G187" s="41"/>
      <c r="H187" s="41"/>
      <c r="I187" s="41"/>
      <c r="J187" s="41"/>
      <c r="K187" s="42"/>
      <c r="L187" s="42"/>
      <c r="M187" s="221"/>
      <c r="N187" s="7"/>
      <c r="O187" s="13"/>
      <c r="P187" s="3"/>
      <c r="Q187" s="44"/>
      <c r="R187" s="171" t="str">
        <f t="shared" ca="1" si="56"/>
        <v/>
      </c>
      <c r="S187" s="172" t="str">
        <f t="shared" ca="1" si="57"/>
        <v/>
      </c>
      <c r="T187" s="172" t="str">
        <f t="shared" ca="1" si="58"/>
        <v/>
      </c>
      <c r="U187" s="134" t="str">
        <f t="shared" ca="1" si="59"/>
        <v/>
      </c>
      <c r="V187" s="134" t="str">
        <f t="shared" ca="1" si="60"/>
        <v/>
      </c>
      <c r="W187" s="134" t="str">
        <f t="shared" ca="1" si="61"/>
        <v/>
      </c>
      <c r="X187" s="134" t="str">
        <f t="shared" ca="1" si="62"/>
        <v/>
      </c>
      <c r="Y187" s="133" t="str">
        <f t="shared" ca="1" si="63"/>
        <v/>
      </c>
      <c r="Z187" s="133" t="str">
        <f t="shared" ca="1" si="55"/>
        <v/>
      </c>
      <c r="AA187" s="134" t="str">
        <f t="shared" ca="1" si="64"/>
        <v/>
      </c>
      <c r="AB187" s="134" t="str">
        <f t="shared" ca="1" si="53"/>
        <v/>
      </c>
      <c r="AC187" s="134" t="str">
        <f t="shared" ca="1" si="54"/>
        <v/>
      </c>
    </row>
    <row r="188" spans="1:29" ht="30" customHeight="1">
      <c r="A188" s="66"/>
      <c r="B188" s="66"/>
      <c r="C188" s="66"/>
      <c r="D188" s="44"/>
      <c r="E188" s="89"/>
      <c r="F188" s="46"/>
      <c r="G188" s="41"/>
      <c r="H188" s="41"/>
      <c r="I188" s="41"/>
      <c r="J188" s="41"/>
      <c r="K188" s="42"/>
      <c r="L188" s="42"/>
      <c r="M188" s="221"/>
      <c r="N188" s="7"/>
      <c r="O188" s="13"/>
      <c r="P188" s="42"/>
      <c r="Q188" s="44"/>
      <c r="R188" s="171" t="str">
        <f t="shared" ca="1" si="56"/>
        <v/>
      </c>
      <c r="S188" s="172" t="str">
        <f t="shared" ca="1" si="57"/>
        <v/>
      </c>
      <c r="T188" s="172" t="str">
        <f t="shared" ca="1" si="58"/>
        <v/>
      </c>
      <c r="U188" s="134" t="str">
        <f t="shared" ca="1" si="59"/>
        <v/>
      </c>
      <c r="V188" s="134" t="str">
        <f t="shared" ca="1" si="60"/>
        <v/>
      </c>
      <c r="W188" s="134" t="str">
        <f t="shared" ca="1" si="61"/>
        <v/>
      </c>
      <c r="X188" s="134" t="str">
        <f t="shared" ca="1" si="62"/>
        <v/>
      </c>
      <c r="Y188" s="133" t="str">
        <f t="shared" ca="1" si="63"/>
        <v/>
      </c>
      <c r="Z188" s="133" t="str">
        <f t="shared" ca="1" si="55"/>
        <v/>
      </c>
      <c r="AA188" s="134" t="str">
        <f t="shared" ca="1" si="64"/>
        <v/>
      </c>
      <c r="AB188" s="134" t="str">
        <f t="shared" ca="1" si="53"/>
        <v/>
      </c>
      <c r="AC188" s="134" t="str">
        <f t="shared" ca="1" si="54"/>
        <v/>
      </c>
    </row>
    <row r="189" spans="1:29" ht="30" customHeight="1">
      <c r="A189" s="66"/>
      <c r="B189" s="66"/>
      <c r="C189" s="66"/>
      <c r="D189" s="44"/>
      <c r="E189" s="89"/>
      <c r="F189" s="46"/>
      <c r="G189" s="41"/>
      <c r="H189" s="41"/>
      <c r="I189" s="41"/>
      <c r="J189" s="41"/>
      <c r="K189" s="42"/>
      <c r="L189" s="42"/>
      <c r="M189" s="221"/>
      <c r="N189" s="7"/>
      <c r="O189" s="13"/>
      <c r="P189" s="42"/>
      <c r="Q189" s="44"/>
      <c r="R189" s="171" t="str">
        <f t="shared" ca="1" si="56"/>
        <v/>
      </c>
      <c r="S189" s="172" t="str">
        <f t="shared" ca="1" si="57"/>
        <v/>
      </c>
      <c r="T189" s="172" t="str">
        <f t="shared" ca="1" si="58"/>
        <v/>
      </c>
      <c r="U189" s="134" t="str">
        <f t="shared" ca="1" si="59"/>
        <v/>
      </c>
      <c r="V189" s="134" t="str">
        <f t="shared" ca="1" si="60"/>
        <v/>
      </c>
      <c r="W189" s="134" t="str">
        <f t="shared" ca="1" si="61"/>
        <v/>
      </c>
      <c r="X189" s="134" t="str">
        <f t="shared" ca="1" si="62"/>
        <v/>
      </c>
      <c r="Y189" s="133" t="str">
        <f t="shared" ca="1" si="63"/>
        <v/>
      </c>
      <c r="Z189" s="133" t="str">
        <f t="shared" ca="1" si="55"/>
        <v/>
      </c>
      <c r="AA189" s="134" t="str">
        <f t="shared" ca="1" si="64"/>
        <v/>
      </c>
      <c r="AB189" s="134" t="str">
        <f t="shared" ca="1" si="53"/>
        <v/>
      </c>
      <c r="AC189" s="134" t="str">
        <f t="shared" ca="1" si="54"/>
        <v/>
      </c>
    </row>
    <row r="190" spans="1:29" ht="30" customHeight="1">
      <c r="A190" s="68"/>
      <c r="B190" s="68"/>
      <c r="C190" s="68"/>
      <c r="D190" s="44"/>
      <c r="E190" s="89"/>
      <c r="F190" s="46"/>
      <c r="G190" s="41"/>
      <c r="H190" s="41"/>
      <c r="I190" s="41"/>
      <c r="J190" s="41"/>
      <c r="K190" s="42"/>
      <c r="L190" s="42"/>
      <c r="M190" s="221"/>
      <c r="N190" s="7"/>
      <c r="O190" s="13"/>
      <c r="P190" s="3"/>
      <c r="Q190" s="44"/>
      <c r="R190" s="171" t="str">
        <f t="shared" ca="1" si="56"/>
        <v/>
      </c>
      <c r="S190" s="172" t="str">
        <f t="shared" ca="1" si="57"/>
        <v/>
      </c>
      <c r="T190" s="172" t="str">
        <f t="shared" ca="1" si="58"/>
        <v/>
      </c>
      <c r="U190" s="134" t="str">
        <f t="shared" ca="1" si="59"/>
        <v/>
      </c>
      <c r="V190" s="134" t="str">
        <f t="shared" ca="1" si="60"/>
        <v/>
      </c>
      <c r="W190" s="134" t="str">
        <f t="shared" ca="1" si="61"/>
        <v/>
      </c>
      <c r="X190" s="134" t="str">
        <f t="shared" ca="1" si="62"/>
        <v/>
      </c>
      <c r="Y190" s="133" t="str">
        <f t="shared" ca="1" si="63"/>
        <v/>
      </c>
      <c r="Z190" s="133" t="str">
        <f t="shared" ca="1" si="55"/>
        <v/>
      </c>
      <c r="AA190" s="134" t="str">
        <f t="shared" ca="1" si="64"/>
        <v/>
      </c>
      <c r="AB190" s="134" t="str">
        <f t="shared" ca="1" si="53"/>
        <v/>
      </c>
      <c r="AC190" s="134" t="str">
        <f t="shared" ca="1" si="54"/>
        <v/>
      </c>
    </row>
    <row r="191" spans="1:29" ht="30" customHeight="1">
      <c r="A191" s="68"/>
      <c r="B191" s="68"/>
      <c r="C191" s="68"/>
      <c r="D191" s="44"/>
      <c r="E191" s="89"/>
      <c r="F191" s="46"/>
      <c r="G191" s="41"/>
      <c r="H191" s="41"/>
      <c r="I191" s="41"/>
      <c r="J191" s="41"/>
      <c r="K191" s="42"/>
      <c r="L191" s="42"/>
      <c r="M191" s="221"/>
      <c r="N191" s="7"/>
      <c r="O191" s="13"/>
      <c r="P191" s="3"/>
      <c r="Q191" s="44"/>
      <c r="R191" s="171" t="str">
        <f t="shared" ca="1" si="56"/>
        <v/>
      </c>
      <c r="S191" s="172" t="str">
        <f t="shared" ca="1" si="57"/>
        <v/>
      </c>
      <c r="T191" s="172" t="str">
        <f t="shared" ca="1" si="58"/>
        <v/>
      </c>
      <c r="U191" s="134" t="str">
        <f t="shared" ca="1" si="59"/>
        <v/>
      </c>
      <c r="V191" s="134" t="str">
        <f t="shared" ca="1" si="60"/>
        <v/>
      </c>
      <c r="W191" s="134" t="str">
        <f t="shared" ca="1" si="61"/>
        <v/>
      </c>
      <c r="X191" s="134" t="str">
        <f t="shared" ca="1" si="62"/>
        <v/>
      </c>
      <c r="Y191" s="133" t="str">
        <f t="shared" ca="1" si="63"/>
        <v/>
      </c>
      <c r="Z191" s="133" t="str">
        <f t="shared" ca="1" si="55"/>
        <v/>
      </c>
      <c r="AA191" s="134" t="str">
        <f t="shared" ca="1" si="64"/>
        <v/>
      </c>
      <c r="AB191" s="134" t="str">
        <f t="shared" ca="1" si="53"/>
        <v/>
      </c>
      <c r="AC191" s="134" t="str">
        <f t="shared" ca="1" si="54"/>
        <v/>
      </c>
    </row>
    <row r="192" spans="1:29" ht="30" customHeight="1">
      <c r="A192" s="68"/>
      <c r="B192" s="68"/>
      <c r="C192" s="68"/>
      <c r="D192" s="44"/>
      <c r="E192" s="89"/>
      <c r="F192" s="46"/>
      <c r="G192" s="41"/>
      <c r="H192" s="41"/>
      <c r="I192" s="41"/>
      <c r="J192" s="41"/>
      <c r="K192" s="42"/>
      <c r="L192" s="42"/>
      <c r="M192" s="221"/>
      <c r="N192" s="7"/>
      <c r="O192" s="13"/>
      <c r="P192" s="3"/>
      <c r="Q192" s="44"/>
      <c r="R192" s="171" t="str">
        <f t="shared" ca="1" si="56"/>
        <v/>
      </c>
      <c r="S192" s="172" t="str">
        <f t="shared" ca="1" si="57"/>
        <v/>
      </c>
      <c r="T192" s="172" t="str">
        <f t="shared" ca="1" si="58"/>
        <v/>
      </c>
      <c r="U192" s="134" t="str">
        <f t="shared" ca="1" si="59"/>
        <v/>
      </c>
      <c r="V192" s="134" t="str">
        <f t="shared" ca="1" si="60"/>
        <v/>
      </c>
      <c r="W192" s="134" t="str">
        <f t="shared" ca="1" si="61"/>
        <v/>
      </c>
      <c r="X192" s="134" t="str">
        <f t="shared" ca="1" si="62"/>
        <v/>
      </c>
      <c r="Y192" s="133" t="str">
        <f t="shared" ca="1" si="63"/>
        <v/>
      </c>
      <c r="Z192" s="133" t="str">
        <f t="shared" ca="1" si="55"/>
        <v/>
      </c>
      <c r="AA192" s="134" t="str">
        <f t="shared" ca="1" si="64"/>
        <v/>
      </c>
      <c r="AB192" s="134" t="str">
        <f t="shared" ca="1" si="53"/>
        <v/>
      </c>
      <c r="AC192" s="134" t="str">
        <f t="shared" ca="1" si="54"/>
        <v/>
      </c>
    </row>
    <row r="193" spans="1:29" ht="30" customHeight="1">
      <c r="A193" s="68"/>
      <c r="B193" s="68"/>
      <c r="C193" s="68"/>
      <c r="D193" s="7"/>
      <c r="E193" s="89"/>
      <c r="F193" s="13"/>
      <c r="G193" s="11"/>
      <c r="H193" s="11"/>
      <c r="I193" s="11"/>
      <c r="J193" s="11"/>
      <c r="K193" s="3"/>
      <c r="L193" s="3"/>
      <c r="M193" s="11"/>
      <c r="N193" s="7"/>
      <c r="O193" s="13"/>
      <c r="P193" s="3"/>
      <c r="Q193" s="44"/>
      <c r="R193" s="171" t="str">
        <f t="shared" ca="1" si="56"/>
        <v/>
      </c>
      <c r="S193" s="172" t="str">
        <f t="shared" ca="1" si="57"/>
        <v/>
      </c>
      <c r="T193" s="172" t="str">
        <f t="shared" ca="1" si="58"/>
        <v/>
      </c>
      <c r="U193" s="134" t="str">
        <f t="shared" ca="1" si="59"/>
        <v/>
      </c>
      <c r="V193" s="134" t="str">
        <f t="shared" ca="1" si="60"/>
        <v/>
      </c>
      <c r="W193" s="134" t="str">
        <f t="shared" ca="1" si="61"/>
        <v/>
      </c>
      <c r="X193" s="134" t="str">
        <f t="shared" ca="1" si="62"/>
        <v/>
      </c>
      <c r="Y193" s="133" t="str">
        <f t="shared" ca="1" si="63"/>
        <v/>
      </c>
      <c r="Z193" s="133" t="str">
        <f t="shared" ca="1" si="55"/>
        <v/>
      </c>
      <c r="AA193" s="134" t="str">
        <f t="shared" ca="1" si="64"/>
        <v/>
      </c>
      <c r="AB193" s="134" t="str">
        <f t="shared" ca="1" si="53"/>
        <v/>
      </c>
      <c r="AC193" s="134" t="str">
        <f t="shared" ca="1" si="54"/>
        <v/>
      </c>
    </row>
    <row r="194" spans="1:29" ht="30" customHeight="1">
      <c r="A194" s="68"/>
      <c r="B194" s="68"/>
      <c r="C194" s="68"/>
      <c r="D194" s="7"/>
      <c r="E194" s="89"/>
      <c r="F194" s="13"/>
      <c r="G194" s="11"/>
      <c r="H194" s="11"/>
      <c r="I194" s="11"/>
      <c r="J194" s="11"/>
      <c r="K194" s="3"/>
      <c r="L194" s="3"/>
      <c r="M194" s="11"/>
      <c r="N194" s="7"/>
      <c r="O194" s="13"/>
      <c r="P194" s="3"/>
      <c r="Q194" s="44"/>
      <c r="R194" s="171" t="str">
        <f t="shared" ca="1" si="56"/>
        <v/>
      </c>
      <c r="S194" s="172" t="str">
        <f t="shared" ca="1" si="57"/>
        <v/>
      </c>
      <c r="T194" s="172" t="str">
        <f t="shared" ca="1" si="58"/>
        <v/>
      </c>
      <c r="U194" s="134" t="str">
        <f t="shared" ca="1" si="59"/>
        <v/>
      </c>
      <c r="V194" s="134" t="str">
        <f t="shared" ca="1" si="60"/>
        <v/>
      </c>
      <c r="W194" s="134" t="str">
        <f t="shared" ca="1" si="61"/>
        <v/>
      </c>
      <c r="X194" s="134" t="str">
        <f t="shared" ca="1" si="62"/>
        <v/>
      </c>
      <c r="Y194" s="133" t="str">
        <f t="shared" ca="1" si="63"/>
        <v/>
      </c>
      <c r="Z194" s="133" t="str">
        <f t="shared" ca="1" si="55"/>
        <v/>
      </c>
      <c r="AA194" s="134" t="str">
        <f t="shared" ca="1" si="64"/>
        <v/>
      </c>
      <c r="AB194" s="134" t="str">
        <f t="shared" ca="1" si="53"/>
        <v/>
      </c>
      <c r="AC194" s="134" t="str">
        <f t="shared" ca="1" si="54"/>
        <v/>
      </c>
    </row>
    <row r="195" spans="1:29" ht="30" customHeight="1">
      <c r="A195" s="68"/>
      <c r="B195" s="68"/>
      <c r="C195" s="68"/>
      <c r="D195" s="7"/>
      <c r="E195" s="89"/>
      <c r="F195" s="13"/>
      <c r="G195" s="11"/>
      <c r="H195" s="11"/>
      <c r="I195" s="11"/>
      <c r="J195" s="11"/>
      <c r="K195" s="3"/>
      <c r="L195" s="3"/>
      <c r="M195" s="11"/>
      <c r="N195" s="7"/>
      <c r="O195" s="13"/>
      <c r="P195" s="3"/>
      <c r="Q195" s="44"/>
      <c r="R195" s="171" t="str">
        <f t="shared" ca="1" si="56"/>
        <v/>
      </c>
      <c r="S195" s="172" t="str">
        <f t="shared" ca="1" si="57"/>
        <v/>
      </c>
      <c r="T195" s="172" t="str">
        <f t="shared" ca="1" si="58"/>
        <v/>
      </c>
      <c r="U195" s="134" t="str">
        <f t="shared" ca="1" si="59"/>
        <v/>
      </c>
      <c r="V195" s="134" t="str">
        <f t="shared" ca="1" si="60"/>
        <v/>
      </c>
      <c r="W195" s="134" t="str">
        <f t="shared" ca="1" si="61"/>
        <v/>
      </c>
      <c r="X195" s="134" t="str">
        <f t="shared" ca="1" si="62"/>
        <v/>
      </c>
      <c r="Y195" s="133" t="str">
        <f t="shared" ca="1" si="63"/>
        <v/>
      </c>
      <c r="Z195" s="133" t="str">
        <f t="shared" ca="1" si="55"/>
        <v/>
      </c>
      <c r="AA195" s="134" t="str">
        <f t="shared" ca="1" si="64"/>
        <v/>
      </c>
      <c r="AB195" s="134" t="str">
        <f t="shared" ca="1" si="53"/>
        <v/>
      </c>
      <c r="AC195" s="134" t="str">
        <f t="shared" ca="1" si="54"/>
        <v/>
      </c>
    </row>
    <row r="196" spans="1:29" ht="30" customHeight="1">
      <c r="A196" s="68"/>
      <c r="B196" s="68"/>
      <c r="C196" s="68"/>
      <c r="D196" s="7"/>
      <c r="E196" s="89"/>
      <c r="F196" s="13"/>
      <c r="G196" s="11"/>
      <c r="H196" s="11"/>
      <c r="I196" s="11"/>
      <c r="J196" s="11"/>
      <c r="K196" s="3"/>
      <c r="L196" s="3"/>
      <c r="M196" s="11"/>
      <c r="N196" s="7"/>
      <c r="O196" s="13"/>
      <c r="P196" s="3"/>
      <c r="Q196" s="44"/>
      <c r="R196" s="171" t="str">
        <f t="shared" ca="1" si="56"/>
        <v/>
      </c>
      <c r="S196" s="172" t="str">
        <f t="shared" ca="1" si="57"/>
        <v/>
      </c>
      <c r="T196" s="172" t="str">
        <f t="shared" ca="1" si="58"/>
        <v/>
      </c>
      <c r="U196" s="134" t="str">
        <f t="shared" ca="1" si="59"/>
        <v/>
      </c>
      <c r="V196" s="134" t="str">
        <f t="shared" ca="1" si="60"/>
        <v/>
      </c>
      <c r="W196" s="134" t="str">
        <f t="shared" ca="1" si="61"/>
        <v/>
      </c>
      <c r="X196" s="134" t="str">
        <f t="shared" ca="1" si="62"/>
        <v/>
      </c>
      <c r="Y196" s="133" t="str">
        <f t="shared" ca="1" si="63"/>
        <v/>
      </c>
      <c r="Z196" s="133" t="str">
        <f t="shared" ca="1" si="55"/>
        <v/>
      </c>
      <c r="AA196" s="134" t="str">
        <f t="shared" ca="1" si="64"/>
        <v/>
      </c>
      <c r="AB196" s="134" t="str">
        <f t="shared" ca="1" si="53"/>
        <v/>
      </c>
      <c r="AC196" s="134" t="str">
        <f t="shared" ca="1" si="54"/>
        <v/>
      </c>
    </row>
    <row r="197" spans="1:29" ht="30" customHeight="1">
      <c r="A197" s="68"/>
      <c r="B197" s="68"/>
      <c r="C197" s="68"/>
      <c r="D197" s="7"/>
      <c r="E197" s="89"/>
      <c r="F197" s="13"/>
      <c r="G197" s="11"/>
      <c r="H197" s="11"/>
      <c r="I197" s="11"/>
      <c r="J197" s="11"/>
      <c r="K197" s="3"/>
      <c r="L197" s="3"/>
      <c r="M197" s="11"/>
      <c r="N197" s="7"/>
      <c r="O197" s="13"/>
      <c r="P197" s="3"/>
      <c r="Q197" s="44"/>
      <c r="R197" s="171" t="str">
        <f t="shared" ca="1" si="56"/>
        <v/>
      </c>
      <c r="S197" s="172" t="str">
        <f t="shared" ca="1" si="57"/>
        <v/>
      </c>
      <c r="T197" s="172" t="str">
        <f t="shared" ca="1" si="58"/>
        <v/>
      </c>
      <c r="U197" s="134" t="str">
        <f t="shared" ca="1" si="59"/>
        <v/>
      </c>
      <c r="V197" s="134" t="str">
        <f t="shared" ca="1" si="60"/>
        <v/>
      </c>
      <c r="W197" s="134" t="str">
        <f t="shared" ca="1" si="61"/>
        <v/>
      </c>
      <c r="X197" s="134" t="str">
        <f t="shared" ca="1" si="62"/>
        <v/>
      </c>
      <c r="Y197" s="133" t="str">
        <f t="shared" ca="1" si="63"/>
        <v/>
      </c>
      <c r="Z197" s="133" t="str">
        <f t="shared" ca="1" si="55"/>
        <v/>
      </c>
      <c r="AA197" s="134" t="str">
        <f t="shared" ca="1" si="64"/>
        <v/>
      </c>
      <c r="AB197" s="134" t="str">
        <f t="shared" ca="1" si="53"/>
        <v/>
      </c>
      <c r="AC197" s="134" t="str">
        <f t="shared" ca="1" si="54"/>
        <v/>
      </c>
    </row>
    <row r="198" spans="1:29" ht="30" customHeight="1">
      <c r="A198" s="68"/>
      <c r="B198" s="68"/>
      <c r="C198" s="68"/>
      <c r="D198" s="7"/>
      <c r="E198" s="89"/>
      <c r="F198" s="13"/>
      <c r="G198" s="11"/>
      <c r="H198" s="11"/>
      <c r="I198" s="11"/>
      <c r="J198" s="11"/>
      <c r="K198" s="3"/>
      <c r="L198" s="3"/>
      <c r="M198" s="11"/>
      <c r="N198" s="7"/>
      <c r="O198" s="13"/>
      <c r="P198" s="3"/>
      <c r="Q198" s="44"/>
      <c r="R198" s="171" t="str">
        <f t="shared" ca="1" si="56"/>
        <v/>
      </c>
      <c r="S198" s="172" t="str">
        <f t="shared" ca="1" si="57"/>
        <v/>
      </c>
      <c r="T198" s="172" t="str">
        <f t="shared" ca="1" si="58"/>
        <v/>
      </c>
      <c r="U198" s="134" t="str">
        <f t="shared" ca="1" si="59"/>
        <v/>
      </c>
      <c r="V198" s="134" t="str">
        <f t="shared" ca="1" si="60"/>
        <v/>
      </c>
      <c r="W198" s="134" t="str">
        <f t="shared" ca="1" si="61"/>
        <v/>
      </c>
      <c r="X198" s="134" t="str">
        <f t="shared" ca="1" si="62"/>
        <v/>
      </c>
      <c r="Y198" s="133" t="str">
        <f t="shared" ca="1" si="63"/>
        <v/>
      </c>
      <c r="Z198" s="133" t="str">
        <f t="shared" ca="1" si="55"/>
        <v/>
      </c>
      <c r="AA198" s="134" t="str">
        <f t="shared" ca="1" si="64"/>
        <v/>
      </c>
      <c r="AB198" s="134" t="str">
        <f t="shared" ca="1" si="53"/>
        <v/>
      </c>
      <c r="AC198" s="134" t="str">
        <f t="shared" ca="1" si="54"/>
        <v/>
      </c>
    </row>
    <row r="199" spans="1:29" ht="30" customHeight="1">
      <c r="A199" s="68"/>
      <c r="B199" s="68"/>
      <c r="C199" s="68"/>
      <c r="D199" s="7"/>
      <c r="E199" s="89"/>
      <c r="F199" s="13"/>
      <c r="G199" s="11"/>
      <c r="H199" s="11"/>
      <c r="I199" s="11"/>
      <c r="J199" s="11"/>
      <c r="K199" s="3"/>
      <c r="L199" s="3"/>
      <c r="M199" s="11"/>
      <c r="N199" s="7"/>
      <c r="O199" s="13"/>
      <c r="P199" s="3"/>
      <c r="Q199" s="44"/>
      <c r="R199" s="171" t="str">
        <f t="shared" ca="1" si="56"/>
        <v/>
      </c>
      <c r="S199" s="172" t="str">
        <f t="shared" ca="1" si="57"/>
        <v/>
      </c>
      <c r="T199" s="172" t="str">
        <f t="shared" ca="1" si="58"/>
        <v/>
      </c>
      <c r="U199" s="134" t="str">
        <f t="shared" ca="1" si="59"/>
        <v/>
      </c>
      <c r="V199" s="134" t="str">
        <f t="shared" ca="1" si="60"/>
        <v/>
      </c>
      <c r="W199" s="134" t="str">
        <f t="shared" ca="1" si="61"/>
        <v/>
      </c>
      <c r="X199" s="134" t="str">
        <f t="shared" ca="1" si="62"/>
        <v/>
      </c>
      <c r="Y199" s="133" t="str">
        <f t="shared" ca="1" si="63"/>
        <v/>
      </c>
      <c r="Z199" s="133" t="str">
        <f t="shared" ca="1" si="55"/>
        <v/>
      </c>
      <c r="AA199" s="134" t="str">
        <f t="shared" ca="1" si="64"/>
        <v/>
      </c>
      <c r="AB199" s="134" t="str">
        <f t="shared" ca="1" si="53"/>
        <v/>
      </c>
      <c r="AC199" s="134" t="str">
        <f t="shared" ca="1" si="54"/>
        <v/>
      </c>
    </row>
    <row r="200" spans="1:29" ht="30" customHeight="1">
      <c r="A200" s="68"/>
      <c r="B200" s="68"/>
      <c r="C200" s="68"/>
      <c r="D200" s="7"/>
      <c r="E200" s="89"/>
      <c r="F200" s="13"/>
      <c r="G200" s="11"/>
      <c r="H200" s="11"/>
      <c r="I200" s="11"/>
      <c r="J200" s="11"/>
      <c r="K200" s="3"/>
      <c r="L200" s="3"/>
      <c r="M200" s="11"/>
      <c r="N200" s="7"/>
      <c r="O200" s="13"/>
      <c r="P200" s="3"/>
      <c r="Q200" s="44"/>
      <c r="R200" s="171" t="str">
        <f t="shared" ca="1" si="56"/>
        <v/>
      </c>
      <c r="S200" s="172" t="str">
        <f t="shared" ca="1" si="57"/>
        <v/>
      </c>
      <c r="T200" s="172" t="str">
        <f t="shared" ca="1" si="58"/>
        <v/>
      </c>
      <c r="U200" s="134" t="str">
        <f t="shared" ca="1" si="59"/>
        <v/>
      </c>
      <c r="V200" s="134" t="str">
        <f t="shared" ca="1" si="60"/>
        <v/>
      </c>
      <c r="W200" s="134" t="str">
        <f t="shared" ca="1" si="61"/>
        <v/>
      </c>
      <c r="X200" s="134" t="str">
        <f t="shared" ca="1" si="62"/>
        <v/>
      </c>
      <c r="Y200" s="133" t="str">
        <f t="shared" ca="1" si="63"/>
        <v/>
      </c>
      <c r="Z200" s="133" t="str">
        <f t="shared" ca="1" si="55"/>
        <v/>
      </c>
      <c r="AA200" s="134" t="str">
        <f t="shared" ca="1" si="64"/>
        <v/>
      </c>
      <c r="AB200" s="134" t="str">
        <f t="shared" ca="1" si="53"/>
        <v/>
      </c>
      <c r="AC200" s="134" t="str">
        <f t="shared" ca="1" si="54"/>
        <v/>
      </c>
    </row>
    <row r="202" spans="1:29">
      <c r="F202" s="2"/>
      <c r="G202" s="155"/>
      <c r="H202" s="2"/>
      <c r="I202" s="155"/>
      <c r="J202" s="2"/>
      <c r="K202" s="155"/>
      <c r="L202" s="2"/>
      <c r="M202" s="155"/>
      <c r="O202" s="155"/>
      <c r="P202" s="2"/>
      <c r="Q202" s="155"/>
      <c r="S202" s="155"/>
      <c r="T202" s="2"/>
      <c r="U202" s="155"/>
      <c r="V202" s="2"/>
      <c r="W202" s="155"/>
      <c r="X202" s="2"/>
      <c r="Y202" s="155"/>
      <c r="Z202" s="2"/>
      <c r="AA202" s="155"/>
      <c r="AB202" s="2"/>
      <c r="AC202" s="155"/>
    </row>
  </sheetData>
  <sheetProtection formatCells="0" formatColumns="0" formatRows="0" insertRows="0" deleteRows="0" selectLockedCells="1"/>
  <mergeCells count="8">
    <mergeCell ref="AA3:AC3"/>
    <mergeCell ref="D3:F3"/>
    <mergeCell ref="S3:Z3"/>
    <mergeCell ref="G3:M3"/>
    <mergeCell ref="O3:P3"/>
    <mergeCell ref="Q3:Q4"/>
    <mergeCell ref="R3:R4"/>
    <mergeCell ref="N3:N4"/>
  </mergeCells>
  <phoneticPr fontId="3" type="noConversion"/>
  <dataValidations count="3">
    <dataValidation type="list" allowBlank="1" showInputMessage="1" showErrorMessage="1" error="목록에서 선택" sqref="N203:N1048576 N11:N201" xr:uid="{00000000-0002-0000-0700-000000000000}">
      <formula1>참여인력구분</formula1>
    </dataValidation>
    <dataValidation type="list" allowBlank="1" showInputMessage="1" showErrorMessage="1" error="목록에서 선택" sqref="O203:O1048576 O11:O201" xr:uid="{00000000-0002-0000-0700-000001000000}">
      <formula1>여부</formula1>
    </dataValidation>
    <dataValidation type="date" allowBlank="1" showInputMessage="1" showErrorMessage="1" sqref="E11:E200" xr:uid="{00000000-0002-0000-0700-000002000000}">
      <formula1>1</formula1>
      <formula2>2958465</formula2>
    </dataValidation>
  </dataValidations>
  <pageMargins left="0.19685039370078741" right="0.19685039370078741" top="1.1023622047244095" bottom="0.19685039370078741" header="0.78740157480314965" footer="0.19685039370078741"/>
  <pageSetup paperSize="9" scale="60" pageOrder="overThenDown" orientation="landscape" r:id="rId1"/>
  <headerFooter>
    <oddHeader>&amp;L&amp;"-,굵게"&amp;18 3.1. 참여인력 개요 (&amp;P쪽/&amp;N쪽)&amp;R
(단위 : 백만원, %, 년, 건)</oddHeader>
  </headerFooter>
  <colBreaks count="1" manualBreakCount="1">
    <brk id="17" max="27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AU500"/>
  <sheetViews>
    <sheetView view="pageBreakPreview" topLeftCell="E3" zoomScale="55" zoomScaleNormal="70" zoomScaleSheetLayoutView="55" workbookViewId="0">
      <selection activeCell="AJ23" sqref="AJ23:AK23"/>
    </sheetView>
  </sheetViews>
  <sheetFormatPr defaultColWidth="8.875" defaultRowHeight="13.5" outlineLevelCol="1"/>
  <cols>
    <col min="1" max="1" width="9.625" style="67" hidden="1" customWidth="1"/>
    <col min="2" max="2" width="6.75" style="67" hidden="1" customWidth="1"/>
    <col min="3" max="3" width="5.625" style="67" hidden="1" customWidth="1"/>
    <col min="4" max="4" width="2.75" style="67" hidden="1" customWidth="1"/>
    <col min="5" max="5" width="10.5" style="2" customWidth="1"/>
    <col min="6" max="6" width="10.625" style="173" customWidth="1"/>
    <col min="7" max="7" width="20.25" style="166" customWidth="1"/>
    <col min="8" max="9" width="10.625" style="48" customWidth="1"/>
    <col min="10" max="10" width="4.625" style="50" customWidth="1"/>
    <col min="11" max="13" width="6.625" style="2" customWidth="1"/>
    <col min="14" max="14" width="4.625" style="50" customWidth="1"/>
    <col min="15" max="15" width="8.5" style="27" customWidth="1"/>
    <col min="16" max="17" width="10.75" style="27" customWidth="1"/>
    <col min="18" max="18" width="12.625" style="27" customWidth="1"/>
    <col min="19" max="19" width="10.625" style="48" customWidth="1"/>
    <col min="20" max="20" width="8.375" style="50" customWidth="1"/>
    <col min="21" max="21" width="7.625" style="28" customWidth="1"/>
    <col min="22" max="22" width="4.625" style="164" customWidth="1"/>
    <col min="23" max="23" width="7.625" style="165" customWidth="1"/>
    <col min="24" max="24" width="10.625" style="174" customWidth="1"/>
    <col min="25" max="26" width="7.625" style="28" customWidth="1"/>
    <col min="27" max="27" width="8.625" style="166" customWidth="1"/>
    <col min="28" max="28" width="5.375" style="166" customWidth="1"/>
    <col min="29" max="29" width="4.625" style="2" customWidth="1"/>
    <col min="30" max="30" width="7.625" style="322" customWidth="1"/>
    <col min="31" max="31" width="7.625" style="28" customWidth="1"/>
    <col min="32" max="32" width="16.875" style="27" customWidth="1"/>
    <col min="33" max="33" width="8.25" style="50" bestFit="1" customWidth="1"/>
    <col min="34" max="34" width="8.25" style="50" customWidth="1"/>
    <col min="35" max="35" width="9" style="27" customWidth="1"/>
    <col min="36" max="36" width="6.625" style="2" customWidth="1"/>
    <col min="37" max="37" width="10.625" style="27" customWidth="1"/>
    <col min="38" max="38" width="13.75" style="28" customWidth="1"/>
    <col min="39" max="39" width="11.875" style="353" customWidth="1"/>
    <col min="40" max="40" width="4.625" style="2" hidden="1" customWidth="1" outlineLevel="1"/>
    <col min="41" max="41" width="9.5" style="2" hidden="1" customWidth="1" collapsed="1"/>
    <col min="42" max="44" width="15" style="2" customWidth="1"/>
    <col min="45" max="45" width="8.875" style="28"/>
    <col min="46" max="46" width="11.125" style="28" customWidth="1"/>
    <col min="47" max="47" width="8.875" style="28" collapsed="1"/>
    <col min="48" max="16384" width="8.875" style="28"/>
  </cols>
  <sheetData>
    <row r="1" spans="1:47" s="4" customFormat="1" ht="13.5" hidden="1" customHeight="1">
      <c r="A1" s="91" t="s">
        <v>144</v>
      </c>
      <c r="B1" s="91" t="s">
        <v>184</v>
      </c>
      <c r="C1" s="91" t="s">
        <v>289</v>
      </c>
      <c r="D1" s="91" t="s">
        <v>178</v>
      </c>
      <c r="E1" s="54" t="s">
        <v>290</v>
      </c>
      <c r="F1" s="100" t="s">
        <v>291</v>
      </c>
      <c r="G1" s="93" t="s">
        <v>316</v>
      </c>
      <c r="H1" s="92" t="s">
        <v>317</v>
      </c>
      <c r="I1" s="92" t="s">
        <v>318</v>
      </c>
      <c r="J1" s="94" t="s">
        <v>319</v>
      </c>
      <c r="K1" s="54" t="s">
        <v>320</v>
      </c>
      <c r="L1" s="54" t="s">
        <v>321</v>
      </c>
      <c r="M1" s="54" t="s">
        <v>322</v>
      </c>
      <c r="N1" s="94" t="s">
        <v>273</v>
      </c>
      <c r="O1" s="94" t="s">
        <v>274</v>
      </c>
      <c r="P1" s="94"/>
      <c r="Q1" s="94"/>
      <c r="R1" s="94" t="s">
        <v>275</v>
      </c>
      <c r="S1" s="92" t="s">
        <v>276</v>
      </c>
      <c r="T1" s="94" t="s">
        <v>277</v>
      </c>
      <c r="U1" s="54" t="s">
        <v>234</v>
      </c>
      <c r="V1" s="93" t="s">
        <v>278</v>
      </c>
      <c r="W1" s="95" t="s">
        <v>323</v>
      </c>
      <c r="X1" s="96" t="s">
        <v>281</v>
      </c>
      <c r="Y1" s="54" t="s">
        <v>235</v>
      </c>
      <c r="Z1" s="54" t="s">
        <v>282</v>
      </c>
      <c r="AA1" s="93" t="s">
        <v>283</v>
      </c>
      <c r="AB1" s="93"/>
      <c r="AC1" s="54" t="s">
        <v>284</v>
      </c>
      <c r="AD1" s="321" t="s">
        <v>285</v>
      </c>
      <c r="AE1" s="54" t="s">
        <v>286</v>
      </c>
      <c r="AF1" s="94" t="s">
        <v>287</v>
      </c>
      <c r="AG1" s="77"/>
      <c r="AH1" s="77"/>
      <c r="AI1" s="94" t="s">
        <v>288</v>
      </c>
      <c r="AJ1" s="54" t="s">
        <v>324</v>
      </c>
      <c r="AK1" s="94" t="s">
        <v>325</v>
      </c>
      <c r="AL1" s="54" t="s">
        <v>326</v>
      </c>
      <c r="AM1" s="352" t="s">
        <v>877</v>
      </c>
      <c r="AN1" s="75" t="s">
        <v>878</v>
      </c>
      <c r="AO1" s="74" t="s">
        <v>879</v>
      </c>
      <c r="AP1" s="75"/>
      <c r="AQ1" s="381"/>
      <c r="AR1" s="381"/>
    </row>
    <row r="2" spans="1:47" s="5" customFormat="1" ht="13.5" hidden="1" customHeight="1">
      <c r="A2" s="66"/>
      <c r="B2" s="66"/>
      <c r="C2" s="66"/>
      <c r="D2" s="66"/>
      <c r="E2" s="44"/>
      <c r="F2" s="372">
        <v>1</v>
      </c>
      <c r="G2" s="373">
        <v>2</v>
      </c>
      <c r="H2" s="372">
        <v>3</v>
      </c>
      <c r="I2" s="372">
        <v>4</v>
      </c>
      <c r="J2" s="373">
        <v>5</v>
      </c>
      <c r="K2" s="372">
        <v>6</v>
      </c>
      <c r="L2" s="372">
        <v>7</v>
      </c>
      <c r="M2" s="373">
        <v>8</v>
      </c>
      <c r="N2" s="372">
        <v>9</v>
      </c>
      <c r="O2" s="372">
        <v>10</v>
      </c>
      <c r="P2" s="373">
        <v>11</v>
      </c>
      <c r="Q2" s="372">
        <v>12</v>
      </c>
      <c r="R2" s="372">
        <v>13</v>
      </c>
      <c r="S2" s="373">
        <v>14</v>
      </c>
      <c r="T2" s="372">
        <v>15</v>
      </c>
      <c r="U2" s="372">
        <v>16</v>
      </c>
      <c r="V2" s="373">
        <v>17</v>
      </c>
      <c r="W2" s="372">
        <v>18</v>
      </c>
      <c r="X2" s="372">
        <v>19</v>
      </c>
      <c r="Y2" s="373">
        <v>20</v>
      </c>
      <c r="Z2" s="372">
        <v>21</v>
      </c>
      <c r="AA2" s="372">
        <v>22</v>
      </c>
      <c r="AB2" s="373">
        <v>23</v>
      </c>
      <c r="AC2" s="372">
        <v>24</v>
      </c>
      <c r="AD2" s="372">
        <v>25</v>
      </c>
      <c r="AE2" s="373">
        <v>26</v>
      </c>
      <c r="AF2" s="372">
        <v>27</v>
      </c>
      <c r="AG2" s="372">
        <v>28</v>
      </c>
      <c r="AH2" s="373">
        <v>29</v>
      </c>
      <c r="AI2" s="372">
        <v>30</v>
      </c>
      <c r="AJ2" s="372">
        <v>31</v>
      </c>
      <c r="AK2" s="373">
        <v>32</v>
      </c>
      <c r="AL2" s="372">
        <v>33</v>
      </c>
      <c r="AM2" s="372">
        <v>34</v>
      </c>
      <c r="AN2" s="373">
        <v>35</v>
      </c>
      <c r="AO2" s="372">
        <v>36</v>
      </c>
      <c r="AP2" s="372"/>
      <c r="AQ2" s="372">
        <v>38</v>
      </c>
      <c r="AR2" s="373">
        <v>39</v>
      </c>
    </row>
    <row r="3" spans="1:47" s="2" customFormat="1" ht="30" customHeight="1">
      <c r="A3" s="90"/>
      <c r="B3" s="90"/>
      <c r="C3" s="90"/>
      <c r="D3" s="90"/>
      <c r="E3" s="681" t="s">
        <v>536</v>
      </c>
      <c r="F3" s="681"/>
      <c r="G3" s="638" t="s">
        <v>459</v>
      </c>
      <c r="H3" s="639"/>
      <c r="I3" s="639"/>
      <c r="J3" s="639"/>
      <c r="K3" s="639"/>
      <c r="L3" s="639"/>
      <c r="M3" s="640"/>
      <c r="N3" s="655" t="s">
        <v>460</v>
      </c>
      <c r="O3" s="655"/>
      <c r="P3" s="655"/>
      <c r="Q3" s="655"/>
      <c r="R3" s="655"/>
      <c r="S3" s="655"/>
      <c r="T3" s="655"/>
      <c r="U3" s="655"/>
      <c r="V3" s="655"/>
      <c r="W3" s="655"/>
      <c r="X3" s="661" t="s">
        <v>461</v>
      </c>
      <c r="Y3" s="662"/>
      <c r="Z3" s="662"/>
      <c r="AA3" s="662"/>
      <c r="AB3" s="663"/>
      <c r="AC3" s="681" t="s">
        <v>462</v>
      </c>
      <c r="AD3" s="681"/>
      <c r="AE3" s="681"/>
      <c r="AF3" s="681"/>
      <c r="AG3" s="674" t="s">
        <v>1093</v>
      </c>
      <c r="AH3" s="657"/>
      <c r="AI3" s="666" t="s">
        <v>496</v>
      </c>
      <c r="AJ3" s="681" t="s">
        <v>661</v>
      </c>
      <c r="AK3" s="681"/>
      <c r="AL3" s="681"/>
      <c r="AM3" s="664" t="s">
        <v>880</v>
      </c>
      <c r="AN3" s="650"/>
      <c r="AO3" s="677" t="s">
        <v>881</v>
      </c>
      <c r="AP3" s="650" t="s">
        <v>921</v>
      </c>
      <c r="AQ3" s="655" t="s">
        <v>1159</v>
      </c>
      <c r="AR3" s="655"/>
      <c r="AS3" s="630" t="s">
        <v>1154</v>
      </c>
      <c r="AT3" s="630" t="s">
        <v>1173</v>
      </c>
      <c r="AU3" s="668" t="s">
        <v>1024</v>
      </c>
    </row>
    <row r="4" spans="1:47" s="2" customFormat="1" ht="45" customHeight="1">
      <c r="A4" s="90" t="s">
        <v>436</v>
      </c>
      <c r="B4" s="90" t="s">
        <v>437</v>
      </c>
      <c r="C4" s="90" t="s">
        <v>438</v>
      </c>
      <c r="D4" s="90" t="s">
        <v>463</v>
      </c>
      <c r="E4" s="110" t="s">
        <v>464</v>
      </c>
      <c r="F4" s="99" t="s">
        <v>659</v>
      </c>
      <c r="G4" s="109" t="s">
        <v>465</v>
      </c>
      <c r="H4" s="43" t="s">
        <v>466</v>
      </c>
      <c r="I4" s="43" t="s">
        <v>467</v>
      </c>
      <c r="J4" s="233" t="s">
        <v>468</v>
      </c>
      <c r="K4" s="233" t="s">
        <v>469</v>
      </c>
      <c r="L4" s="110" t="s">
        <v>470</v>
      </c>
      <c r="M4" s="110" t="s">
        <v>471</v>
      </c>
      <c r="N4" s="110" t="s">
        <v>472</v>
      </c>
      <c r="O4" s="110" t="s">
        <v>473</v>
      </c>
      <c r="P4" s="188" t="s">
        <v>513</v>
      </c>
      <c r="Q4" s="387" t="s">
        <v>1036</v>
      </c>
      <c r="R4" s="233" t="s">
        <v>474</v>
      </c>
      <c r="S4" s="53" t="s">
        <v>475</v>
      </c>
      <c r="T4" s="110" t="s">
        <v>476</v>
      </c>
      <c r="U4" s="110" t="s">
        <v>477</v>
      </c>
      <c r="V4" s="109" t="s">
        <v>478</v>
      </c>
      <c r="W4" s="320" t="s">
        <v>965</v>
      </c>
      <c r="X4" s="43" t="s">
        <v>479</v>
      </c>
      <c r="Y4" s="110" t="s">
        <v>453</v>
      </c>
      <c r="Z4" s="110" t="s">
        <v>480</v>
      </c>
      <c r="AA4" s="109" t="s">
        <v>481</v>
      </c>
      <c r="AB4" s="183" t="s">
        <v>517</v>
      </c>
      <c r="AC4" s="110" t="s">
        <v>482</v>
      </c>
      <c r="AD4" s="300" t="s">
        <v>480</v>
      </c>
      <c r="AE4" s="110" t="s">
        <v>483</v>
      </c>
      <c r="AF4" s="110" t="s">
        <v>484</v>
      </c>
      <c r="AG4" s="371" t="s">
        <v>929</v>
      </c>
      <c r="AH4" s="369" t="s">
        <v>51</v>
      </c>
      <c r="AI4" s="682"/>
      <c r="AJ4" s="674" t="s">
        <v>662</v>
      </c>
      <c r="AK4" s="657"/>
      <c r="AL4" s="279" t="s">
        <v>485</v>
      </c>
      <c r="AM4" s="665"/>
      <c r="AN4" s="651"/>
      <c r="AO4" s="678"/>
      <c r="AP4" s="651"/>
      <c r="AQ4" s="404" t="s">
        <v>1124</v>
      </c>
      <c r="AR4" s="404" t="s">
        <v>1160</v>
      </c>
      <c r="AS4" s="631"/>
      <c r="AT4" s="631"/>
      <c r="AU4" s="668"/>
    </row>
    <row r="5" spans="1:47" ht="16.5" hidden="1" customHeight="1">
      <c r="E5" s="8"/>
      <c r="F5" s="101"/>
      <c r="G5" s="17"/>
      <c r="H5" s="22"/>
      <c r="I5" s="22"/>
      <c r="J5" s="12"/>
      <c r="K5" s="8"/>
      <c r="L5" s="8"/>
      <c r="M5" s="8"/>
      <c r="N5" s="12"/>
      <c r="O5" s="10"/>
      <c r="P5" s="10"/>
      <c r="R5" s="10"/>
      <c r="S5" s="22"/>
      <c r="T5" s="12"/>
      <c r="U5" s="5"/>
      <c r="V5" s="14"/>
      <c r="W5" s="15"/>
      <c r="X5" s="52"/>
      <c r="Y5" s="5"/>
      <c r="Z5" s="5"/>
      <c r="AA5" s="17"/>
      <c r="AB5" s="17"/>
      <c r="AC5" s="8"/>
      <c r="AD5" s="5"/>
      <c r="AE5" s="5"/>
      <c r="AF5" s="10"/>
      <c r="AI5" s="10"/>
      <c r="AJ5" s="185"/>
      <c r="AK5" s="186"/>
      <c r="AL5" s="187"/>
      <c r="AQ5" s="380"/>
      <c r="AR5" s="380"/>
      <c r="AS5" s="76"/>
      <c r="AT5" s="76"/>
      <c r="AU5" s="76"/>
    </row>
    <row r="6" spans="1:47" ht="16.5" hidden="1" customHeight="1">
      <c r="E6" s="8"/>
      <c r="F6" s="101"/>
      <c r="G6" s="17"/>
      <c r="H6" s="22"/>
      <c r="I6" s="22"/>
      <c r="J6" s="12"/>
      <c r="K6" s="8"/>
      <c r="L6" s="8"/>
      <c r="M6" s="8"/>
      <c r="N6" s="12"/>
      <c r="O6" s="10"/>
      <c r="P6" s="10"/>
      <c r="R6" s="10"/>
      <c r="S6" s="22"/>
      <c r="T6" s="12"/>
      <c r="U6" s="5"/>
      <c r="V6" s="14"/>
      <c r="W6" s="15"/>
      <c r="X6" s="52"/>
      <c r="Y6" s="5"/>
      <c r="Z6" s="5"/>
      <c r="AA6" s="17"/>
      <c r="AB6" s="17"/>
      <c r="AC6" s="8"/>
      <c r="AD6" s="5"/>
      <c r="AE6" s="5"/>
      <c r="AF6" s="10"/>
      <c r="AI6" s="10"/>
      <c r="AJ6" s="185"/>
      <c r="AK6" s="186"/>
      <c r="AL6" s="187"/>
      <c r="AQ6" s="380"/>
      <c r="AR6" s="380"/>
      <c r="AS6" s="76"/>
      <c r="AT6" s="76"/>
      <c r="AU6" s="76"/>
    </row>
    <row r="7" spans="1:47" ht="16.5" hidden="1" customHeight="1">
      <c r="E7" s="8"/>
      <c r="F7" s="101"/>
      <c r="G7" s="17"/>
      <c r="H7" s="22"/>
      <c r="I7" s="22"/>
      <c r="J7" s="12"/>
      <c r="K7" s="8"/>
      <c r="L7" s="8"/>
      <c r="M7" s="8"/>
      <c r="N7" s="12"/>
      <c r="O7" s="10"/>
      <c r="P7" s="10"/>
      <c r="R7" s="10"/>
      <c r="S7" s="22"/>
      <c r="T7" s="12"/>
      <c r="U7" s="5"/>
      <c r="V7" s="14"/>
      <c r="W7" s="15"/>
      <c r="X7" s="52"/>
      <c r="Y7" s="5"/>
      <c r="Z7" s="5"/>
      <c r="AA7" s="17"/>
      <c r="AB7" s="17"/>
      <c r="AC7" s="8"/>
      <c r="AD7" s="5"/>
      <c r="AE7" s="5"/>
      <c r="AF7" s="10"/>
      <c r="AI7" s="10"/>
      <c r="AJ7" s="185"/>
      <c r="AK7" s="186"/>
      <c r="AL7" s="187"/>
      <c r="AQ7" s="380"/>
      <c r="AR7" s="380"/>
      <c r="AS7" s="76"/>
      <c r="AT7" s="76"/>
      <c r="AU7" s="76"/>
    </row>
    <row r="8" spans="1:47" ht="16.5" hidden="1" customHeight="1">
      <c r="E8" s="8"/>
      <c r="F8" s="101"/>
      <c r="G8" s="17"/>
      <c r="H8" s="22"/>
      <c r="I8" s="22"/>
      <c r="J8" s="12"/>
      <c r="K8" s="8"/>
      <c r="L8" s="8"/>
      <c r="M8" s="8"/>
      <c r="N8" s="12"/>
      <c r="O8" s="10"/>
      <c r="P8" s="10"/>
      <c r="R8" s="10"/>
      <c r="S8" s="22"/>
      <c r="T8" s="12"/>
      <c r="U8" s="5"/>
      <c r="V8" s="14"/>
      <c r="W8" s="15"/>
      <c r="X8" s="52"/>
      <c r="Y8" s="5"/>
      <c r="Z8" s="5"/>
      <c r="AA8" s="17"/>
      <c r="AB8" s="17"/>
      <c r="AC8" s="8"/>
      <c r="AD8" s="5"/>
      <c r="AE8" s="5"/>
      <c r="AF8" s="10"/>
      <c r="AI8" s="10"/>
      <c r="AJ8" s="185"/>
      <c r="AK8" s="186"/>
      <c r="AL8" s="187"/>
      <c r="AQ8" s="380"/>
      <c r="AR8" s="380"/>
      <c r="AS8" s="76"/>
      <c r="AT8" s="76"/>
      <c r="AU8" s="76"/>
    </row>
    <row r="9" spans="1:47" ht="16.5" hidden="1" customHeight="1">
      <c r="E9" s="8"/>
      <c r="F9" s="101"/>
      <c r="G9" s="17"/>
      <c r="H9" s="22"/>
      <c r="I9" s="22"/>
      <c r="J9" s="12"/>
      <c r="K9" s="8"/>
      <c r="L9" s="8"/>
      <c r="M9" s="8"/>
      <c r="N9" s="12"/>
      <c r="O9" s="10"/>
      <c r="P9" s="10"/>
      <c r="R9" s="10"/>
      <c r="S9" s="22"/>
      <c r="T9" s="12"/>
      <c r="U9" s="5"/>
      <c r="V9" s="14"/>
      <c r="W9" s="15"/>
      <c r="X9" s="52"/>
      <c r="Y9" s="5"/>
      <c r="Z9" s="5"/>
      <c r="AA9" s="17"/>
      <c r="AB9" s="17"/>
      <c r="AC9" s="8"/>
      <c r="AD9" s="5"/>
      <c r="AE9" s="5"/>
      <c r="AF9" s="10"/>
      <c r="AI9" s="10"/>
      <c r="AJ9" s="185"/>
      <c r="AK9" s="186"/>
      <c r="AL9" s="187"/>
      <c r="AQ9" s="380"/>
      <c r="AR9" s="380"/>
      <c r="AS9" s="76"/>
      <c r="AT9" s="76"/>
      <c r="AU9" s="76"/>
    </row>
    <row r="10" spans="1:47" ht="16.5" hidden="1" customHeight="1">
      <c r="E10" s="8"/>
      <c r="F10" s="101"/>
      <c r="G10" s="17"/>
      <c r="H10" s="22"/>
      <c r="I10" s="22"/>
      <c r="J10" s="12"/>
      <c r="K10" s="8"/>
      <c r="L10" s="8"/>
      <c r="M10" s="8"/>
      <c r="N10" s="12"/>
      <c r="O10" s="10"/>
      <c r="P10" s="10"/>
      <c r="R10" s="10"/>
      <c r="S10" s="22"/>
      <c r="T10" s="12"/>
      <c r="U10" s="5"/>
      <c r="V10" s="14"/>
      <c r="W10" s="15"/>
      <c r="X10" s="52"/>
      <c r="Y10" s="5"/>
      <c r="Z10" s="5"/>
      <c r="AA10" s="17"/>
      <c r="AB10" s="17"/>
      <c r="AC10" s="8"/>
      <c r="AD10" s="5"/>
      <c r="AE10" s="5"/>
      <c r="AF10" s="10"/>
      <c r="AI10" s="10"/>
      <c r="AJ10" s="185"/>
      <c r="AK10" s="186"/>
      <c r="AL10" s="187"/>
      <c r="AQ10" s="380"/>
      <c r="AR10" s="380"/>
      <c r="AS10" s="76"/>
      <c r="AT10" s="76"/>
      <c r="AU10" s="76"/>
    </row>
    <row r="11" spans="1:47" ht="43.5" customHeight="1">
      <c r="A11" s="68"/>
      <c r="B11" s="68"/>
      <c r="C11" s="68"/>
      <c r="D11" s="66"/>
      <c r="E11" s="44" t="s">
        <v>620</v>
      </c>
      <c r="F11" s="287">
        <f t="shared" ref="F11:F33" si="0">IF(ISBLANK($E11), "", VLOOKUP($E11,참여인력_개요,2,FALSE))</f>
        <v>25569</v>
      </c>
      <c r="G11" s="87" t="s">
        <v>630</v>
      </c>
      <c r="H11" s="84">
        <v>39448</v>
      </c>
      <c r="I11" s="84">
        <v>40179</v>
      </c>
      <c r="J11" s="46" t="s">
        <v>569</v>
      </c>
      <c r="K11" s="44" t="s">
        <v>45</v>
      </c>
      <c r="L11" s="44" t="s">
        <v>42</v>
      </c>
      <c r="M11" s="44" t="s">
        <v>42</v>
      </c>
      <c r="N11" s="46" t="s">
        <v>554</v>
      </c>
      <c r="O11" s="41" t="s">
        <v>631</v>
      </c>
      <c r="P11" s="194" t="s">
        <v>551</v>
      </c>
      <c r="Q11" s="41" t="s">
        <v>1133</v>
      </c>
      <c r="R11" s="41" t="s">
        <v>559</v>
      </c>
      <c r="S11" s="84">
        <v>39448</v>
      </c>
      <c r="T11" s="46" t="s">
        <v>43</v>
      </c>
      <c r="U11" s="201">
        <v>1000</v>
      </c>
      <c r="V11" s="85" t="s">
        <v>922</v>
      </c>
      <c r="W11" s="86">
        <v>0.14599999999999999</v>
      </c>
      <c r="X11" s="89">
        <v>40725</v>
      </c>
      <c r="Y11" s="201">
        <v>1146</v>
      </c>
      <c r="Z11" s="201">
        <v>1000</v>
      </c>
      <c r="AA11" s="87" t="s">
        <v>98</v>
      </c>
      <c r="AB11" s="171">
        <f t="shared" ref="AB11:AB74" si="1">IF(ISBLANK(X11),"",DATEDIF(S11,X11,"d")/365)</f>
        <v>3.4986301369863013</v>
      </c>
      <c r="AC11" s="44" t="s">
        <v>45</v>
      </c>
      <c r="AD11" s="201"/>
      <c r="AE11" s="201"/>
      <c r="AF11" s="41"/>
      <c r="AG11" s="46" t="s">
        <v>933</v>
      </c>
      <c r="AH11" s="46"/>
      <c r="AI11" s="41"/>
      <c r="AJ11" s="679" t="s">
        <v>630</v>
      </c>
      <c r="AK11" s="680"/>
      <c r="AL11" s="42" t="s">
        <v>636</v>
      </c>
      <c r="AM11" s="327">
        <v>36330</v>
      </c>
      <c r="AN11" s="44"/>
      <c r="AO11" s="171" t="str">
        <f t="shared" ref="AO11:AO74" si="2">IF(AN11="YES",(S11-AM11)/365,"")</f>
        <v/>
      </c>
      <c r="AP11" s="44"/>
      <c r="AQ11" s="44" t="s">
        <v>1161</v>
      </c>
      <c r="AR11" s="44"/>
      <c r="AS11" s="75" t="s">
        <v>1202</v>
      </c>
      <c r="AT11" s="75" t="s">
        <v>1214</v>
      </c>
      <c r="AU11" s="76" t="b">
        <f t="shared" ref="AU11:AU74" si="3">ROUND(U11,)=ROUND(Z11,)+ROUND(AH11,)+ROUND(AD11,)</f>
        <v>1</v>
      </c>
    </row>
    <row r="12" spans="1:47" ht="43.5" customHeight="1">
      <c r="A12" s="68"/>
      <c r="B12" s="68"/>
      <c r="C12" s="68"/>
      <c r="D12" s="66"/>
      <c r="E12" s="44" t="s">
        <v>620</v>
      </c>
      <c r="F12" s="287">
        <f t="shared" si="0"/>
        <v>25569</v>
      </c>
      <c r="G12" s="87" t="s">
        <v>632</v>
      </c>
      <c r="H12" s="84">
        <v>39448</v>
      </c>
      <c r="I12" s="84">
        <v>39082</v>
      </c>
      <c r="J12" s="46" t="s">
        <v>565</v>
      </c>
      <c r="K12" s="44" t="s">
        <v>42</v>
      </c>
      <c r="L12" s="44" t="s">
        <v>45</v>
      </c>
      <c r="M12" s="44" t="s">
        <v>42</v>
      </c>
      <c r="N12" s="46" t="s">
        <v>554</v>
      </c>
      <c r="O12" s="41" t="s">
        <v>633</v>
      </c>
      <c r="P12" s="194" t="s">
        <v>1012</v>
      </c>
      <c r="Q12" s="41" t="s">
        <v>1146</v>
      </c>
      <c r="R12" s="41" t="s">
        <v>1145</v>
      </c>
      <c r="S12" s="84">
        <v>39448</v>
      </c>
      <c r="T12" s="46" t="s">
        <v>44</v>
      </c>
      <c r="U12" s="201">
        <v>510</v>
      </c>
      <c r="V12" s="85" t="s">
        <v>557</v>
      </c>
      <c r="W12" s="86"/>
      <c r="X12" s="89">
        <v>39927</v>
      </c>
      <c r="Y12" s="201">
        <v>100</v>
      </c>
      <c r="Z12" s="201">
        <v>0</v>
      </c>
      <c r="AA12" s="87" t="s">
        <v>38</v>
      </c>
      <c r="AB12" s="171">
        <f t="shared" si="1"/>
        <v>1.3123287671232877</v>
      </c>
      <c r="AC12" s="44" t="s">
        <v>45</v>
      </c>
      <c r="AD12" s="201">
        <v>510</v>
      </c>
      <c r="AE12" s="201">
        <v>510</v>
      </c>
      <c r="AF12" s="41"/>
      <c r="AG12" s="46" t="s">
        <v>933</v>
      </c>
      <c r="AH12" s="46"/>
      <c r="AI12" s="41"/>
      <c r="AJ12" s="675" t="s">
        <v>638</v>
      </c>
      <c r="AK12" s="676"/>
      <c r="AL12" s="42" t="s">
        <v>636</v>
      </c>
      <c r="AM12" s="327">
        <v>37622</v>
      </c>
      <c r="AN12" s="44"/>
      <c r="AO12" s="171" t="str">
        <f t="shared" si="2"/>
        <v/>
      </c>
      <c r="AP12" s="44"/>
      <c r="AQ12" s="44" t="s">
        <v>1162</v>
      </c>
      <c r="AR12" s="44"/>
      <c r="AS12" s="75" t="s">
        <v>1202</v>
      </c>
      <c r="AT12" s="75" t="s">
        <v>1219</v>
      </c>
      <c r="AU12" s="76" t="b">
        <f t="shared" si="3"/>
        <v>1</v>
      </c>
    </row>
    <row r="13" spans="1:47" ht="43.5" customHeight="1">
      <c r="A13" s="68"/>
      <c r="B13" s="68"/>
      <c r="C13" s="68"/>
      <c r="D13" s="66"/>
      <c r="E13" s="44" t="s">
        <v>620</v>
      </c>
      <c r="F13" s="287">
        <f t="shared" si="0"/>
        <v>25569</v>
      </c>
      <c r="G13" s="87" t="s">
        <v>632</v>
      </c>
      <c r="H13" s="84">
        <v>39448</v>
      </c>
      <c r="I13" s="84">
        <v>37986</v>
      </c>
      <c r="J13" s="46" t="s">
        <v>565</v>
      </c>
      <c r="K13" s="44" t="s">
        <v>42</v>
      </c>
      <c r="L13" s="44" t="s">
        <v>42</v>
      </c>
      <c r="M13" s="44" t="s">
        <v>45</v>
      </c>
      <c r="N13" s="46" t="s">
        <v>554</v>
      </c>
      <c r="O13" s="41" t="s">
        <v>635</v>
      </c>
      <c r="P13" s="194" t="s">
        <v>917</v>
      </c>
      <c r="Q13" s="41" t="s">
        <v>1134</v>
      </c>
      <c r="R13" s="41" t="s">
        <v>634</v>
      </c>
      <c r="S13" s="84">
        <v>39448</v>
      </c>
      <c r="T13" s="46" t="s">
        <v>44</v>
      </c>
      <c r="U13" s="201">
        <v>390</v>
      </c>
      <c r="V13" s="85" t="s">
        <v>556</v>
      </c>
      <c r="W13" s="86">
        <v>0.14599999999999999</v>
      </c>
      <c r="X13" s="89">
        <v>39927</v>
      </c>
      <c r="Y13" s="201">
        <v>200</v>
      </c>
      <c r="Z13" s="201">
        <v>150</v>
      </c>
      <c r="AA13" s="87" t="s">
        <v>568</v>
      </c>
      <c r="AB13" s="171">
        <f t="shared" si="1"/>
        <v>1.3123287671232877</v>
      </c>
      <c r="AC13" s="44" t="s">
        <v>45</v>
      </c>
      <c r="AD13" s="201">
        <v>240</v>
      </c>
      <c r="AE13" s="201">
        <v>300</v>
      </c>
      <c r="AF13" s="439" t="s">
        <v>1189</v>
      </c>
      <c r="AG13" s="46" t="s">
        <v>933</v>
      </c>
      <c r="AH13" s="46"/>
      <c r="AI13" s="41"/>
      <c r="AJ13" s="675" t="s">
        <v>632</v>
      </c>
      <c r="AK13" s="676"/>
      <c r="AL13" s="42" t="s">
        <v>636</v>
      </c>
      <c r="AM13" s="327">
        <v>37987</v>
      </c>
      <c r="AN13" s="44"/>
      <c r="AO13" s="171" t="str">
        <f t="shared" si="2"/>
        <v/>
      </c>
      <c r="AP13" s="44"/>
      <c r="AQ13" s="44" t="s">
        <v>1163</v>
      </c>
      <c r="AR13" s="44"/>
      <c r="AS13" s="75" t="s">
        <v>1149</v>
      </c>
      <c r="AT13" s="75" t="s">
        <v>1204</v>
      </c>
      <c r="AU13" s="76" t="b">
        <f t="shared" si="3"/>
        <v>1</v>
      </c>
    </row>
    <row r="14" spans="1:47" ht="43.5" customHeight="1">
      <c r="A14" s="68"/>
      <c r="B14" s="68"/>
      <c r="C14" s="68"/>
      <c r="D14" s="66"/>
      <c r="E14" s="44" t="s">
        <v>626</v>
      </c>
      <c r="F14" s="287">
        <f t="shared" si="0"/>
        <v>31705</v>
      </c>
      <c r="G14" s="87" t="s">
        <v>632</v>
      </c>
      <c r="H14" s="84">
        <v>39448</v>
      </c>
      <c r="I14" s="84">
        <v>37986</v>
      </c>
      <c r="J14" s="46" t="s">
        <v>565</v>
      </c>
      <c r="K14" s="44" t="s">
        <v>42</v>
      </c>
      <c r="L14" s="44" t="s">
        <v>42</v>
      </c>
      <c r="M14" s="44" t="s">
        <v>45</v>
      </c>
      <c r="N14" s="46" t="s">
        <v>554</v>
      </c>
      <c r="O14" s="41" t="s">
        <v>635</v>
      </c>
      <c r="P14" s="194" t="s">
        <v>511</v>
      </c>
      <c r="Q14" s="41" t="s">
        <v>38</v>
      </c>
      <c r="R14" s="41" t="s">
        <v>634</v>
      </c>
      <c r="S14" s="84">
        <v>39448</v>
      </c>
      <c r="T14" s="46" t="s">
        <v>44</v>
      </c>
      <c r="U14" s="201">
        <v>390</v>
      </c>
      <c r="V14" s="85" t="s">
        <v>556</v>
      </c>
      <c r="W14" s="86">
        <v>0.14599999999999999</v>
      </c>
      <c r="X14" s="89">
        <v>40657</v>
      </c>
      <c r="Y14" s="201">
        <v>200</v>
      </c>
      <c r="Z14" s="201">
        <v>150</v>
      </c>
      <c r="AA14" s="87" t="s">
        <v>568</v>
      </c>
      <c r="AB14" s="171">
        <f t="shared" si="1"/>
        <v>3.3123287671232875</v>
      </c>
      <c r="AC14" s="44" t="s">
        <v>45</v>
      </c>
      <c r="AD14" s="201">
        <v>240</v>
      </c>
      <c r="AE14" s="201">
        <v>300</v>
      </c>
      <c r="AF14" s="439" t="s">
        <v>1189</v>
      </c>
      <c r="AG14" s="46" t="s">
        <v>933</v>
      </c>
      <c r="AH14" s="46"/>
      <c r="AI14" s="41"/>
      <c r="AJ14" s="675" t="s">
        <v>632</v>
      </c>
      <c r="AK14" s="676"/>
      <c r="AL14" s="42" t="s">
        <v>636</v>
      </c>
      <c r="AM14" s="327">
        <v>37623</v>
      </c>
      <c r="AN14" s="44"/>
      <c r="AO14" s="171" t="str">
        <f t="shared" si="2"/>
        <v/>
      </c>
      <c r="AP14" s="44"/>
      <c r="AQ14" s="44" t="s">
        <v>1163</v>
      </c>
      <c r="AR14" s="44"/>
      <c r="AS14" s="75" t="s">
        <v>1202</v>
      </c>
      <c r="AT14" s="75" t="s">
        <v>1221</v>
      </c>
      <c r="AU14" s="76" t="b">
        <f t="shared" si="3"/>
        <v>1</v>
      </c>
    </row>
    <row r="15" spans="1:47" ht="43.5" customHeight="1">
      <c r="A15" s="66"/>
      <c r="B15" s="66"/>
      <c r="C15" s="66"/>
      <c r="D15" s="66"/>
      <c r="E15" s="44"/>
      <c r="F15" s="287" t="str">
        <f t="shared" si="0"/>
        <v/>
      </c>
      <c r="G15" s="87"/>
      <c r="H15" s="84"/>
      <c r="I15" s="84"/>
      <c r="J15" s="46"/>
      <c r="K15" s="44"/>
      <c r="L15" s="44"/>
      <c r="M15" s="44"/>
      <c r="N15" s="46"/>
      <c r="O15" s="41"/>
      <c r="P15" s="194"/>
      <c r="Q15" s="41"/>
      <c r="R15" s="41"/>
      <c r="S15" s="84"/>
      <c r="T15" s="46"/>
      <c r="U15" s="201"/>
      <c r="V15" s="85"/>
      <c r="W15" s="86"/>
      <c r="X15" s="89"/>
      <c r="Y15" s="201"/>
      <c r="Z15" s="201"/>
      <c r="AA15" s="87"/>
      <c r="AB15" s="171" t="str">
        <f t="shared" si="1"/>
        <v/>
      </c>
      <c r="AC15" s="44"/>
      <c r="AD15" s="201"/>
      <c r="AE15" s="201"/>
      <c r="AF15" s="41"/>
      <c r="AG15" s="46"/>
      <c r="AH15" s="46"/>
      <c r="AI15" s="41"/>
      <c r="AJ15" s="675"/>
      <c r="AK15" s="676"/>
      <c r="AL15" s="42"/>
      <c r="AM15" s="327"/>
      <c r="AN15" s="44"/>
      <c r="AO15" s="171" t="str">
        <f t="shared" si="2"/>
        <v/>
      </c>
      <c r="AP15" s="44"/>
      <c r="AQ15" s="44"/>
      <c r="AR15" s="44"/>
      <c r="AS15" s="75"/>
      <c r="AT15" s="75"/>
      <c r="AU15" s="76" t="b">
        <f t="shared" si="3"/>
        <v>1</v>
      </c>
    </row>
    <row r="16" spans="1:47" ht="43.5" customHeight="1">
      <c r="E16" s="44"/>
      <c r="F16" s="287" t="str">
        <f t="shared" si="0"/>
        <v/>
      </c>
      <c r="G16" s="87"/>
      <c r="H16" s="84"/>
      <c r="I16" s="84"/>
      <c r="J16" s="46"/>
      <c r="K16" s="44"/>
      <c r="L16" s="44"/>
      <c r="M16" s="44"/>
      <c r="N16" s="46"/>
      <c r="O16" s="41"/>
      <c r="P16" s="194"/>
      <c r="Q16" s="41"/>
      <c r="R16" s="41"/>
      <c r="S16" s="84"/>
      <c r="T16" s="46"/>
      <c r="U16" s="201"/>
      <c r="V16" s="85"/>
      <c r="W16" s="86"/>
      <c r="X16" s="89"/>
      <c r="Y16" s="201"/>
      <c r="Z16" s="201"/>
      <c r="AA16" s="87"/>
      <c r="AB16" s="171" t="str">
        <f t="shared" si="1"/>
        <v/>
      </c>
      <c r="AC16" s="44"/>
      <c r="AD16" s="201"/>
      <c r="AE16" s="201"/>
      <c r="AF16" s="41"/>
      <c r="AG16" s="46"/>
      <c r="AH16" s="46"/>
      <c r="AI16" s="41"/>
      <c r="AJ16" s="675"/>
      <c r="AK16" s="676"/>
      <c r="AL16" s="42"/>
      <c r="AM16" s="327"/>
      <c r="AN16" s="44"/>
      <c r="AO16" s="171" t="str">
        <f t="shared" si="2"/>
        <v/>
      </c>
      <c r="AP16" s="44"/>
      <c r="AQ16" s="44"/>
      <c r="AR16" s="44"/>
      <c r="AS16" s="75"/>
      <c r="AT16" s="75"/>
      <c r="AU16" s="76" t="b">
        <f t="shared" si="3"/>
        <v>1</v>
      </c>
    </row>
    <row r="17" spans="5:47" ht="43.5" customHeight="1">
      <c r="E17" s="44"/>
      <c r="F17" s="287" t="str">
        <f t="shared" si="0"/>
        <v/>
      </c>
      <c r="G17" s="87"/>
      <c r="H17" s="84"/>
      <c r="I17" s="84"/>
      <c r="J17" s="46"/>
      <c r="K17" s="44"/>
      <c r="L17" s="44"/>
      <c r="M17" s="44"/>
      <c r="N17" s="46"/>
      <c r="O17" s="41"/>
      <c r="P17" s="194"/>
      <c r="Q17" s="41"/>
      <c r="R17" s="41"/>
      <c r="S17" s="84"/>
      <c r="T17" s="46"/>
      <c r="U17" s="201"/>
      <c r="V17" s="85"/>
      <c r="W17" s="86"/>
      <c r="X17" s="89"/>
      <c r="Y17" s="201"/>
      <c r="Z17" s="201"/>
      <c r="AA17" s="87"/>
      <c r="AB17" s="171" t="str">
        <f t="shared" si="1"/>
        <v/>
      </c>
      <c r="AC17" s="44"/>
      <c r="AD17" s="201"/>
      <c r="AE17" s="201"/>
      <c r="AF17" s="41"/>
      <c r="AG17" s="46"/>
      <c r="AH17" s="46"/>
      <c r="AI17" s="41"/>
      <c r="AJ17" s="675"/>
      <c r="AK17" s="676"/>
      <c r="AL17" s="42"/>
      <c r="AM17" s="327"/>
      <c r="AN17" s="44"/>
      <c r="AO17" s="171" t="str">
        <f t="shared" si="2"/>
        <v/>
      </c>
      <c r="AP17" s="44"/>
      <c r="AQ17" s="44"/>
      <c r="AR17" s="44"/>
      <c r="AS17" s="75"/>
      <c r="AT17" s="75"/>
      <c r="AU17" s="76" t="b">
        <f t="shared" si="3"/>
        <v>1</v>
      </c>
    </row>
    <row r="18" spans="5:47" ht="43.5" customHeight="1">
      <c r="E18" s="44"/>
      <c r="F18" s="287" t="str">
        <f t="shared" si="0"/>
        <v/>
      </c>
      <c r="G18" s="87"/>
      <c r="H18" s="84"/>
      <c r="I18" s="84"/>
      <c r="J18" s="46"/>
      <c r="K18" s="44"/>
      <c r="L18" s="44"/>
      <c r="M18" s="44"/>
      <c r="N18" s="46"/>
      <c r="O18" s="41"/>
      <c r="P18" s="194"/>
      <c r="Q18" s="41"/>
      <c r="R18" s="41"/>
      <c r="S18" s="84"/>
      <c r="T18" s="46"/>
      <c r="U18" s="201"/>
      <c r="V18" s="85"/>
      <c r="W18" s="86"/>
      <c r="X18" s="89"/>
      <c r="Y18" s="201"/>
      <c r="Z18" s="201"/>
      <c r="AA18" s="87"/>
      <c r="AB18" s="171" t="str">
        <f t="shared" si="1"/>
        <v/>
      </c>
      <c r="AC18" s="44"/>
      <c r="AD18" s="201"/>
      <c r="AE18" s="201"/>
      <c r="AF18" s="41"/>
      <c r="AG18" s="46"/>
      <c r="AH18" s="46"/>
      <c r="AI18" s="41"/>
      <c r="AJ18" s="675"/>
      <c r="AK18" s="676"/>
      <c r="AL18" s="42"/>
      <c r="AM18" s="327"/>
      <c r="AN18" s="44"/>
      <c r="AO18" s="171" t="str">
        <f t="shared" si="2"/>
        <v/>
      </c>
      <c r="AP18" s="44"/>
      <c r="AQ18" s="44"/>
      <c r="AR18" s="44"/>
      <c r="AS18" s="75"/>
      <c r="AT18" s="75"/>
      <c r="AU18" s="76" t="b">
        <f t="shared" si="3"/>
        <v>1</v>
      </c>
    </row>
    <row r="19" spans="5:47" ht="43.5" customHeight="1">
      <c r="E19" s="44"/>
      <c r="F19" s="287" t="str">
        <f t="shared" si="0"/>
        <v/>
      </c>
      <c r="G19" s="87"/>
      <c r="H19" s="84"/>
      <c r="I19" s="84"/>
      <c r="J19" s="46"/>
      <c r="K19" s="44"/>
      <c r="L19" s="44"/>
      <c r="M19" s="44"/>
      <c r="N19" s="46"/>
      <c r="O19" s="41"/>
      <c r="P19" s="194"/>
      <c r="Q19" s="41"/>
      <c r="R19" s="41"/>
      <c r="S19" s="84"/>
      <c r="T19" s="46"/>
      <c r="U19" s="201"/>
      <c r="V19" s="85"/>
      <c r="W19" s="86"/>
      <c r="X19" s="89"/>
      <c r="Y19" s="201"/>
      <c r="Z19" s="201"/>
      <c r="AA19" s="87"/>
      <c r="AB19" s="171" t="str">
        <f t="shared" si="1"/>
        <v/>
      </c>
      <c r="AC19" s="44"/>
      <c r="AD19" s="201"/>
      <c r="AE19" s="201"/>
      <c r="AF19" s="41"/>
      <c r="AG19" s="46"/>
      <c r="AH19" s="46"/>
      <c r="AI19" s="41"/>
      <c r="AJ19" s="675"/>
      <c r="AK19" s="676"/>
      <c r="AL19" s="42"/>
      <c r="AM19" s="327"/>
      <c r="AN19" s="44"/>
      <c r="AO19" s="171" t="str">
        <f t="shared" si="2"/>
        <v/>
      </c>
      <c r="AP19" s="44"/>
      <c r="AQ19" s="44"/>
      <c r="AR19" s="44"/>
      <c r="AS19" s="75"/>
      <c r="AT19" s="75"/>
      <c r="AU19" s="76" t="b">
        <f t="shared" si="3"/>
        <v>1</v>
      </c>
    </row>
    <row r="20" spans="5:47" ht="43.5" customHeight="1">
      <c r="E20" s="44"/>
      <c r="F20" s="287" t="str">
        <f t="shared" si="0"/>
        <v/>
      </c>
      <c r="G20" s="87"/>
      <c r="H20" s="84"/>
      <c r="I20" s="84"/>
      <c r="J20" s="46"/>
      <c r="K20" s="44"/>
      <c r="L20" s="44"/>
      <c r="M20" s="44"/>
      <c r="N20" s="46"/>
      <c r="O20" s="41"/>
      <c r="P20" s="194"/>
      <c r="Q20" s="41"/>
      <c r="R20" s="41"/>
      <c r="S20" s="84"/>
      <c r="T20" s="46"/>
      <c r="U20" s="201"/>
      <c r="V20" s="85"/>
      <c r="W20" s="86"/>
      <c r="X20" s="89"/>
      <c r="Y20" s="201"/>
      <c r="Z20" s="201"/>
      <c r="AA20" s="87"/>
      <c r="AB20" s="171" t="str">
        <f t="shared" si="1"/>
        <v/>
      </c>
      <c r="AC20" s="44"/>
      <c r="AD20" s="201"/>
      <c r="AE20" s="201"/>
      <c r="AF20" s="41"/>
      <c r="AG20" s="46"/>
      <c r="AH20" s="46"/>
      <c r="AI20" s="41"/>
      <c r="AJ20" s="675"/>
      <c r="AK20" s="676"/>
      <c r="AL20" s="42"/>
      <c r="AM20" s="327"/>
      <c r="AN20" s="44"/>
      <c r="AO20" s="171" t="str">
        <f t="shared" si="2"/>
        <v/>
      </c>
      <c r="AP20" s="44"/>
      <c r="AQ20" s="44"/>
      <c r="AR20" s="44"/>
      <c r="AS20" s="75"/>
      <c r="AT20" s="75"/>
      <c r="AU20" s="76" t="b">
        <f t="shared" si="3"/>
        <v>1</v>
      </c>
    </row>
    <row r="21" spans="5:47" ht="43.5" customHeight="1">
      <c r="E21" s="44"/>
      <c r="F21" s="287" t="str">
        <f t="shared" si="0"/>
        <v/>
      </c>
      <c r="G21" s="87"/>
      <c r="H21" s="84"/>
      <c r="I21" s="84"/>
      <c r="J21" s="46"/>
      <c r="K21" s="44"/>
      <c r="L21" s="44"/>
      <c r="M21" s="44"/>
      <c r="N21" s="46"/>
      <c r="O21" s="41"/>
      <c r="P21" s="194"/>
      <c r="Q21" s="41"/>
      <c r="R21" s="41"/>
      <c r="S21" s="84"/>
      <c r="T21" s="46"/>
      <c r="U21" s="201"/>
      <c r="V21" s="85"/>
      <c r="W21" s="86"/>
      <c r="X21" s="89"/>
      <c r="Y21" s="201"/>
      <c r="Z21" s="201"/>
      <c r="AA21" s="87"/>
      <c r="AB21" s="171" t="str">
        <f t="shared" si="1"/>
        <v/>
      </c>
      <c r="AC21" s="44"/>
      <c r="AD21" s="201"/>
      <c r="AE21" s="201"/>
      <c r="AF21" s="41"/>
      <c r="AG21" s="46"/>
      <c r="AH21" s="46"/>
      <c r="AI21" s="41"/>
      <c r="AJ21" s="675"/>
      <c r="AK21" s="676"/>
      <c r="AL21" s="42"/>
      <c r="AM21" s="327"/>
      <c r="AN21" s="44"/>
      <c r="AO21" s="171" t="str">
        <f t="shared" si="2"/>
        <v/>
      </c>
      <c r="AP21" s="44"/>
      <c r="AQ21" s="44"/>
      <c r="AR21" s="44"/>
      <c r="AS21" s="75"/>
      <c r="AT21" s="75"/>
      <c r="AU21" s="76" t="b">
        <f t="shared" si="3"/>
        <v>1</v>
      </c>
    </row>
    <row r="22" spans="5:47" ht="43.5" customHeight="1">
      <c r="E22" s="44"/>
      <c r="F22" s="287" t="str">
        <f t="shared" si="0"/>
        <v/>
      </c>
      <c r="G22" s="87"/>
      <c r="H22" s="84"/>
      <c r="I22" s="84"/>
      <c r="J22" s="46"/>
      <c r="K22" s="44"/>
      <c r="L22" s="44"/>
      <c r="M22" s="44"/>
      <c r="N22" s="46"/>
      <c r="O22" s="41"/>
      <c r="P22" s="194"/>
      <c r="Q22" s="41"/>
      <c r="R22" s="41"/>
      <c r="S22" s="84"/>
      <c r="T22" s="46"/>
      <c r="U22" s="201"/>
      <c r="V22" s="85"/>
      <c r="W22" s="86"/>
      <c r="X22" s="89"/>
      <c r="Y22" s="201"/>
      <c r="Z22" s="201"/>
      <c r="AA22" s="87"/>
      <c r="AB22" s="171" t="str">
        <f t="shared" si="1"/>
        <v/>
      </c>
      <c r="AC22" s="44"/>
      <c r="AD22" s="201"/>
      <c r="AE22" s="201"/>
      <c r="AF22" s="41"/>
      <c r="AG22" s="46"/>
      <c r="AH22" s="46"/>
      <c r="AI22" s="41"/>
      <c r="AJ22" s="675"/>
      <c r="AK22" s="676"/>
      <c r="AL22" s="42"/>
      <c r="AM22" s="327"/>
      <c r="AN22" s="44"/>
      <c r="AO22" s="171" t="str">
        <f t="shared" si="2"/>
        <v/>
      </c>
      <c r="AP22" s="44"/>
      <c r="AQ22" s="41"/>
      <c r="AR22" s="44"/>
      <c r="AS22" s="75"/>
      <c r="AT22" s="75"/>
      <c r="AU22" s="76" t="b">
        <f t="shared" si="3"/>
        <v>1</v>
      </c>
    </row>
    <row r="23" spans="5:47" ht="43.5" customHeight="1">
      <c r="E23" s="44"/>
      <c r="F23" s="287" t="str">
        <f t="shared" si="0"/>
        <v/>
      </c>
      <c r="G23" s="87"/>
      <c r="H23" s="84"/>
      <c r="I23" s="84"/>
      <c r="J23" s="46"/>
      <c r="K23" s="44"/>
      <c r="L23" s="44"/>
      <c r="M23" s="44"/>
      <c r="N23" s="46"/>
      <c r="O23" s="41"/>
      <c r="P23" s="194"/>
      <c r="Q23" s="41"/>
      <c r="R23" s="41"/>
      <c r="S23" s="84"/>
      <c r="T23" s="46"/>
      <c r="U23" s="201"/>
      <c r="V23" s="85"/>
      <c r="W23" s="86"/>
      <c r="X23" s="89"/>
      <c r="Y23" s="201"/>
      <c r="Z23" s="201"/>
      <c r="AA23" s="87"/>
      <c r="AB23" s="171" t="str">
        <f t="shared" si="1"/>
        <v/>
      </c>
      <c r="AC23" s="44"/>
      <c r="AD23" s="201"/>
      <c r="AE23" s="201"/>
      <c r="AF23" s="41"/>
      <c r="AG23" s="46"/>
      <c r="AH23" s="46"/>
      <c r="AI23" s="41"/>
      <c r="AJ23" s="675"/>
      <c r="AK23" s="676"/>
      <c r="AL23" s="42"/>
      <c r="AM23" s="327"/>
      <c r="AN23" s="44"/>
      <c r="AO23" s="171" t="str">
        <f t="shared" si="2"/>
        <v/>
      </c>
      <c r="AP23" s="44"/>
      <c r="AQ23" s="44"/>
      <c r="AR23" s="44"/>
      <c r="AS23" s="75"/>
      <c r="AT23" s="75"/>
      <c r="AU23" s="76" t="b">
        <f t="shared" si="3"/>
        <v>1</v>
      </c>
    </row>
    <row r="24" spans="5:47" ht="43.5" customHeight="1">
      <c r="E24" s="44"/>
      <c r="F24" s="287" t="str">
        <f t="shared" si="0"/>
        <v/>
      </c>
      <c r="G24" s="87"/>
      <c r="H24" s="84"/>
      <c r="I24" s="84"/>
      <c r="J24" s="46"/>
      <c r="K24" s="44"/>
      <c r="L24" s="44"/>
      <c r="M24" s="44"/>
      <c r="N24" s="46"/>
      <c r="O24" s="41"/>
      <c r="P24" s="194"/>
      <c r="Q24" s="41"/>
      <c r="R24" s="41"/>
      <c r="S24" s="84"/>
      <c r="T24" s="46"/>
      <c r="U24" s="201"/>
      <c r="V24" s="85"/>
      <c r="W24" s="86"/>
      <c r="X24" s="89"/>
      <c r="Y24" s="201"/>
      <c r="Z24" s="201"/>
      <c r="AA24" s="87"/>
      <c r="AB24" s="171" t="str">
        <f t="shared" si="1"/>
        <v/>
      </c>
      <c r="AC24" s="44"/>
      <c r="AD24" s="201"/>
      <c r="AE24" s="201"/>
      <c r="AG24" s="46"/>
      <c r="AH24" s="46"/>
      <c r="AI24" s="41"/>
      <c r="AJ24" s="675"/>
      <c r="AK24" s="676"/>
      <c r="AL24" s="42"/>
      <c r="AM24" s="327"/>
      <c r="AN24" s="44"/>
      <c r="AO24" s="171" t="str">
        <f t="shared" si="2"/>
        <v/>
      </c>
      <c r="AP24" s="44"/>
      <c r="AQ24" s="44"/>
      <c r="AR24" s="44"/>
      <c r="AS24" s="75"/>
      <c r="AT24" s="75"/>
      <c r="AU24" s="76" t="b">
        <f t="shared" si="3"/>
        <v>1</v>
      </c>
    </row>
    <row r="25" spans="5:47" ht="43.5" customHeight="1">
      <c r="E25" s="44"/>
      <c r="F25" s="287" t="str">
        <f t="shared" si="0"/>
        <v/>
      </c>
      <c r="G25" s="87"/>
      <c r="H25" s="84"/>
      <c r="I25" s="84"/>
      <c r="J25" s="46"/>
      <c r="K25" s="44"/>
      <c r="L25" s="44"/>
      <c r="M25" s="44"/>
      <c r="N25" s="46"/>
      <c r="O25" s="41"/>
      <c r="P25" s="194"/>
      <c r="Q25" s="41"/>
      <c r="R25" s="41"/>
      <c r="S25" s="84"/>
      <c r="T25" s="46"/>
      <c r="U25" s="201"/>
      <c r="V25" s="85"/>
      <c r="W25" s="86"/>
      <c r="X25" s="89"/>
      <c r="Y25" s="201"/>
      <c r="Z25" s="201"/>
      <c r="AA25" s="87"/>
      <c r="AB25" s="171" t="str">
        <f t="shared" si="1"/>
        <v/>
      </c>
      <c r="AC25" s="44"/>
      <c r="AD25" s="201"/>
      <c r="AE25" s="201"/>
      <c r="AF25" s="41"/>
      <c r="AG25" s="46"/>
      <c r="AH25" s="46"/>
      <c r="AI25" s="41"/>
      <c r="AJ25" s="675"/>
      <c r="AK25" s="676"/>
      <c r="AL25" s="42"/>
      <c r="AM25" s="327"/>
      <c r="AN25" s="44"/>
      <c r="AO25" s="171" t="str">
        <f t="shared" si="2"/>
        <v/>
      </c>
      <c r="AP25" s="44"/>
      <c r="AQ25" s="44"/>
      <c r="AR25" s="44"/>
      <c r="AS25" s="75"/>
      <c r="AT25" s="75"/>
      <c r="AU25" s="76" t="b">
        <f t="shared" si="3"/>
        <v>1</v>
      </c>
    </row>
    <row r="26" spans="5:47" ht="43.5" customHeight="1">
      <c r="E26" s="44"/>
      <c r="F26" s="287" t="str">
        <f t="shared" si="0"/>
        <v/>
      </c>
      <c r="G26" s="87"/>
      <c r="H26" s="84"/>
      <c r="I26" s="84"/>
      <c r="J26" s="46"/>
      <c r="K26" s="44"/>
      <c r="L26" s="44"/>
      <c r="M26" s="44"/>
      <c r="N26" s="46"/>
      <c r="O26" s="41"/>
      <c r="P26" s="194"/>
      <c r="Q26" s="41"/>
      <c r="R26" s="41"/>
      <c r="S26" s="84"/>
      <c r="T26" s="46"/>
      <c r="U26" s="201"/>
      <c r="V26" s="85"/>
      <c r="W26" s="86"/>
      <c r="X26" s="89"/>
      <c r="Y26" s="201"/>
      <c r="Z26" s="201"/>
      <c r="AA26" s="87"/>
      <c r="AB26" s="171" t="str">
        <f t="shared" si="1"/>
        <v/>
      </c>
      <c r="AC26" s="44"/>
      <c r="AD26" s="201"/>
      <c r="AE26" s="201"/>
      <c r="AF26" s="41"/>
      <c r="AG26" s="46"/>
      <c r="AH26" s="46"/>
      <c r="AI26" s="41"/>
      <c r="AJ26" s="675"/>
      <c r="AK26" s="676"/>
      <c r="AL26" s="42"/>
      <c r="AM26" s="327"/>
      <c r="AN26" s="44"/>
      <c r="AO26" s="171" t="str">
        <f t="shared" si="2"/>
        <v/>
      </c>
      <c r="AP26" s="44"/>
      <c r="AQ26" s="44"/>
      <c r="AR26" s="44"/>
      <c r="AS26" s="75"/>
      <c r="AT26" s="75"/>
      <c r="AU26" s="76" t="b">
        <f t="shared" si="3"/>
        <v>1</v>
      </c>
    </row>
    <row r="27" spans="5:47" ht="43.5" customHeight="1">
      <c r="E27" s="44"/>
      <c r="F27" s="287" t="str">
        <f t="shared" si="0"/>
        <v/>
      </c>
      <c r="G27" s="87"/>
      <c r="H27" s="84"/>
      <c r="I27" s="84"/>
      <c r="J27" s="46"/>
      <c r="K27" s="44"/>
      <c r="L27" s="44"/>
      <c r="M27" s="44"/>
      <c r="N27" s="46"/>
      <c r="O27" s="41"/>
      <c r="P27" s="194"/>
      <c r="Q27" s="41"/>
      <c r="R27" s="41"/>
      <c r="S27" s="84"/>
      <c r="T27" s="46"/>
      <c r="U27" s="201"/>
      <c r="V27" s="85"/>
      <c r="W27" s="86"/>
      <c r="X27" s="89"/>
      <c r="Y27" s="201"/>
      <c r="Z27" s="201"/>
      <c r="AA27" s="87"/>
      <c r="AB27" s="171" t="str">
        <f t="shared" si="1"/>
        <v/>
      </c>
      <c r="AC27" s="44"/>
      <c r="AD27" s="201"/>
      <c r="AE27" s="201"/>
      <c r="AF27" s="41"/>
      <c r="AG27" s="46"/>
      <c r="AH27" s="46"/>
      <c r="AI27" s="41"/>
      <c r="AJ27" s="675"/>
      <c r="AK27" s="676"/>
      <c r="AL27" s="42"/>
      <c r="AM27" s="327"/>
      <c r="AN27" s="44"/>
      <c r="AO27" s="171" t="str">
        <f t="shared" si="2"/>
        <v/>
      </c>
      <c r="AP27" s="44"/>
      <c r="AQ27" s="44"/>
      <c r="AR27" s="44"/>
      <c r="AS27" s="75"/>
      <c r="AT27" s="75"/>
      <c r="AU27" s="76" t="b">
        <f t="shared" si="3"/>
        <v>1</v>
      </c>
    </row>
    <row r="28" spans="5:47" ht="43.5" customHeight="1">
      <c r="E28" s="44"/>
      <c r="F28" s="287" t="str">
        <f t="shared" si="0"/>
        <v/>
      </c>
      <c r="G28" s="87"/>
      <c r="H28" s="84"/>
      <c r="I28" s="84"/>
      <c r="J28" s="46"/>
      <c r="K28" s="44"/>
      <c r="L28" s="44"/>
      <c r="M28" s="44"/>
      <c r="N28" s="46"/>
      <c r="O28" s="41"/>
      <c r="P28" s="194"/>
      <c r="Q28" s="41"/>
      <c r="R28" s="41"/>
      <c r="S28" s="84"/>
      <c r="T28" s="46"/>
      <c r="U28" s="201"/>
      <c r="V28" s="85"/>
      <c r="W28" s="86"/>
      <c r="X28" s="89"/>
      <c r="Y28" s="201"/>
      <c r="Z28" s="201"/>
      <c r="AA28" s="87"/>
      <c r="AB28" s="171" t="str">
        <f t="shared" si="1"/>
        <v/>
      </c>
      <c r="AC28" s="44"/>
      <c r="AD28" s="201"/>
      <c r="AE28" s="201"/>
      <c r="AF28" s="41"/>
      <c r="AG28" s="46"/>
      <c r="AH28" s="46"/>
      <c r="AI28" s="41"/>
      <c r="AJ28" s="675"/>
      <c r="AK28" s="676"/>
      <c r="AL28" s="42"/>
      <c r="AM28" s="327"/>
      <c r="AN28" s="44"/>
      <c r="AO28" s="171" t="str">
        <f t="shared" si="2"/>
        <v/>
      </c>
      <c r="AP28" s="44"/>
      <c r="AQ28" s="44"/>
      <c r="AR28" s="44"/>
      <c r="AS28" s="75"/>
      <c r="AT28" s="75"/>
      <c r="AU28" s="76" t="b">
        <f t="shared" si="3"/>
        <v>1</v>
      </c>
    </row>
    <row r="29" spans="5:47" ht="43.5" customHeight="1">
      <c r="E29" s="44"/>
      <c r="F29" s="287" t="str">
        <f t="shared" si="0"/>
        <v/>
      </c>
      <c r="G29" s="87"/>
      <c r="H29" s="84"/>
      <c r="I29" s="84"/>
      <c r="J29" s="46"/>
      <c r="K29" s="44"/>
      <c r="L29" s="44"/>
      <c r="M29" s="44"/>
      <c r="N29" s="46"/>
      <c r="O29" s="41"/>
      <c r="P29" s="194"/>
      <c r="Q29" s="41"/>
      <c r="R29" s="41"/>
      <c r="S29" s="84"/>
      <c r="T29" s="46"/>
      <c r="U29" s="201"/>
      <c r="V29" s="85"/>
      <c r="W29" s="86"/>
      <c r="X29" s="89"/>
      <c r="Y29" s="201"/>
      <c r="Z29" s="201"/>
      <c r="AA29" s="87"/>
      <c r="AB29" s="171" t="str">
        <f t="shared" si="1"/>
        <v/>
      </c>
      <c r="AC29" s="44"/>
      <c r="AD29" s="201"/>
      <c r="AE29" s="201"/>
      <c r="AF29" s="41"/>
      <c r="AG29" s="46"/>
      <c r="AH29" s="46"/>
      <c r="AI29" s="41"/>
      <c r="AJ29" s="675"/>
      <c r="AK29" s="676"/>
      <c r="AL29" s="42"/>
      <c r="AM29" s="327"/>
      <c r="AN29" s="44"/>
      <c r="AO29" s="171" t="str">
        <f t="shared" si="2"/>
        <v/>
      </c>
      <c r="AP29" s="44"/>
      <c r="AQ29" s="44"/>
      <c r="AR29" s="44"/>
      <c r="AS29" s="75"/>
      <c r="AT29" s="75"/>
      <c r="AU29" s="76" t="b">
        <f t="shared" si="3"/>
        <v>1</v>
      </c>
    </row>
    <row r="30" spans="5:47" ht="43.5" customHeight="1">
      <c r="E30" s="44"/>
      <c r="F30" s="287" t="str">
        <f t="shared" si="0"/>
        <v/>
      </c>
      <c r="G30" s="87"/>
      <c r="H30" s="84"/>
      <c r="I30" s="84"/>
      <c r="J30" s="46"/>
      <c r="K30" s="44"/>
      <c r="L30" s="44"/>
      <c r="M30" s="44"/>
      <c r="N30" s="46"/>
      <c r="O30" s="41"/>
      <c r="P30" s="194"/>
      <c r="Q30" s="41"/>
      <c r="R30" s="41"/>
      <c r="S30" s="84"/>
      <c r="T30" s="46"/>
      <c r="U30" s="201"/>
      <c r="V30" s="85"/>
      <c r="W30" s="86"/>
      <c r="X30" s="89"/>
      <c r="Y30" s="201"/>
      <c r="Z30" s="201"/>
      <c r="AA30" s="87"/>
      <c r="AB30" s="171" t="str">
        <f t="shared" si="1"/>
        <v/>
      </c>
      <c r="AC30" s="44"/>
      <c r="AD30" s="201"/>
      <c r="AE30" s="201"/>
      <c r="AF30" s="41"/>
      <c r="AG30" s="46"/>
      <c r="AH30" s="46"/>
      <c r="AI30" s="41"/>
      <c r="AJ30" s="675"/>
      <c r="AK30" s="676"/>
      <c r="AL30" s="42"/>
      <c r="AM30" s="327"/>
      <c r="AN30" s="44"/>
      <c r="AO30" s="171" t="str">
        <f t="shared" si="2"/>
        <v/>
      </c>
      <c r="AP30" s="44"/>
      <c r="AQ30" s="44"/>
      <c r="AR30" s="44"/>
      <c r="AS30" s="75"/>
      <c r="AT30" s="75"/>
      <c r="AU30" s="76" t="b">
        <f t="shared" si="3"/>
        <v>1</v>
      </c>
    </row>
    <row r="31" spans="5:47" ht="43.5" customHeight="1">
      <c r="E31" s="44"/>
      <c r="F31" s="287" t="str">
        <f t="shared" si="0"/>
        <v/>
      </c>
      <c r="G31" s="87"/>
      <c r="H31" s="84"/>
      <c r="I31" s="84"/>
      <c r="J31" s="46"/>
      <c r="K31" s="44"/>
      <c r="L31" s="44"/>
      <c r="M31" s="44"/>
      <c r="N31" s="46"/>
      <c r="O31" s="41"/>
      <c r="P31" s="194"/>
      <c r="Q31" s="41"/>
      <c r="R31" s="41"/>
      <c r="S31" s="84"/>
      <c r="T31" s="46"/>
      <c r="U31" s="201"/>
      <c r="V31" s="85"/>
      <c r="W31" s="86"/>
      <c r="X31" s="89"/>
      <c r="Y31" s="201"/>
      <c r="Z31" s="201"/>
      <c r="AA31" s="87"/>
      <c r="AB31" s="171" t="str">
        <f t="shared" si="1"/>
        <v/>
      </c>
      <c r="AC31" s="44"/>
      <c r="AD31" s="201"/>
      <c r="AE31" s="201"/>
      <c r="AF31" s="41"/>
      <c r="AG31" s="46"/>
      <c r="AH31" s="46"/>
      <c r="AI31" s="41"/>
      <c r="AJ31" s="675"/>
      <c r="AK31" s="676"/>
      <c r="AL31" s="42"/>
      <c r="AM31" s="327"/>
      <c r="AN31" s="44"/>
      <c r="AO31" s="171" t="str">
        <f t="shared" si="2"/>
        <v/>
      </c>
      <c r="AP31" s="44"/>
      <c r="AQ31" s="44"/>
      <c r="AR31" s="44"/>
      <c r="AS31" s="75"/>
      <c r="AT31" s="75"/>
      <c r="AU31" s="76" t="b">
        <f t="shared" si="3"/>
        <v>1</v>
      </c>
    </row>
    <row r="32" spans="5:47" ht="43.5" customHeight="1">
      <c r="E32" s="44"/>
      <c r="F32" s="287" t="str">
        <f t="shared" si="0"/>
        <v/>
      </c>
      <c r="G32" s="87"/>
      <c r="H32" s="84"/>
      <c r="I32" s="84"/>
      <c r="J32" s="46"/>
      <c r="K32" s="44"/>
      <c r="L32" s="44"/>
      <c r="M32" s="44"/>
      <c r="N32" s="46"/>
      <c r="O32" s="41"/>
      <c r="P32" s="194"/>
      <c r="Q32" s="41"/>
      <c r="R32" s="41"/>
      <c r="S32" s="84"/>
      <c r="T32" s="46"/>
      <c r="U32" s="201"/>
      <c r="V32" s="85"/>
      <c r="W32" s="86"/>
      <c r="X32" s="89"/>
      <c r="Y32" s="201"/>
      <c r="Z32" s="201"/>
      <c r="AA32" s="87"/>
      <c r="AB32" s="171" t="str">
        <f t="shared" si="1"/>
        <v/>
      </c>
      <c r="AC32" s="44"/>
      <c r="AD32" s="201"/>
      <c r="AE32" s="201"/>
      <c r="AF32" s="41"/>
      <c r="AG32" s="46"/>
      <c r="AH32" s="46"/>
      <c r="AI32" s="41"/>
      <c r="AJ32" s="675"/>
      <c r="AK32" s="676"/>
      <c r="AL32" s="42"/>
      <c r="AM32" s="327"/>
      <c r="AN32" s="44"/>
      <c r="AO32" s="171" t="str">
        <f t="shared" si="2"/>
        <v/>
      </c>
      <c r="AP32" s="44"/>
      <c r="AQ32" s="44"/>
      <c r="AR32" s="44"/>
      <c r="AS32" s="75"/>
      <c r="AT32" s="75"/>
      <c r="AU32" s="76" t="b">
        <f t="shared" si="3"/>
        <v>1</v>
      </c>
    </row>
    <row r="33" spans="5:47" ht="43.5" customHeight="1">
      <c r="E33" s="44"/>
      <c r="F33" s="287" t="str">
        <f t="shared" si="0"/>
        <v/>
      </c>
      <c r="G33" s="87"/>
      <c r="H33" s="84"/>
      <c r="I33" s="84"/>
      <c r="J33" s="46"/>
      <c r="K33" s="44"/>
      <c r="L33" s="44"/>
      <c r="M33" s="44"/>
      <c r="N33" s="46"/>
      <c r="O33" s="41"/>
      <c r="P33" s="194"/>
      <c r="Q33" s="41"/>
      <c r="R33" s="41"/>
      <c r="S33" s="84"/>
      <c r="T33" s="46"/>
      <c r="U33" s="201"/>
      <c r="V33" s="85"/>
      <c r="W33" s="86"/>
      <c r="X33" s="89"/>
      <c r="Y33" s="201"/>
      <c r="Z33" s="201"/>
      <c r="AA33" s="87"/>
      <c r="AB33" s="171" t="str">
        <f t="shared" si="1"/>
        <v/>
      </c>
      <c r="AC33" s="44"/>
      <c r="AD33" s="201"/>
      <c r="AE33" s="201"/>
      <c r="AF33" s="41"/>
      <c r="AG33" s="46"/>
      <c r="AH33" s="46"/>
      <c r="AI33" s="41"/>
      <c r="AJ33" s="675"/>
      <c r="AK33" s="676"/>
      <c r="AL33" s="42"/>
      <c r="AM33" s="327"/>
      <c r="AN33" s="44"/>
      <c r="AO33" s="171" t="str">
        <f t="shared" si="2"/>
        <v/>
      </c>
      <c r="AP33" s="44"/>
      <c r="AQ33" s="44"/>
      <c r="AR33" s="44"/>
      <c r="AS33" s="75"/>
      <c r="AT33" s="75"/>
      <c r="AU33" s="76" t="b">
        <f t="shared" si="3"/>
        <v>1</v>
      </c>
    </row>
    <row r="34" spans="5:47" ht="43.5" customHeight="1">
      <c r="E34" s="44"/>
      <c r="F34" s="287" t="str">
        <f t="shared" ref="F34:F97" si="4">IF(ISBLANK($E34), "", VLOOKUP($E34,참여인력_개요,2,FALSE))</f>
        <v/>
      </c>
      <c r="G34" s="87"/>
      <c r="H34" s="84"/>
      <c r="I34" s="84"/>
      <c r="J34" s="46"/>
      <c r="K34" s="44"/>
      <c r="L34" s="44"/>
      <c r="M34" s="44"/>
      <c r="N34" s="46"/>
      <c r="O34" s="41"/>
      <c r="P34" s="194"/>
      <c r="Q34" s="41"/>
      <c r="R34" s="41"/>
      <c r="S34" s="84"/>
      <c r="T34" s="46"/>
      <c r="U34" s="201"/>
      <c r="V34" s="85"/>
      <c r="W34" s="86"/>
      <c r="X34" s="89"/>
      <c r="Y34" s="201"/>
      <c r="Z34" s="201"/>
      <c r="AA34" s="87"/>
      <c r="AB34" s="171" t="str">
        <f t="shared" si="1"/>
        <v/>
      </c>
      <c r="AC34" s="44"/>
      <c r="AD34" s="201"/>
      <c r="AE34" s="201"/>
      <c r="AF34" s="41"/>
      <c r="AG34" s="46"/>
      <c r="AH34" s="46"/>
      <c r="AI34" s="41"/>
      <c r="AJ34" s="675"/>
      <c r="AK34" s="676"/>
      <c r="AL34" s="42"/>
      <c r="AM34" s="327"/>
      <c r="AN34" s="44"/>
      <c r="AO34" s="171" t="str">
        <f t="shared" si="2"/>
        <v/>
      </c>
      <c r="AP34" s="44"/>
      <c r="AQ34" s="44"/>
      <c r="AR34" s="44"/>
      <c r="AS34" s="75"/>
      <c r="AT34" s="75"/>
      <c r="AU34" s="76" t="b">
        <f t="shared" si="3"/>
        <v>1</v>
      </c>
    </row>
    <row r="35" spans="5:47" ht="43.5" customHeight="1">
      <c r="E35" s="44"/>
      <c r="F35" s="287" t="str">
        <f t="shared" si="4"/>
        <v/>
      </c>
      <c r="G35" s="87"/>
      <c r="H35" s="84"/>
      <c r="I35" s="84"/>
      <c r="J35" s="46"/>
      <c r="K35" s="44"/>
      <c r="L35" s="44"/>
      <c r="M35" s="44"/>
      <c r="N35" s="46"/>
      <c r="O35" s="41"/>
      <c r="P35" s="194"/>
      <c r="Q35" s="41"/>
      <c r="R35" s="41"/>
      <c r="S35" s="84"/>
      <c r="T35" s="46"/>
      <c r="U35" s="201"/>
      <c r="V35" s="85"/>
      <c r="W35" s="86"/>
      <c r="X35" s="89"/>
      <c r="Y35" s="201"/>
      <c r="Z35" s="201"/>
      <c r="AA35" s="87"/>
      <c r="AB35" s="171" t="str">
        <f t="shared" si="1"/>
        <v/>
      </c>
      <c r="AC35" s="44"/>
      <c r="AD35" s="201"/>
      <c r="AE35" s="201"/>
      <c r="AF35" s="41"/>
      <c r="AG35" s="46"/>
      <c r="AH35" s="46"/>
      <c r="AI35" s="41"/>
      <c r="AJ35" s="675"/>
      <c r="AK35" s="676"/>
      <c r="AL35" s="42"/>
      <c r="AM35" s="327"/>
      <c r="AN35" s="44"/>
      <c r="AO35" s="171" t="str">
        <f t="shared" si="2"/>
        <v/>
      </c>
      <c r="AP35" s="44"/>
      <c r="AQ35" s="44"/>
      <c r="AR35" s="44"/>
      <c r="AS35" s="75"/>
      <c r="AT35" s="75"/>
      <c r="AU35" s="76" t="b">
        <f t="shared" si="3"/>
        <v>1</v>
      </c>
    </row>
    <row r="36" spans="5:47" ht="43.5" customHeight="1">
      <c r="E36" s="44"/>
      <c r="F36" s="287" t="str">
        <f t="shared" si="4"/>
        <v/>
      </c>
      <c r="G36" s="87"/>
      <c r="H36" s="84"/>
      <c r="I36" s="84"/>
      <c r="J36" s="46"/>
      <c r="K36" s="44"/>
      <c r="L36" s="44"/>
      <c r="M36" s="44"/>
      <c r="N36" s="46"/>
      <c r="O36" s="41"/>
      <c r="P36" s="194"/>
      <c r="Q36" s="41"/>
      <c r="R36" s="41"/>
      <c r="S36" s="84"/>
      <c r="T36" s="46"/>
      <c r="U36" s="201"/>
      <c r="V36" s="85"/>
      <c r="W36" s="86"/>
      <c r="X36" s="89"/>
      <c r="Y36" s="201"/>
      <c r="Z36" s="201"/>
      <c r="AA36" s="87"/>
      <c r="AB36" s="171" t="str">
        <f t="shared" si="1"/>
        <v/>
      </c>
      <c r="AC36" s="44"/>
      <c r="AD36" s="201"/>
      <c r="AE36" s="201"/>
      <c r="AF36" s="41"/>
      <c r="AG36" s="46"/>
      <c r="AH36" s="46"/>
      <c r="AI36" s="41"/>
      <c r="AJ36" s="675"/>
      <c r="AK36" s="676"/>
      <c r="AL36" s="42"/>
      <c r="AM36" s="327"/>
      <c r="AN36" s="44"/>
      <c r="AO36" s="171" t="str">
        <f t="shared" si="2"/>
        <v/>
      </c>
      <c r="AP36" s="44"/>
      <c r="AQ36" s="44"/>
      <c r="AR36" s="44"/>
      <c r="AS36" s="75"/>
      <c r="AT36" s="75"/>
      <c r="AU36" s="76" t="b">
        <f t="shared" si="3"/>
        <v>1</v>
      </c>
    </row>
    <row r="37" spans="5:47" ht="43.5" customHeight="1">
      <c r="E37" s="44"/>
      <c r="F37" s="287" t="str">
        <f t="shared" si="4"/>
        <v/>
      </c>
      <c r="G37" s="87"/>
      <c r="H37" s="84"/>
      <c r="I37" s="84"/>
      <c r="J37" s="46"/>
      <c r="K37" s="44"/>
      <c r="L37" s="44"/>
      <c r="M37" s="44"/>
      <c r="N37" s="46"/>
      <c r="O37" s="41"/>
      <c r="P37" s="194"/>
      <c r="Q37" s="41"/>
      <c r="R37" s="41"/>
      <c r="S37" s="84"/>
      <c r="T37" s="46"/>
      <c r="U37" s="201"/>
      <c r="V37" s="85"/>
      <c r="W37" s="86"/>
      <c r="X37" s="89"/>
      <c r="Y37" s="201"/>
      <c r="Z37" s="201"/>
      <c r="AA37" s="87"/>
      <c r="AB37" s="171" t="str">
        <f t="shared" si="1"/>
        <v/>
      </c>
      <c r="AC37" s="44"/>
      <c r="AD37" s="201"/>
      <c r="AE37" s="201"/>
      <c r="AF37" s="41"/>
      <c r="AG37" s="46"/>
      <c r="AH37" s="46"/>
      <c r="AI37" s="41"/>
      <c r="AJ37" s="675"/>
      <c r="AK37" s="676"/>
      <c r="AL37" s="42"/>
      <c r="AM37" s="327"/>
      <c r="AN37" s="44"/>
      <c r="AO37" s="171" t="str">
        <f t="shared" si="2"/>
        <v/>
      </c>
      <c r="AP37" s="44"/>
      <c r="AQ37" s="44"/>
      <c r="AR37" s="44"/>
      <c r="AS37" s="75"/>
      <c r="AT37" s="75"/>
      <c r="AU37" s="76" t="b">
        <f t="shared" si="3"/>
        <v>1</v>
      </c>
    </row>
    <row r="38" spans="5:47" ht="43.5" customHeight="1">
      <c r="E38" s="44"/>
      <c r="F38" s="287" t="str">
        <f t="shared" si="4"/>
        <v/>
      </c>
      <c r="G38" s="87"/>
      <c r="H38" s="84"/>
      <c r="I38" s="84"/>
      <c r="J38" s="46"/>
      <c r="K38" s="44"/>
      <c r="L38" s="44"/>
      <c r="M38" s="44"/>
      <c r="N38" s="46"/>
      <c r="O38" s="41"/>
      <c r="P38" s="194"/>
      <c r="Q38" s="41"/>
      <c r="R38" s="41"/>
      <c r="S38" s="84"/>
      <c r="T38" s="46"/>
      <c r="U38" s="201"/>
      <c r="V38" s="85"/>
      <c r="W38" s="86"/>
      <c r="X38" s="89"/>
      <c r="Y38" s="201"/>
      <c r="Z38" s="201"/>
      <c r="AA38" s="87"/>
      <c r="AB38" s="171" t="str">
        <f t="shared" si="1"/>
        <v/>
      </c>
      <c r="AC38" s="44"/>
      <c r="AD38" s="201"/>
      <c r="AE38" s="201"/>
      <c r="AF38" s="41"/>
      <c r="AG38" s="46"/>
      <c r="AH38" s="46"/>
      <c r="AI38" s="41"/>
      <c r="AJ38" s="675"/>
      <c r="AK38" s="676"/>
      <c r="AL38" s="42"/>
      <c r="AM38" s="327"/>
      <c r="AN38" s="44"/>
      <c r="AO38" s="171" t="str">
        <f t="shared" si="2"/>
        <v/>
      </c>
      <c r="AP38" s="44"/>
      <c r="AQ38" s="44"/>
      <c r="AR38" s="44"/>
      <c r="AS38" s="75"/>
      <c r="AT38" s="75"/>
      <c r="AU38" s="76" t="b">
        <f t="shared" si="3"/>
        <v>1</v>
      </c>
    </row>
    <row r="39" spans="5:47" ht="43.5" customHeight="1">
      <c r="E39" s="44"/>
      <c r="F39" s="287" t="str">
        <f t="shared" si="4"/>
        <v/>
      </c>
      <c r="G39" s="87"/>
      <c r="H39" s="84"/>
      <c r="I39" s="84"/>
      <c r="J39" s="46"/>
      <c r="K39" s="44"/>
      <c r="L39" s="44"/>
      <c r="M39" s="44"/>
      <c r="N39" s="46"/>
      <c r="O39" s="41"/>
      <c r="P39" s="194"/>
      <c r="Q39" s="41"/>
      <c r="R39" s="41"/>
      <c r="S39" s="84"/>
      <c r="T39" s="46"/>
      <c r="U39" s="201"/>
      <c r="V39" s="85"/>
      <c r="W39" s="86"/>
      <c r="X39" s="89"/>
      <c r="Y39" s="201"/>
      <c r="Z39" s="201"/>
      <c r="AA39" s="87"/>
      <c r="AB39" s="171" t="str">
        <f t="shared" si="1"/>
        <v/>
      </c>
      <c r="AC39" s="44"/>
      <c r="AD39" s="201"/>
      <c r="AE39" s="201"/>
      <c r="AF39" s="41"/>
      <c r="AG39" s="46"/>
      <c r="AH39" s="46"/>
      <c r="AI39" s="41"/>
      <c r="AJ39" s="675"/>
      <c r="AK39" s="676"/>
      <c r="AL39" s="42"/>
      <c r="AM39" s="327"/>
      <c r="AN39" s="44"/>
      <c r="AO39" s="171" t="str">
        <f t="shared" si="2"/>
        <v/>
      </c>
      <c r="AP39" s="44"/>
      <c r="AQ39" s="44"/>
      <c r="AR39" s="44"/>
      <c r="AS39" s="75"/>
      <c r="AT39" s="75"/>
      <c r="AU39" s="76" t="b">
        <f t="shared" si="3"/>
        <v>1</v>
      </c>
    </row>
    <row r="40" spans="5:47" ht="43.5" customHeight="1">
      <c r="E40" s="44"/>
      <c r="F40" s="287" t="str">
        <f t="shared" si="4"/>
        <v/>
      </c>
      <c r="G40" s="87"/>
      <c r="H40" s="84"/>
      <c r="I40" s="84"/>
      <c r="J40" s="46"/>
      <c r="K40" s="44"/>
      <c r="L40" s="44"/>
      <c r="M40" s="44"/>
      <c r="N40" s="46"/>
      <c r="O40" s="41"/>
      <c r="P40" s="194"/>
      <c r="Q40" s="41"/>
      <c r="R40" s="41"/>
      <c r="S40" s="84"/>
      <c r="T40" s="46"/>
      <c r="U40" s="201"/>
      <c r="V40" s="85"/>
      <c r="W40" s="86"/>
      <c r="X40" s="89"/>
      <c r="Y40" s="201"/>
      <c r="Z40" s="201"/>
      <c r="AA40" s="87"/>
      <c r="AB40" s="171" t="str">
        <f t="shared" si="1"/>
        <v/>
      </c>
      <c r="AC40" s="44"/>
      <c r="AD40" s="201"/>
      <c r="AE40" s="201"/>
      <c r="AF40" s="41"/>
      <c r="AG40" s="46"/>
      <c r="AH40" s="46"/>
      <c r="AI40" s="41"/>
      <c r="AJ40" s="675"/>
      <c r="AK40" s="676"/>
      <c r="AL40" s="42"/>
      <c r="AM40" s="327"/>
      <c r="AN40" s="44"/>
      <c r="AO40" s="171" t="str">
        <f t="shared" si="2"/>
        <v/>
      </c>
      <c r="AP40" s="44"/>
      <c r="AQ40" s="44"/>
      <c r="AR40" s="44"/>
      <c r="AS40" s="75"/>
      <c r="AT40" s="75"/>
      <c r="AU40" s="76" t="b">
        <f t="shared" si="3"/>
        <v>1</v>
      </c>
    </row>
    <row r="41" spans="5:47" ht="43.5" customHeight="1">
      <c r="E41" s="44"/>
      <c r="F41" s="287" t="str">
        <f t="shared" si="4"/>
        <v/>
      </c>
      <c r="G41" s="87"/>
      <c r="H41" s="84"/>
      <c r="I41" s="84"/>
      <c r="J41" s="46"/>
      <c r="K41" s="44"/>
      <c r="L41" s="44"/>
      <c r="M41" s="44"/>
      <c r="N41" s="46"/>
      <c r="O41" s="41"/>
      <c r="P41" s="194"/>
      <c r="Q41" s="41"/>
      <c r="R41" s="41"/>
      <c r="S41" s="84"/>
      <c r="T41" s="46"/>
      <c r="U41" s="201"/>
      <c r="V41" s="85"/>
      <c r="W41" s="86"/>
      <c r="X41" s="89"/>
      <c r="Y41" s="201"/>
      <c r="Z41" s="201"/>
      <c r="AA41" s="87"/>
      <c r="AB41" s="171" t="str">
        <f t="shared" si="1"/>
        <v/>
      </c>
      <c r="AC41" s="44"/>
      <c r="AD41" s="201"/>
      <c r="AE41" s="201"/>
      <c r="AF41" s="41"/>
      <c r="AG41" s="46"/>
      <c r="AH41" s="46"/>
      <c r="AI41" s="41"/>
      <c r="AJ41" s="675"/>
      <c r="AK41" s="676"/>
      <c r="AL41" s="42"/>
      <c r="AM41" s="327"/>
      <c r="AN41" s="44"/>
      <c r="AO41" s="171" t="str">
        <f t="shared" si="2"/>
        <v/>
      </c>
      <c r="AP41" s="44"/>
      <c r="AQ41" s="44"/>
      <c r="AR41" s="44"/>
      <c r="AS41" s="75"/>
      <c r="AT41" s="75"/>
      <c r="AU41" s="76" t="b">
        <f t="shared" si="3"/>
        <v>1</v>
      </c>
    </row>
    <row r="42" spans="5:47" ht="43.5" customHeight="1">
      <c r="E42" s="44"/>
      <c r="F42" s="287" t="str">
        <f t="shared" si="4"/>
        <v/>
      </c>
      <c r="G42" s="87"/>
      <c r="H42" s="84"/>
      <c r="I42" s="84"/>
      <c r="J42" s="46"/>
      <c r="K42" s="44"/>
      <c r="L42" s="44"/>
      <c r="M42" s="44"/>
      <c r="N42" s="46"/>
      <c r="O42" s="41"/>
      <c r="P42" s="194"/>
      <c r="Q42" s="41"/>
      <c r="R42" s="41"/>
      <c r="S42" s="84"/>
      <c r="T42" s="46"/>
      <c r="U42" s="201"/>
      <c r="V42" s="85"/>
      <c r="W42" s="86"/>
      <c r="X42" s="89"/>
      <c r="Y42" s="201"/>
      <c r="Z42" s="201"/>
      <c r="AA42" s="87"/>
      <c r="AB42" s="171" t="str">
        <f t="shared" si="1"/>
        <v/>
      </c>
      <c r="AC42" s="44"/>
      <c r="AD42" s="201"/>
      <c r="AE42" s="201"/>
      <c r="AF42" s="41"/>
      <c r="AG42" s="46"/>
      <c r="AH42" s="46"/>
      <c r="AI42" s="41"/>
      <c r="AJ42" s="675"/>
      <c r="AK42" s="676"/>
      <c r="AL42" s="42"/>
      <c r="AM42" s="327"/>
      <c r="AN42" s="44"/>
      <c r="AO42" s="171" t="str">
        <f t="shared" si="2"/>
        <v/>
      </c>
      <c r="AP42" s="44"/>
      <c r="AQ42" s="44"/>
      <c r="AR42" s="44"/>
      <c r="AS42" s="75"/>
      <c r="AT42" s="75"/>
      <c r="AU42" s="76" t="b">
        <f t="shared" si="3"/>
        <v>1</v>
      </c>
    </row>
    <row r="43" spans="5:47" ht="43.5" customHeight="1">
      <c r="E43" s="44"/>
      <c r="F43" s="287" t="str">
        <f t="shared" si="4"/>
        <v/>
      </c>
      <c r="G43" s="87"/>
      <c r="H43" s="84"/>
      <c r="I43" s="84"/>
      <c r="J43" s="46"/>
      <c r="K43" s="44"/>
      <c r="L43" s="44"/>
      <c r="M43" s="44"/>
      <c r="N43" s="46"/>
      <c r="O43" s="41"/>
      <c r="P43" s="194"/>
      <c r="Q43" s="41"/>
      <c r="R43" s="41"/>
      <c r="S43" s="84"/>
      <c r="T43" s="46"/>
      <c r="U43" s="201"/>
      <c r="V43" s="85"/>
      <c r="W43" s="86"/>
      <c r="X43" s="89"/>
      <c r="Y43" s="201"/>
      <c r="Z43" s="201"/>
      <c r="AA43" s="87"/>
      <c r="AB43" s="171" t="str">
        <f t="shared" si="1"/>
        <v/>
      </c>
      <c r="AC43" s="44"/>
      <c r="AD43" s="201"/>
      <c r="AE43" s="201"/>
      <c r="AF43" s="41"/>
      <c r="AG43" s="46"/>
      <c r="AH43" s="46"/>
      <c r="AI43" s="41"/>
      <c r="AJ43" s="675"/>
      <c r="AK43" s="676"/>
      <c r="AL43" s="42"/>
      <c r="AM43" s="327"/>
      <c r="AN43" s="44"/>
      <c r="AO43" s="171" t="str">
        <f t="shared" si="2"/>
        <v/>
      </c>
      <c r="AP43" s="44"/>
      <c r="AQ43" s="44"/>
      <c r="AR43" s="44"/>
      <c r="AS43" s="75"/>
      <c r="AT43" s="75"/>
      <c r="AU43" s="76" t="b">
        <f t="shared" si="3"/>
        <v>1</v>
      </c>
    </row>
    <row r="44" spans="5:47" ht="43.5" customHeight="1">
      <c r="E44" s="44"/>
      <c r="F44" s="287" t="str">
        <f t="shared" si="4"/>
        <v/>
      </c>
      <c r="G44" s="87"/>
      <c r="H44" s="84"/>
      <c r="I44" s="84"/>
      <c r="J44" s="46"/>
      <c r="K44" s="44"/>
      <c r="L44" s="44"/>
      <c r="M44" s="44"/>
      <c r="N44" s="46"/>
      <c r="O44" s="41"/>
      <c r="P44" s="194"/>
      <c r="Q44" s="41"/>
      <c r="R44" s="41"/>
      <c r="S44" s="84"/>
      <c r="T44" s="46"/>
      <c r="U44" s="201"/>
      <c r="V44" s="85"/>
      <c r="W44" s="86"/>
      <c r="X44" s="89"/>
      <c r="Y44" s="201"/>
      <c r="Z44" s="201"/>
      <c r="AA44" s="87"/>
      <c r="AB44" s="171" t="str">
        <f t="shared" si="1"/>
        <v/>
      </c>
      <c r="AC44" s="44"/>
      <c r="AD44" s="201"/>
      <c r="AE44" s="201"/>
      <c r="AF44" s="41"/>
      <c r="AG44" s="46"/>
      <c r="AH44" s="46"/>
      <c r="AI44" s="41"/>
      <c r="AJ44" s="675"/>
      <c r="AK44" s="676"/>
      <c r="AL44" s="42"/>
      <c r="AM44" s="327"/>
      <c r="AN44" s="44"/>
      <c r="AO44" s="171" t="str">
        <f t="shared" si="2"/>
        <v/>
      </c>
      <c r="AP44" s="44"/>
      <c r="AQ44" s="44"/>
      <c r="AR44" s="44"/>
      <c r="AS44" s="75"/>
      <c r="AT44" s="75"/>
      <c r="AU44" s="76" t="b">
        <f t="shared" si="3"/>
        <v>1</v>
      </c>
    </row>
    <row r="45" spans="5:47" ht="43.5" customHeight="1">
      <c r="E45" s="44"/>
      <c r="F45" s="287" t="str">
        <f t="shared" si="4"/>
        <v/>
      </c>
      <c r="G45" s="87"/>
      <c r="H45" s="84"/>
      <c r="I45" s="84"/>
      <c r="J45" s="46"/>
      <c r="K45" s="44"/>
      <c r="L45" s="44"/>
      <c r="M45" s="44"/>
      <c r="N45" s="46"/>
      <c r="O45" s="41"/>
      <c r="P45" s="194"/>
      <c r="Q45" s="41"/>
      <c r="R45" s="41"/>
      <c r="S45" s="84"/>
      <c r="T45" s="46"/>
      <c r="U45" s="201"/>
      <c r="V45" s="85"/>
      <c r="W45" s="86"/>
      <c r="X45" s="89"/>
      <c r="Y45" s="201"/>
      <c r="Z45" s="201"/>
      <c r="AA45" s="87"/>
      <c r="AB45" s="171" t="str">
        <f t="shared" si="1"/>
        <v/>
      </c>
      <c r="AC45" s="44"/>
      <c r="AD45" s="201"/>
      <c r="AE45" s="201"/>
      <c r="AF45" s="41"/>
      <c r="AG45" s="46"/>
      <c r="AH45" s="46"/>
      <c r="AI45" s="41"/>
      <c r="AJ45" s="675"/>
      <c r="AK45" s="676"/>
      <c r="AL45" s="42"/>
      <c r="AM45" s="327"/>
      <c r="AN45" s="44"/>
      <c r="AO45" s="171" t="str">
        <f t="shared" si="2"/>
        <v/>
      </c>
      <c r="AP45" s="44"/>
      <c r="AQ45" s="44"/>
      <c r="AR45" s="44"/>
      <c r="AS45" s="75"/>
      <c r="AT45" s="75"/>
      <c r="AU45" s="76" t="b">
        <f t="shared" si="3"/>
        <v>1</v>
      </c>
    </row>
    <row r="46" spans="5:47" ht="43.5" customHeight="1">
      <c r="E46" s="44"/>
      <c r="F46" s="287" t="str">
        <f t="shared" si="4"/>
        <v/>
      </c>
      <c r="G46" s="87"/>
      <c r="H46" s="84"/>
      <c r="I46" s="84"/>
      <c r="J46" s="46"/>
      <c r="K46" s="44"/>
      <c r="L46" s="44"/>
      <c r="M46" s="44"/>
      <c r="N46" s="46"/>
      <c r="O46" s="41"/>
      <c r="P46" s="194"/>
      <c r="Q46" s="41"/>
      <c r="R46" s="41"/>
      <c r="S46" s="84"/>
      <c r="T46" s="46"/>
      <c r="U46" s="201"/>
      <c r="V46" s="85"/>
      <c r="W46" s="86"/>
      <c r="X46" s="89"/>
      <c r="Y46" s="201"/>
      <c r="Z46" s="201"/>
      <c r="AA46" s="87"/>
      <c r="AB46" s="171" t="str">
        <f t="shared" si="1"/>
        <v/>
      </c>
      <c r="AC46" s="44"/>
      <c r="AD46" s="201"/>
      <c r="AE46" s="201"/>
      <c r="AF46" s="41"/>
      <c r="AG46" s="46"/>
      <c r="AH46" s="46"/>
      <c r="AI46" s="41"/>
      <c r="AJ46" s="675"/>
      <c r="AK46" s="676"/>
      <c r="AL46" s="42"/>
      <c r="AM46" s="327"/>
      <c r="AN46" s="44"/>
      <c r="AO46" s="171" t="str">
        <f t="shared" si="2"/>
        <v/>
      </c>
      <c r="AP46" s="44"/>
      <c r="AQ46" s="44"/>
      <c r="AR46" s="44"/>
      <c r="AS46" s="75"/>
      <c r="AT46" s="75"/>
      <c r="AU46" s="76" t="b">
        <f t="shared" si="3"/>
        <v>1</v>
      </c>
    </row>
    <row r="47" spans="5:47" ht="43.5" customHeight="1">
      <c r="E47" s="44"/>
      <c r="F47" s="287" t="str">
        <f t="shared" si="4"/>
        <v/>
      </c>
      <c r="G47" s="87"/>
      <c r="H47" s="84"/>
      <c r="I47" s="84"/>
      <c r="J47" s="46"/>
      <c r="K47" s="44"/>
      <c r="L47" s="44"/>
      <c r="M47" s="44"/>
      <c r="N47" s="46"/>
      <c r="O47" s="41"/>
      <c r="P47" s="194"/>
      <c r="Q47" s="41"/>
      <c r="R47" s="41"/>
      <c r="S47" s="84"/>
      <c r="T47" s="46"/>
      <c r="U47" s="201"/>
      <c r="V47" s="85"/>
      <c r="W47" s="86"/>
      <c r="X47" s="89"/>
      <c r="Y47" s="201"/>
      <c r="Z47" s="201"/>
      <c r="AA47" s="87"/>
      <c r="AB47" s="171" t="str">
        <f t="shared" si="1"/>
        <v/>
      </c>
      <c r="AC47" s="44"/>
      <c r="AD47" s="201"/>
      <c r="AE47" s="201"/>
      <c r="AF47" s="41"/>
      <c r="AG47" s="46"/>
      <c r="AH47" s="46"/>
      <c r="AI47" s="41"/>
      <c r="AJ47" s="675"/>
      <c r="AK47" s="676"/>
      <c r="AL47" s="42"/>
      <c r="AM47" s="327"/>
      <c r="AN47" s="44"/>
      <c r="AO47" s="171" t="str">
        <f t="shared" si="2"/>
        <v/>
      </c>
      <c r="AP47" s="44"/>
      <c r="AQ47" s="44"/>
      <c r="AR47" s="44"/>
      <c r="AS47" s="75"/>
      <c r="AT47" s="75"/>
      <c r="AU47" s="76" t="b">
        <f t="shared" si="3"/>
        <v>1</v>
      </c>
    </row>
    <row r="48" spans="5:47" ht="43.5" customHeight="1">
      <c r="E48" s="44"/>
      <c r="F48" s="287" t="str">
        <f t="shared" si="4"/>
        <v/>
      </c>
      <c r="G48" s="87"/>
      <c r="H48" s="84"/>
      <c r="I48" s="84"/>
      <c r="J48" s="46"/>
      <c r="K48" s="44"/>
      <c r="L48" s="44"/>
      <c r="M48" s="44"/>
      <c r="N48" s="46"/>
      <c r="O48" s="41"/>
      <c r="P48" s="194"/>
      <c r="Q48" s="41"/>
      <c r="R48" s="41"/>
      <c r="S48" s="84"/>
      <c r="T48" s="46"/>
      <c r="U48" s="201"/>
      <c r="V48" s="85"/>
      <c r="W48" s="86"/>
      <c r="X48" s="89"/>
      <c r="Y48" s="201"/>
      <c r="Z48" s="201"/>
      <c r="AA48" s="87"/>
      <c r="AB48" s="171" t="str">
        <f t="shared" si="1"/>
        <v/>
      </c>
      <c r="AC48" s="44"/>
      <c r="AD48" s="201"/>
      <c r="AE48" s="201"/>
      <c r="AF48" s="41"/>
      <c r="AG48" s="46"/>
      <c r="AH48" s="46"/>
      <c r="AI48" s="41"/>
      <c r="AJ48" s="675"/>
      <c r="AK48" s="676"/>
      <c r="AL48" s="42"/>
      <c r="AM48" s="327"/>
      <c r="AN48" s="44"/>
      <c r="AO48" s="171" t="str">
        <f t="shared" si="2"/>
        <v/>
      </c>
      <c r="AP48" s="44"/>
      <c r="AQ48" s="44"/>
      <c r="AR48" s="44"/>
      <c r="AS48" s="75"/>
      <c r="AT48" s="75"/>
      <c r="AU48" s="76" t="b">
        <f t="shared" si="3"/>
        <v>1</v>
      </c>
    </row>
    <row r="49" spans="5:47" ht="43.5" customHeight="1">
      <c r="E49" s="44"/>
      <c r="F49" s="287" t="str">
        <f t="shared" si="4"/>
        <v/>
      </c>
      <c r="G49" s="87"/>
      <c r="H49" s="84"/>
      <c r="I49" s="84"/>
      <c r="J49" s="46"/>
      <c r="K49" s="44"/>
      <c r="L49" s="44"/>
      <c r="M49" s="44"/>
      <c r="N49" s="46"/>
      <c r="O49" s="41"/>
      <c r="P49" s="194"/>
      <c r="Q49" s="41"/>
      <c r="R49" s="41"/>
      <c r="S49" s="84"/>
      <c r="T49" s="46"/>
      <c r="U49" s="201"/>
      <c r="V49" s="85"/>
      <c r="W49" s="86"/>
      <c r="X49" s="89"/>
      <c r="Y49" s="201"/>
      <c r="Z49" s="201"/>
      <c r="AA49" s="87"/>
      <c r="AB49" s="171" t="str">
        <f t="shared" si="1"/>
        <v/>
      </c>
      <c r="AC49" s="44"/>
      <c r="AD49" s="201"/>
      <c r="AE49" s="201"/>
      <c r="AF49" s="41"/>
      <c r="AG49" s="46"/>
      <c r="AH49" s="46"/>
      <c r="AI49" s="41"/>
      <c r="AJ49" s="675"/>
      <c r="AK49" s="676"/>
      <c r="AL49" s="42"/>
      <c r="AM49" s="327"/>
      <c r="AN49" s="44"/>
      <c r="AO49" s="171" t="str">
        <f t="shared" si="2"/>
        <v/>
      </c>
      <c r="AP49" s="44"/>
      <c r="AQ49" s="44"/>
      <c r="AR49" s="44"/>
      <c r="AS49" s="75"/>
      <c r="AT49" s="75"/>
      <c r="AU49" s="76" t="b">
        <f t="shared" si="3"/>
        <v>1</v>
      </c>
    </row>
    <row r="50" spans="5:47" ht="43.5" customHeight="1">
      <c r="E50" s="44"/>
      <c r="F50" s="287" t="str">
        <f t="shared" si="4"/>
        <v/>
      </c>
      <c r="G50" s="87"/>
      <c r="H50" s="84"/>
      <c r="I50" s="84"/>
      <c r="J50" s="46"/>
      <c r="K50" s="44"/>
      <c r="L50" s="44"/>
      <c r="M50" s="44"/>
      <c r="N50" s="46"/>
      <c r="O50" s="41"/>
      <c r="P50" s="194"/>
      <c r="Q50" s="41"/>
      <c r="R50" s="41"/>
      <c r="S50" s="84"/>
      <c r="T50" s="46"/>
      <c r="U50" s="201"/>
      <c r="V50" s="85"/>
      <c r="W50" s="86"/>
      <c r="X50" s="89"/>
      <c r="Y50" s="201"/>
      <c r="Z50" s="201"/>
      <c r="AA50" s="87"/>
      <c r="AB50" s="171" t="str">
        <f t="shared" si="1"/>
        <v/>
      </c>
      <c r="AC50" s="44"/>
      <c r="AD50" s="201"/>
      <c r="AE50" s="201"/>
      <c r="AF50" s="41"/>
      <c r="AG50" s="46"/>
      <c r="AH50" s="46"/>
      <c r="AI50" s="41"/>
      <c r="AJ50" s="675"/>
      <c r="AK50" s="676"/>
      <c r="AL50" s="42"/>
      <c r="AM50" s="327"/>
      <c r="AN50" s="44"/>
      <c r="AO50" s="171" t="str">
        <f t="shared" si="2"/>
        <v/>
      </c>
      <c r="AP50" s="44"/>
      <c r="AQ50" s="44"/>
      <c r="AR50" s="44"/>
      <c r="AS50" s="75"/>
      <c r="AT50" s="75"/>
      <c r="AU50" s="76" t="b">
        <f t="shared" si="3"/>
        <v>1</v>
      </c>
    </row>
    <row r="51" spans="5:47" ht="43.5" customHeight="1">
      <c r="E51" s="44"/>
      <c r="F51" s="287" t="str">
        <f t="shared" si="4"/>
        <v/>
      </c>
      <c r="G51" s="87"/>
      <c r="H51" s="84"/>
      <c r="I51" s="84"/>
      <c r="J51" s="46"/>
      <c r="K51" s="44"/>
      <c r="L51" s="44"/>
      <c r="M51" s="44"/>
      <c r="N51" s="46"/>
      <c r="O51" s="41"/>
      <c r="P51" s="194"/>
      <c r="Q51" s="41"/>
      <c r="R51" s="41"/>
      <c r="S51" s="84"/>
      <c r="T51" s="46"/>
      <c r="U51" s="201"/>
      <c r="V51" s="85"/>
      <c r="W51" s="86"/>
      <c r="X51" s="89"/>
      <c r="Y51" s="201"/>
      <c r="Z51" s="201"/>
      <c r="AA51" s="87"/>
      <c r="AB51" s="171" t="str">
        <f t="shared" si="1"/>
        <v/>
      </c>
      <c r="AC51" s="44"/>
      <c r="AD51" s="201"/>
      <c r="AE51" s="201"/>
      <c r="AF51" s="41"/>
      <c r="AG51" s="46"/>
      <c r="AH51" s="46"/>
      <c r="AI51" s="41"/>
      <c r="AJ51" s="675"/>
      <c r="AK51" s="676"/>
      <c r="AL51" s="42"/>
      <c r="AM51" s="327"/>
      <c r="AN51" s="44"/>
      <c r="AO51" s="171" t="str">
        <f t="shared" si="2"/>
        <v/>
      </c>
      <c r="AP51" s="44"/>
      <c r="AQ51" s="44"/>
      <c r="AR51" s="44"/>
      <c r="AS51" s="75"/>
      <c r="AT51" s="75"/>
      <c r="AU51" s="76" t="b">
        <f t="shared" si="3"/>
        <v>1</v>
      </c>
    </row>
    <row r="52" spans="5:47" ht="43.5" customHeight="1">
      <c r="E52" s="44"/>
      <c r="F52" s="287" t="str">
        <f t="shared" si="4"/>
        <v/>
      </c>
      <c r="G52" s="87"/>
      <c r="H52" s="84"/>
      <c r="I52" s="84"/>
      <c r="J52" s="46"/>
      <c r="K52" s="44"/>
      <c r="L52" s="44"/>
      <c r="M52" s="44"/>
      <c r="N52" s="46"/>
      <c r="O52" s="41"/>
      <c r="P52" s="194"/>
      <c r="Q52" s="41"/>
      <c r="R52" s="41"/>
      <c r="S52" s="84"/>
      <c r="T52" s="46"/>
      <c r="U52" s="201"/>
      <c r="V52" s="85"/>
      <c r="W52" s="86"/>
      <c r="X52" s="89"/>
      <c r="Y52" s="201"/>
      <c r="Z52" s="201"/>
      <c r="AA52" s="87"/>
      <c r="AB52" s="171" t="str">
        <f t="shared" si="1"/>
        <v/>
      </c>
      <c r="AC52" s="44"/>
      <c r="AD52" s="201"/>
      <c r="AE52" s="201"/>
      <c r="AF52" s="41"/>
      <c r="AG52" s="46"/>
      <c r="AH52" s="46"/>
      <c r="AI52" s="41"/>
      <c r="AJ52" s="675"/>
      <c r="AK52" s="676"/>
      <c r="AL52" s="42"/>
      <c r="AM52" s="327"/>
      <c r="AN52" s="44"/>
      <c r="AO52" s="171" t="str">
        <f t="shared" si="2"/>
        <v/>
      </c>
      <c r="AP52" s="44"/>
      <c r="AQ52" s="44"/>
      <c r="AR52" s="44"/>
      <c r="AS52" s="75"/>
      <c r="AT52" s="75"/>
      <c r="AU52" s="76" t="b">
        <f t="shared" si="3"/>
        <v>1</v>
      </c>
    </row>
    <row r="53" spans="5:47" ht="43.5" customHeight="1">
      <c r="E53" s="44"/>
      <c r="F53" s="287" t="str">
        <f t="shared" si="4"/>
        <v/>
      </c>
      <c r="G53" s="87"/>
      <c r="H53" s="84"/>
      <c r="I53" s="84"/>
      <c r="J53" s="46"/>
      <c r="K53" s="44"/>
      <c r="L53" s="44"/>
      <c r="M53" s="44"/>
      <c r="N53" s="46"/>
      <c r="O53" s="41"/>
      <c r="P53" s="194"/>
      <c r="Q53" s="41"/>
      <c r="R53" s="41"/>
      <c r="S53" s="84"/>
      <c r="T53" s="46"/>
      <c r="U53" s="201"/>
      <c r="V53" s="85"/>
      <c r="W53" s="86"/>
      <c r="X53" s="89"/>
      <c r="Y53" s="201"/>
      <c r="Z53" s="201"/>
      <c r="AA53" s="87"/>
      <c r="AB53" s="171" t="str">
        <f t="shared" si="1"/>
        <v/>
      </c>
      <c r="AC53" s="44"/>
      <c r="AD53" s="201"/>
      <c r="AE53" s="201"/>
      <c r="AF53" s="41"/>
      <c r="AG53" s="46"/>
      <c r="AH53" s="46"/>
      <c r="AI53" s="41"/>
      <c r="AJ53" s="675"/>
      <c r="AK53" s="676"/>
      <c r="AL53" s="42"/>
      <c r="AM53" s="327"/>
      <c r="AN53" s="44"/>
      <c r="AO53" s="171" t="str">
        <f t="shared" si="2"/>
        <v/>
      </c>
      <c r="AP53" s="44"/>
      <c r="AQ53" s="44"/>
      <c r="AR53" s="44"/>
      <c r="AS53" s="75"/>
      <c r="AT53" s="75"/>
      <c r="AU53" s="76" t="b">
        <f t="shared" si="3"/>
        <v>1</v>
      </c>
    </row>
    <row r="54" spans="5:47" ht="43.5" customHeight="1">
      <c r="E54" s="44"/>
      <c r="F54" s="287" t="str">
        <f t="shared" si="4"/>
        <v/>
      </c>
      <c r="G54" s="87"/>
      <c r="H54" s="84"/>
      <c r="I54" s="84"/>
      <c r="J54" s="46"/>
      <c r="K54" s="44"/>
      <c r="L54" s="44"/>
      <c r="M54" s="44"/>
      <c r="N54" s="46"/>
      <c r="O54" s="41"/>
      <c r="P54" s="194"/>
      <c r="Q54" s="41"/>
      <c r="R54" s="41"/>
      <c r="S54" s="84"/>
      <c r="T54" s="46"/>
      <c r="U54" s="201"/>
      <c r="V54" s="85"/>
      <c r="W54" s="86"/>
      <c r="X54" s="89"/>
      <c r="Y54" s="201"/>
      <c r="Z54" s="201"/>
      <c r="AA54" s="87"/>
      <c r="AB54" s="171" t="str">
        <f t="shared" si="1"/>
        <v/>
      </c>
      <c r="AC54" s="44"/>
      <c r="AD54" s="201"/>
      <c r="AE54" s="201"/>
      <c r="AF54" s="41"/>
      <c r="AG54" s="46"/>
      <c r="AH54" s="46"/>
      <c r="AI54" s="41"/>
      <c r="AJ54" s="675"/>
      <c r="AK54" s="676"/>
      <c r="AL54" s="42"/>
      <c r="AM54" s="327"/>
      <c r="AN54" s="44"/>
      <c r="AO54" s="171" t="str">
        <f t="shared" si="2"/>
        <v/>
      </c>
      <c r="AP54" s="44"/>
      <c r="AQ54" s="44"/>
      <c r="AR54" s="44"/>
      <c r="AS54" s="75"/>
      <c r="AT54" s="75"/>
      <c r="AU54" s="76" t="b">
        <f t="shared" si="3"/>
        <v>1</v>
      </c>
    </row>
    <row r="55" spans="5:47" ht="43.5" customHeight="1">
      <c r="E55" s="44"/>
      <c r="F55" s="287" t="str">
        <f t="shared" si="4"/>
        <v/>
      </c>
      <c r="G55" s="87"/>
      <c r="H55" s="84"/>
      <c r="I55" s="84"/>
      <c r="J55" s="46"/>
      <c r="K55" s="44"/>
      <c r="L55" s="44"/>
      <c r="M55" s="44"/>
      <c r="N55" s="46"/>
      <c r="O55" s="41"/>
      <c r="P55" s="194"/>
      <c r="Q55" s="41"/>
      <c r="R55" s="41"/>
      <c r="S55" s="84"/>
      <c r="T55" s="46"/>
      <c r="U55" s="201"/>
      <c r="V55" s="85"/>
      <c r="W55" s="86"/>
      <c r="X55" s="89"/>
      <c r="Y55" s="201"/>
      <c r="Z55" s="201"/>
      <c r="AA55" s="87"/>
      <c r="AB55" s="171" t="str">
        <f t="shared" si="1"/>
        <v/>
      </c>
      <c r="AC55" s="44"/>
      <c r="AD55" s="201"/>
      <c r="AE55" s="201"/>
      <c r="AF55" s="41"/>
      <c r="AG55" s="46"/>
      <c r="AH55" s="46"/>
      <c r="AI55" s="41"/>
      <c r="AJ55" s="675"/>
      <c r="AK55" s="676"/>
      <c r="AL55" s="42"/>
      <c r="AM55" s="327"/>
      <c r="AN55" s="44"/>
      <c r="AO55" s="171" t="str">
        <f t="shared" si="2"/>
        <v/>
      </c>
      <c r="AP55" s="44"/>
      <c r="AQ55" s="44"/>
      <c r="AR55" s="44"/>
      <c r="AS55" s="75"/>
      <c r="AT55" s="75"/>
      <c r="AU55" s="76" t="b">
        <f t="shared" si="3"/>
        <v>1</v>
      </c>
    </row>
    <row r="56" spans="5:47" ht="43.5" customHeight="1">
      <c r="E56" s="44"/>
      <c r="F56" s="287" t="str">
        <f t="shared" si="4"/>
        <v/>
      </c>
      <c r="G56" s="87"/>
      <c r="H56" s="84"/>
      <c r="I56" s="84"/>
      <c r="J56" s="46"/>
      <c r="K56" s="44"/>
      <c r="L56" s="44"/>
      <c r="M56" s="44"/>
      <c r="N56" s="46"/>
      <c r="O56" s="41"/>
      <c r="P56" s="194"/>
      <c r="Q56" s="41"/>
      <c r="R56" s="41"/>
      <c r="S56" s="84"/>
      <c r="T56" s="46"/>
      <c r="U56" s="201"/>
      <c r="V56" s="85"/>
      <c r="W56" s="86"/>
      <c r="X56" s="89"/>
      <c r="Y56" s="201"/>
      <c r="Z56" s="201"/>
      <c r="AA56" s="87"/>
      <c r="AB56" s="171" t="str">
        <f t="shared" si="1"/>
        <v/>
      </c>
      <c r="AC56" s="44"/>
      <c r="AD56" s="201"/>
      <c r="AE56" s="201"/>
      <c r="AF56" s="41"/>
      <c r="AG56" s="46"/>
      <c r="AH56" s="46"/>
      <c r="AI56" s="41"/>
      <c r="AJ56" s="675"/>
      <c r="AK56" s="676"/>
      <c r="AL56" s="42"/>
      <c r="AM56" s="327"/>
      <c r="AN56" s="44"/>
      <c r="AO56" s="171" t="str">
        <f t="shared" si="2"/>
        <v/>
      </c>
      <c r="AP56" s="44"/>
      <c r="AQ56" s="44"/>
      <c r="AR56" s="44"/>
      <c r="AS56" s="75"/>
      <c r="AT56" s="75"/>
      <c r="AU56" s="76" t="b">
        <f t="shared" si="3"/>
        <v>1</v>
      </c>
    </row>
    <row r="57" spans="5:47" ht="43.5" customHeight="1">
      <c r="E57" s="44"/>
      <c r="F57" s="287" t="str">
        <f t="shared" si="4"/>
        <v/>
      </c>
      <c r="G57" s="87"/>
      <c r="H57" s="84"/>
      <c r="I57" s="84"/>
      <c r="J57" s="46"/>
      <c r="K57" s="44"/>
      <c r="L57" s="44"/>
      <c r="M57" s="44"/>
      <c r="N57" s="46"/>
      <c r="O57" s="41"/>
      <c r="P57" s="194"/>
      <c r="Q57" s="41"/>
      <c r="R57" s="41"/>
      <c r="S57" s="84"/>
      <c r="T57" s="46"/>
      <c r="U57" s="201"/>
      <c r="V57" s="85"/>
      <c r="W57" s="86"/>
      <c r="X57" s="89"/>
      <c r="Y57" s="201"/>
      <c r="Z57" s="201"/>
      <c r="AA57" s="87"/>
      <c r="AB57" s="171" t="str">
        <f t="shared" si="1"/>
        <v/>
      </c>
      <c r="AC57" s="44"/>
      <c r="AD57" s="201"/>
      <c r="AE57" s="201"/>
      <c r="AF57" s="41"/>
      <c r="AG57" s="46"/>
      <c r="AH57" s="46"/>
      <c r="AI57" s="41"/>
      <c r="AJ57" s="675"/>
      <c r="AK57" s="676"/>
      <c r="AL57" s="42"/>
      <c r="AM57" s="327"/>
      <c r="AN57" s="44"/>
      <c r="AO57" s="171" t="str">
        <f t="shared" si="2"/>
        <v/>
      </c>
      <c r="AP57" s="44"/>
      <c r="AQ57" s="44"/>
      <c r="AR57" s="44"/>
      <c r="AS57" s="75"/>
      <c r="AT57" s="75"/>
      <c r="AU57" s="76" t="b">
        <f t="shared" si="3"/>
        <v>1</v>
      </c>
    </row>
    <row r="58" spans="5:47" ht="43.5" customHeight="1">
      <c r="E58" s="44"/>
      <c r="F58" s="287" t="str">
        <f t="shared" si="4"/>
        <v/>
      </c>
      <c r="G58" s="87"/>
      <c r="H58" s="84"/>
      <c r="I58" s="84"/>
      <c r="J58" s="46"/>
      <c r="K58" s="44"/>
      <c r="L58" s="44"/>
      <c r="M58" s="44"/>
      <c r="N58" s="46"/>
      <c r="O58" s="41"/>
      <c r="P58" s="194"/>
      <c r="Q58" s="41"/>
      <c r="R58" s="41"/>
      <c r="S58" s="84"/>
      <c r="T58" s="46"/>
      <c r="U58" s="201"/>
      <c r="V58" s="85"/>
      <c r="W58" s="86"/>
      <c r="X58" s="89"/>
      <c r="Y58" s="201"/>
      <c r="Z58" s="201"/>
      <c r="AA58" s="87"/>
      <c r="AB58" s="171" t="str">
        <f t="shared" si="1"/>
        <v/>
      </c>
      <c r="AC58" s="44"/>
      <c r="AD58" s="201"/>
      <c r="AE58" s="201"/>
      <c r="AF58" s="41"/>
      <c r="AG58" s="46"/>
      <c r="AH58" s="46"/>
      <c r="AI58" s="41"/>
      <c r="AJ58" s="675"/>
      <c r="AK58" s="676"/>
      <c r="AL58" s="42"/>
      <c r="AM58" s="327"/>
      <c r="AN58" s="44"/>
      <c r="AO58" s="171" t="str">
        <f t="shared" si="2"/>
        <v/>
      </c>
      <c r="AP58" s="44"/>
      <c r="AQ58" s="44"/>
      <c r="AR58" s="44"/>
      <c r="AS58" s="75"/>
      <c r="AT58" s="75"/>
      <c r="AU58" s="76" t="b">
        <f t="shared" si="3"/>
        <v>1</v>
      </c>
    </row>
    <row r="59" spans="5:47" ht="43.5" customHeight="1">
      <c r="E59" s="44"/>
      <c r="F59" s="287" t="str">
        <f t="shared" si="4"/>
        <v/>
      </c>
      <c r="G59" s="87"/>
      <c r="H59" s="84"/>
      <c r="I59" s="84"/>
      <c r="J59" s="46"/>
      <c r="K59" s="44"/>
      <c r="L59" s="44"/>
      <c r="M59" s="44"/>
      <c r="N59" s="46"/>
      <c r="O59" s="41"/>
      <c r="P59" s="194"/>
      <c r="Q59" s="41"/>
      <c r="R59" s="41"/>
      <c r="S59" s="84"/>
      <c r="T59" s="46"/>
      <c r="U59" s="201"/>
      <c r="V59" s="85"/>
      <c r="W59" s="86"/>
      <c r="X59" s="89"/>
      <c r="Y59" s="201"/>
      <c r="Z59" s="201"/>
      <c r="AA59" s="87"/>
      <c r="AB59" s="171" t="str">
        <f t="shared" si="1"/>
        <v/>
      </c>
      <c r="AC59" s="44"/>
      <c r="AD59" s="201"/>
      <c r="AE59" s="201"/>
      <c r="AF59" s="41"/>
      <c r="AG59" s="46"/>
      <c r="AH59" s="46"/>
      <c r="AI59" s="41"/>
      <c r="AJ59" s="675"/>
      <c r="AK59" s="676"/>
      <c r="AL59" s="42"/>
      <c r="AM59" s="327"/>
      <c r="AN59" s="44"/>
      <c r="AO59" s="171" t="str">
        <f t="shared" si="2"/>
        <v/>
      </c>
      <c r="AP59" s="44"/>
      <c r="AQ59" s="44"/>
      <c r="AR59" s="44"/>
      <c r="AS59" s="75"/>
      <c r="AT59" s="75"/>
      <c r="AU59" s="76" t="b">
        <f t="shared" si="3"/>
        <v>1</v>
      </c>
    </row>
    <row r="60" spans="5:47" ht="43.5" customHeight="1">
      <c r="E60" s="44"/>
      <c r="F60" s="287" t="str">
        <f t="shared" si="4"/>
        <v/>
      </c>
      <c r="G60" s="87"/>
      <c r="H60" s="84"/>
      <c r="I60" s="84"/>
      <c r="J60" s="46"/>
      <c r="K60" s="44"/>
      <c r="L60" s="44"/>
      <c r="M60" s="44"/>
      <c r="N60" s="46"/>
      <c r="O60" s="41"/>
      <c r="P60" s="194"/>
      <c r="Q60" s="41"/>
      <c r="R60" s="41"/>
      <c r="S60" s="84"/>
      <c r="T60" s="46"/>
      <c r="U60" s="201"/>
      <c r="V60" s="85"/>
      <c r="W60" s="86"/>
      <c r="X60" s="89"/>
      <c r="Y60" s="201"/>
      <c r="Z60" s="201"/>
      <c r="AA60" s="87"/>
      <c r="AB60" s="171" t="str">
        <f t="shared" si="1"/>
        <v/>
      </c>
      <c r="AC60" s="44"/>
      <c r="AD60" s="201"/>
      <c r="AE60" s="201"/>
      <c r="AF60" s="41"/>
      <c r="AG60" s="46"/>
      <c r="AH60" s="46"/>
      <c r="AI60" s="41"/>
      <c r="AJ60" s="675"/>
      <c r="AK60" s="676"/>
      <c r="AL60" s="42"/>
      <c r="AM60" s="327"/>
      <c r="AN60" s="44"/>
      <c r="AO60" s="171" t="str">
        <f t="shared" si="2"/>
        <v/>
      </c>
      <c r="AP60" s="44"/>
      <c r="AQ60" s="44"/>
      <c r="AR60" s="44"/>
      <c r="AS60" s="75"/>
      <c r="AT60" s="75"/>
      <c r="AU60" s="76" t="b">
        <f t="shared" si="3"/>
        <v>1</v>
      </c>
    </row>
    <row r="61" spans="5:47" ht="43.5" customHeight="1">
      <c r="E61" s="44"/>
      <c r="F61" s="287" t="str">
        <f t="shared" si="4"/>
        <v/>
      </c>
      <c r="G61" s="87"/>
      <c r="H61" s="84"/>
      <c r="I61" s="84"/>
      <c r="J61" s="46"/>
      <c r="K61" s="44"/>
      <c r="L61" s="44"/>
      <c r="M61" s="44"/>
      <c r="N61" s="46"/>
      <c r="O61" s="41"/>
      <c r="P61" s="194"/>
      <c r="Q61" s="41"/>
      <c r="R61" s="41"/>
      <c r="S61" s="84"/>
      <c r="T61" s="46"/>
      <c r="U61" s="201"/>
      <c r="V61" s="85"/>
      <c r="W61" s="86"/>
      <c r="X61" s="89"/>
      <c r="Y61" s="201"/>
      <c r="Z61" s="201"/>
      <c r="AA61" s="87"/>
      <c r="AB61" s="171" t="str">
        <f t="shared" si="1"/>
        <v/>
      </c>
      <c r="AC61" s="44"/>
      <c r="AD61" s="201"/>
      <c r="AE61" s="201"/>
      <c r="AF61" s="41"/>
      <c r="AG61" s="46"/>
      <c r="AH61" s="46"/>
      <c r="AI61" s="41"/>
      <c r="AJ61" s="675"/>
      <c r="AK61" s="676"/>
      <c r="AL61" s="42"/>
      <c r="AM61" s="327"/>
      <c r="AN61" s="44"/>
      <c r="AO61" s="171" t="str">
        <f t="shared" si="2"/>
        <v/>
      </c>
      <c r="AP61" s="44"/>
      <c r="AQ61" s="44"/>
      <c r="AR61" s="44"/>
      <c r="AS61" s="75"/>
      <c r="AT61" s="75"/>
      <c r="AU61" s="76" t="b">
        <f t="shared" si="3"/>
        <v>1</v>
      </c>
    </row>
    <row r="62" spans="5:47" ht="43.5" customHeight="1">
      <c r="E62" s="44"/>
      <c r="F62" s="287" t="str">
        <f t="shared" si="4"/>
        <v/>
      </c>
      <c r="G62" s="87"/>
      <c r="H62" s="84"/>
      <c r="I62" s="84"/>
      <c r="J62" s="46"/>
      <c r="K62" s="44"/>
      <c r="L62" s="44"/>
      <c r="M62" s="44"/>
      <c r="N62" s="46"/>
      <c r="O62" s="41"/>
      <c r="P62" s="194"/>
      <c r="Q62" s="41"/>
      <c r="R62" s="41"/>
      <c r="S62" s="84"/>
      <c r="T62" s="46"/>
      <c r="U62" s="201"/>
      <c r="V62" s="85"/>
      <c r="W62" s="86"/>
      <c r="X62" s="89"/>
      <c r="Y62" s="201"/>
      <c r="Z62" s="201"/>
      <c r="AA62" s="87"/>
      <c r="AB62" s="171" t="str">
        <f t="shared" si="1"/>
        <v/>
      </c>
      <c r="AC62" s="44"/>
      <c r="AD62" s="201"/>
      <c r="AE62" s="201"/>
      <c r="AF62" s="41"/>
      <c r="AG62" s="46"/>
      <c r="AH62" s="46"/>
      <c r="AI62" s="41"/>
      <c r="AJ62" s="675"/>
      <c r="AK62" s="676"/>
      <c r="AL62" s="42"/>
      <c r="AM62" s="327"/>
      <c r="AN62" s="44"/>
      <c r="AO62" s="171" t="str">
        <f t="shared" si="2"/>
        <v/>
      </c>
      <c r="AP62" s="44"/>
      <c r="AQ62" s="44"/>
      <c r="AR62" s="44"/>
      <c r="AS62" s="75"/>
      <c r="AT62" s="75"/>
      <c r="AU62" s="76" t="b">
        <f t="shared" si="3"/>
        <v>1</v>
      </c>
    </row>
    <row r="63" spans="5:47" ht="43.5" customHeight="1">
      <c r="E63" s="44"/>
      <c r="F63" s="287" t="str">
        <f t="shared" si="4"/>
        <v/>
      </c>
      <c r="G63" s="87"/>
      <c r="H63" s="84"/>
      <c r="I63" s="84"/>
      <c r="J63" s="46"/>
      <c r="K63" s="44"/>
      <c r="L63" s="44"/>
      <c r="M63" s="44"/>
      <c r="N63" s="46"/>
      <c r="O63" s="41"/>
      <c r="P63" s="194"/>
      <c r="Q63" s="41"/>
      <c r="R63" s="41"/>
      <c r="S63" s="84"/>
      <c r="T63" s="46"/>
      <c r="U63" s="201"/>
      <c r="V63" s="85"/>
      <c r="W63" s="86"/>
      <c r="X63" s="89"/>
      <c r="Y63" s="201"/>
      <c r="Z63" s="201"/>
      <c r="AA63" s="87"/>
      <c r="AB63" s="171" t="str">
        <f t="shared" si="1"/>
        <v/>
      </c>
      <c r="AC63" s="44"/>
      <c r="AD63" s="201"/>
      <c r="AE63" s="201"/>
      <c r="AF63" s="41"/>
      <c r="AG63" s="46"/>
      <c r="AH63" s="46"/>
      <c r="AI63" s="41"/>
      <c r="AJ63" s="675"/>
      <c r="AK63" s="676"/>
      <c r="AL63" s="42"/>
      <c r="AM63" s="327"/>
      <c r="AN63" s="44"/>
      <c r="AO63" s="171" t="str">
        <f t="shared" si="2"/>
        <v/>
      </c>
      <c r="AP63" s="44"/>
      <c r="AQ63" s="44"/>
      <c r="AR63" s="44"/>
      <c r="AS63" s="75"/>
      <c r="AT63" s="75"/>
      <c r="AU63" s="76" t="b">
        <f t="shared" si="3"/>
        <v>1</v>
      </c>
    </row>
    <row r="64" spans="5:47" ht="43.5" customHeight="1">
      <c r="E64" s="44"/>
      <c r="F64" s="287" t="str">
        <f t="shared" si="4"/>
        <v/>
      </c>
      <c r="G64" s="87"/>
      <c r="H64" s="84"/>
      <c r="I64" s="84"/>
      <c r="J64" s="46"/>
      <c r="K64" s="44"/>
      <c r="L64" s="44"/>
      <c r="M64" s="44"/>
      <c r="N64" s="46"/>
      <c r="O64" s="41"/>
      <c r="P64" s="194"/>
      <c r="Q64" s="41"/>
      <c r="R64" s="41"/>
      <c r="S64" s="84"/>
      <c r="T64" s="46"/>
      <c r="U64" s="201"/>
      <c r="V64" s="85"/>
      <c r="W64" s="86"/>
      <c r="X64" s="89"/>
      <c r="Y64" s="201"/>
      <c r="Z64" s="201"/>
      <c r="AA64" s="87"/>
      <c r="AB64" s="171" t="str">
        <f t="shared" si="1"/>
        <v/>
      </c>
      <c r="AC64" s="44"/>
      <c r="AD64" s="201"/>
      <c r="AE64" s="201"/>
      <c r="AF64" s="41"/>
      <c r="AG64" s="46"/>
      <c r="AH64" s="46"/>
      <c r="AI64" s="41"/>
      <c r="AJ64" s="675"/>
      <c r="AK64" s="676"/>
      <c r="AL64" s="42"/>
      <c r="AM64" s="327"/>
      <c r="AN64" s="44"/>
      <c r="AO64" s="171" t="str">
        <f t="shared" si="2"/>
        <v/>
      </c>
      <c r="AP64" s="44"/>
      <c r="AQ64" s="44"/>
      <c r="AR64" s="44"/>
      <c r="AS64" s="75"/>
      <c r="AT64" s="75"/>
      <c r="AU64" s="76" t="b">
        <f t="shared" si="3"/>
        <v>1</v>
      </c>
    </row>
    <row r="65" spans="5:47" ht="43.5" customHeight="1">
      <c r="E65" s="44"/>
      <c r="F65" s="287" t="str">
        <f t="shared" si="4"/>
        <v/>
      </c>
      <c r="G65" s="87"/>
      <c r="H65" s="84"/>
      <c r="I65" s="84"/>
      <c r="J65" s="46"/>
      <c r="K65" s="44"/>
      <c r="L65" s="44"/>
      <c r="M65" s="44"/>
      <c r="N65" s="46"/>
      <c r="O65" s="41"/>
      <c r="P65" s="194"/>
      <c r="Q65" s="41"/>
      <c r="R65" s="41"/>
      <c r="S65" s="84"/>
      <c r="T65" s="46"/>
      <c r="U65" s="201"/>
      <c r="V65" s="85"/>
      <c r="W65" s="86"/>
      <c r="X65" s="89"/>
      <c r="Y65" s="201"/>
      <c r="Z65" s="201"/>
      <c r="AA65" s="87"/>
      <c r="AB65" s="171" t="str">
        <f t="shared" si="1"/>
        <v/>
      </c>
      <c r="AC65" s="44"/>
      <c r="AD65" s="201"/>
      <c r="AE65" s="201"/>
      <c r="AF65" s="41"/>
      <c r="AG65" s="46"/>
      <c r="AH65" s="46"/>
      <c r="AI65" s="41"/>
      <c r="AJ65" s="675"/>
      <c r="AK65" s="676"/>
      <c r="AL65" s="42"/>
      <c r="AM65" s="327"/>
      <c r="AN65" s="44"/>
      <c r="AO65" s="171" t="str">
        <f t="shared" si="2"/>
        <v/>
      </c>
      <c r="AP65" s="44"/>
      <c r="AQ65" s="44"/>
      <c r="AR65" s="44"/>
      <c r="AS65" s="75"/>
      <c r="AT65" s="75"/>
      <c r="AU65" s="76" t="b">
        <f t="shared" si="3"/>
        <v>1</v>
      </c>
    </row>
    <row r="66" spans="5:47" ht="43.5" customHeight="1">
      <c r="E66" s="44"/>
      <c r="F66" s="287" t="str">
        <f t="shared" si="4"/>
        <v/>
      </c>
      <c r="G66" s="87"/>
      <c r="H66" s="84"/>
      <c r="I66" s="84"/>
      <c r="J66" s="46"/>
      <c r="K66" s="44"/>
      <c r="L66" s="44"/>
      <c r="M66" s="44"/>
      <c r="N66" s="46"/>
      <c r="O66" s="41"/>
      <c r="P66" s="194"/>
      <c r="Q66" s="41"/>
      <c r="R66" s="41"/>
      <c r="S66" s="84"/>
      <c r="T66" s="46"/>
      <c r="U66" s="201"/>
      <c r="V66" s="85"/>
      <c r="W66" s="86"/>
      <c r="X66" s="89"/>
      <c r="Y66" s="201"/>
      <c r="Z66" s="201"/>
      <c r="AA66" s="87"/>
      <c r="AB66" s="171" t="str">
        <f t="shared" si="1"/>
        <v/>
      </c>
      <c r="AC66" s="44"/>
      <c r="AD66" s="201"/>
      <c r="AE66" s="201"/>
      <c r="AF66" s="41"/>
      <c r="AG66" s="46"/>
      <c r="AH66" s="46"/>
      <c r="AI66" s="41"/>
      <c r="AJ66" s="675"/>
      <c r="AK66" s="676"/>
      <c r="AL66" s="42"/>
      <c r="AM66" s="327"/>
      <c r="AN66" s="44"/>
      <c r="AO66" s="171" t="str">
        <f t="shared" si="2"/>
        <v/>
      </c>
      <c r="AP66" s="44"/>
      <c r="AQ66" s="44"/>
      <c r="AR66" s="44"/>
      <c r="AS66" s="75"/>
      <c r="AT66" s="75"/>
      <c r="AU66" s="76" t="b">
        <f t="shared" si="3"/>
        <v>1</v>
      </c>
    </row>
    <row r="67" spans="5:47" ht="43.5" customHeight="1">
      <c r="E67" s="44"/>
      <c r="F67" s="287" t="str">
        <f t="shared" si="4"/>
        <v/>
      </c>
      <c r="G67" s="87"/>
      <c r="H67" s="84"/>
      <c r="I67" s="84"/>
      <c r="J67" s="46"/>
      <c r="K67" s="44"/>
      <c r="L67" s="44"/>
      <c r="M67" s="44"/>
      <c r="N67" s="46"/>
      <c r="O67" s="41"/>
      <c r="P67" s="194"/>
      <c r="Q67" s="41"/>
      <c r="R67" s="41"/>
      <c r="S67" s="84"/>
      <c r="T67" s="46"/>
      <c r="U67" s="201"/>
      <c r="V67" s="85"/>
      <c r="W67" s="86"/>
      <c r="X67" s="89"/>
      <c r="Y67" s="201"/>
      <c r="Z67" s="201"/>
      <c r="AA67" s="87"/>
      <c r="AB67" s="171" t="str">
        <f t="shared" si="1"/>
        <v/>
      </c>
      <c r="AC67" s="44"/>
      <c r="AD67" s="201"/>
      <c r="AE67" s="201"/>
      <c r="AF67" s="41"/>
      <c r="AG67" s="46"/>
      <c r="AH67" s="46"/>
      <c r="AI67" s="41"/>
      <c r="AJ67" s="675"/>
      <c r="AK67" s="676"/>
      <c r="AL67" s="42"/>
      <c r="AM67" s="327"/>
      <c r="AN67" s="44"/>
      <c r="AO67" s="171" t="str">
        <f t="shared" si="2"/>
        <v/>
      </c>
      <c r="AP67" s="44"/>
      <c r="AQ67" s="44"/>
      <c r="AR67" s="44"/>
      <c r="AS67" s="75"/>
      <c r="AT67" s="75"/>
      <c r="AU67" s="76" t="b">
        <f t="shared" si="3"/>
        <v>1</v>
      </c>
    </row>
    <row r="68" spans="5:47" ht="43.5" customHeight="1">
      <c r="E68" s="44"/>
      <c r="F68" s="287" t="str">
        <f t="shared" si="4"/>
        <v/>
      </c>
      <c r="G68" s="87"/>
      <c r="H68" s="84"/>
      <c r="I68" s="84"/>
      <c r="J68" s="46"/>
      <c r="K68" s="44"/>
      <c r="L68" s="44"/>
      <c r="M68" s="44"/>
      <c r="N68" s="46"/>
      <c r="O68" s="41"/>
      <c r="P68" s="194"/>
      <c r="Q68" s="41"/>
      <c r="R68" s="41"/>
      <c r="S68" s="84"/>
      <c r="T68" s="46"/>
      <c r="U68" s="201"/>
      <c r="V68" s="85"/>
      <c r="W68" s="86"/>
      <c r="X68" s="89"/>
      <c r="Y68" s="201"/>
      <c r="Z68" s="201"/>
      <c r="AA68" s="87"/>
      <c r="AB68" s="171" t="str">
        <f t="shared" si="1"/>
        <v/>
      </c>
      <c r="AC68" s="44"/>
      <c r="AD68" s="201"/>
      <c r="AE68" s="201"/>
      <c r="AF68" s="41"/>
      <c r="AG68" s="46"/>
      <c r="AH68" s="46"/>
      <c r="AI68" s="41"/>
      <c r="AJ68" s="675"/>
      <c r="AK68" s="676"/>
      <c r="AL68" s="42"/>
      <c r="AM68" s="327"/>
      <c r="AN68" s="44"/>
      <c r="AO68" s="171" t="str">
        <f t="shared" si="2"/>
        <v/>
      </c>
      <c r="AP68" s="44"/>
      <c r="AQ68" s="44"/>
      <c r="AR68" s="44"/>
      <c r="AS68" s="75"/>
      <c r="AT68" s="75"/>
      <c r="AU68" s="76" t="b">
        <f t="shared" si="3"/>
        <v>1</v>
      </c>
    </row>
    <row r="69" spans="5:47" ht="43.5" customHeight="1">
      <c r="E69" s="44"/>
      <c r="F69" s="287" t="str">
        <f t="shared" si="4"/>
        <v/>
      </c>
      <c r="G69" s="87"/>
      <c r="H69" s="84"/>
      <c r="I69" s="84"/>
      <c r="J69" s="46"/>
      <c r="K69" s="44"/>
      <c r="L69" s="44"/>
      <c r="M69" s="44"/>
      <c r="N69" s="46"/>
      <c r="O69" s="41"/>
      <c r="P69" s="194"/>
      <c r="Q69" s="41"/>
      <c r="R69" s="41"/>
      <c r="S69" s="84"/>
      <c r="T69" s="46"/>
      <c r="U69" s="201"/>
      <c r="V69" s="85"/>
      <c r="W69" s="86"/>
      <c r="X69" s="89"/>
      <c r="Y69" s="201"/>
      <c r="Z69" s="201"/>
      <c r="AA69" s="87"/>
      <c r="AB69" s="171" t="str">
        <f t="shared" si="1"/>
        <v/>
      </c>
      <c r="AC69" s="44"/>
      <c r="AD69" s="201"/>
      <c r="AE69" s="201"/>
      <c r="AF69" s="41"/>
      <c r="AG69" s="46"/>
      <c r="AH69" s="46"/>
      <c r="AI69" s="41"/>
      <c r="AJ69" s="675"/>
      <c r="AK69" s="676"/>
      <c r="AL69" s="42"/>
      <c r="AM69" s="327"/>
      <c r="AN69" s="44"/>
      <c r="AO69" s="171" t="str">
        <f t="shared" si="2"/>
        <v/>
      </c>
      <c r="AP69" s="44"/>
      <c r="AQ69" s="44"/>
      <c r="AR69" s="44"/>
      <c r="AS69" s="75"/>
      <c r="AT69" s="75"/>
      <c r="AU69" s="76" t="b">
        <f t="shared" si="3"/>
        <v>1</v>
      </c>
    </row>
    <row r="70" spans="5:47" ht="43.5" customHeight="1">
      <c r="E70" s="44"/>
      <c r="F70" s="287" t="str">
        <f t="shared" si="4"/>
        <v/>
      </c>
      <c r="G70" s="87"/>
      <c r="H70" s="84"/>
      <c r="I70" s="84"/>
      <c r="J70" s="46"/>
      <c r="K70" s="44"/>
      <c r="L70" s="44"/>
      <c r="M70" s="44"/>
      <c r="N70" s="46"/>
      <c r="O70" s="41"/>
      <c r="P70" s="194"/>
      <c r="Q70" s="41"/>
      <c r="R70" s="41"/>
      <c r="S70" s="84"/>
      <c r="T70" s="46"/>
      <c r="U70" s="201"/>
      <c r="V70" s="85"/>
      <c r="W70" s="86"/>
      <c r="X70" s="89"/>
      <c r="Y70" s="201"/>
      <c r="Z70" s="201"/>
      <c r="AA70" s="87"/>
      <c r="AB70" s="171" t="str">
        <f t="shared" si="1"/>
        <v/>
      </c>
      <c r="AC70" s="44"/>
      <c r="AD70" s="201"/>
      <c r="AE70" s="201"/>
      <c r="AF70" s="41"/>
      <c r="AG70" s="46"/>
      <c r="AH70" s="46"/>
      <c r="AI70" s="41"/>
      <c r="AJ70" s="675"/>
      <c r="AK70" s="676"/>
      <c r="AL70" s="42"/>
      <c r="AM70" s="327"/>
      <c r="AN70" s="44"/>
      <c r="AO70" s="171" t="str">
        <f t="shared" si="2"/>
        <v/>
      </c>
      <c r="AP70" s="44"/>
      <c r="AQ70" s="44"/>
      <c r="AR70" s="44"/>
      <c r="AS70" s="75"/>
      <c r="AT70" s="75"/>
      <c r="AU70" s="76" t="b">
        <f t="shared" si="3"/>
        <v>1</v>
      </c>
    </row>
    <row r="71" spans="5:47" ht="43.5" customHeight="1">
      <c r="E71" s="44"/>
      <c r="F71" s="287" t="str">
        <f t="shared" si="4"/>
        <v/>
      </c>
      <c r="G71" s="87"/>
      <c r="H71" s="84"/>
      <c r="I71" s="84"/>
      <c r="J71" s="46"/>
      <c r="K71" s="44"/>
      <c r="L71" s="44"/>
      <c r="M71" s="44"/>
      <c r="N71" s="46"/>
      <c r="O71" s="41"/>
      <c r="P71" s="194"/>
      <c r="Q71" s="41"/>
      <c r="R71" s="41"/>
      <c r="S71" s="84"/>
      <c r="T71" s="46"/>
      <c r="U71" s="201"/>
      <c r="V71" s="85"/>
      <c r="W71" s="86"/>
      <c r="X71" s="89"/>
      <c r="Y71" s="201"/>
      <c r="Z71" s="201"/>
      <c r="AA71" s="87"/>
      <c r="AB71" s="171" t="str">
        <f t="shared" si="1"/>
        <v/>
      </c>
      <c r="AC71" s="44"/>
      <c r="AD71" s="201"/>
      <c r="AE71" s="201"/>
      <c r="AF71" s="41"/>
      <c r="AG71" s="46"/>
      <c r="AH71" s="46"/>
      <c r="AI71" s="41"/>
      <c r="AJ71" s="675"/>
      <c r="AK71" s="676"/>
      <c r="AL71" s="42"/>
      <c r="AM71" s="327"/>
      <c r="AN71" s="44"/>
      <c r="AO71" s="171" t="str">
        <f t="shared" si="2"/>
        <v/>
      </c>
      <c r="AP71" s="44"/>
      <c r="AQ71" s="44"/>
      <c r="AR71" s="44"/>
      <c r="AS71" s="75"/>
      <c r="AT71" s="75"/>
      <c r="AU71" s="76" t="b">
        <f t="shared" si="3"/>
        <v>1</v>
      </c>
    </row>
    <row r="72" spans="5:47" ht="43.5" customHeight="1">
      <c r="E72" s="44"/>
      <c r="F72" s="287" t="str">
        <f t="shared" si="4"/>
        <v/>
      </c>
      <c r="G72" s="87"/>
      <c r="H72" s="84"/>
      <c r="I72" s="84"/>
      <c r="J72" s="46"/>
      <c r="K72" s="44"/>
      <c r="L72" s="44"/>
      <c r="M72" s="44"/>
      <c r="N72" s="46"/>
      <c r="O72" s="41"/>
      <c r="P72" s="194"/>
      <c r="Q72" s="41"/>
      <c r="R72" s="41"/>
      <c r="S72" s="84"/>
      <c r="T72" s="46"/>
      <c r="U72" s="201"/>
      <c r="V72" s="85"/>
      <c r="W72" s="86"/>
      <c r="X72" s="89"/>
      <c r="Y72" s="201"/>
      <c r="Z72" s="201"/>
      <c r="AA72" s="87"/>
      <c r="AB72" s="171" t="str">
        <f t="shared" si="1"/>
        <v/>
      </c>
      <c r="AC72" s="44"/>
      <c r="AD72" s="201"/>
      <c r="AE72" s="201"/>
      <c r="AF72" s="41"/>
      <c r="AG72" s="46"/>
      <c r="AH72" s="46"/>
      <c r="AI72" s="41"/>
      <c r="AJ72" s="675"/>
      <c r="AK72" s="676"/>
      <c r="AL72" s="42"/>
      <c r="AM72" s="327"/>
      <c r="AN72" s="44"/>
      <c r="AO72" s="171" t="str">
        <f t="shared" si="2"/>
        <v/>
      </c>
      <c r="AP72" s="44"/>
      <c r="AQ72" s="44"/>
      <c r="AR72" s="44"/>
      <c r="AS72" s="75"/>
      <c r="AT72" s="75"/>
      <c r="AU72" s="76" t="b">
        <f t="shared" si="3"/>
        <v>1</v>
      </c>
    </row>
    <row r="73" spans="5:47" ht="43.5" customHeight="1">
      <c r="E73" s="44"/>
      <c r="F73" s="287" t="str">
        <f t="shared" si="4"/>
        <v/>
      </c>
      <c r="G73" s="87"/>
      <c r="H73" s="84"/>
      <c r="I73" s="84"/>
      <c r="J73" s="46"/>
      <c r="K73" s="44"/>
      <c r="L73" s="44"/>
      <c r="M73" s="44"/>
      <c r="N73" s="46"/>
      <c r="O73" s="41"/>
      <c r="P73" s="194"/>
      <c r="Q73" s="41"/>
      <c r="R73" s="41"/>
      <c r="S73" s="84"/>
      <c r="T73" s="46"/>
      <c r="U73" s="201"/>
      <c r="V73" s="85"/>
      <c r="W73" s="86"/>
      <c r="X73" s="89"/>
      <c r="Y73" s="201"/>
      <c r="Z73" s="201"/>
      <c r="AA73" s="87"/>
      <c r="AB73" s="171" t="str">
        <f t="shared" si="1"/>
        <v/>
      </c>
      <c r="AC73" s="44"/>
      <c r="AD73" s="201"/>
      <c r="AE73" s="201"/>
      <c r="AF73" s="41"/>
      <c r="AG73" s="46"/>
      <c r="AH73" s="46"/>
      <c r="AI73" s="41"/>
      <c r="AJ73" s="675"/>
      <c r="AK73" s="676"/>
      <c r="AL73" s="42"/>
      <c r="AM73" s="327"/>
      <c r="AN73" s="44"/>
      <c r="AO73" s="171" t="str">
        <f t="shared" si="2"/>
        <v/>
      </c>
      <c r="AP73" s="44"/>
      <c r="AQ73" s="44"/>
      <c r="AR73" s="44"/>
      <c r="AS73" s="75"/>
      <c r="AT73" s="75"/>
      <c r="AU73" s="76" t="b">
        <f t="shared" si="3"/>
        <v>1</v>
      </c>
    </row>
    <row r="74" spans="5:47" ht="43.5" customHeight="1">
      <c r="E74" s="44"/>
      <c r="F74" s="287" t="str">
        <f t="shared" si="4"/>
        <v/>
      </c>
      <c r="G74" s="87"/>
      <c r="H74" s="84"/>
      <c r="I74" s="84"/>
      <c r="J74" s="46"/>
      <c r="K74" s="44"/>
      <c r="L74" s="44"/>
      <c r="M74" s="44"/>
      <c r="N74" s="46"/>
      <c r="O74" s="41"/>
      <c r="P74" s="194"/>
      <c r="Q74" s="41"/>
      <c r="R74" s="41"/>
      <c r="S74" s="84"/>
      <c r="T74" s="46"/>
      <c r="U74" s="201"/>
      <c r="V74" s="85"/>
      <c r="W74" s="86"/>
      <c r="X74" s="89"/>
      <c r="Y74" s="201"/>
      <c r="Z74" s="201"/>
      <c r="AA74" s="87"/>
      <c r="AB74" s="171" t="str">
        <f t="shared" si="1"/>
        <v/>
      </c>
      <c r="AC74" s="44"/>
      <c r="AD74" s="201"/>
      <c r="AE74" s="201"/>
      <c r="AF74" s="41"/>
      <c r="AG74" s="46"/>
      <c r="AH74" s="46"/>
      <c r="AI74" s="41"/>
      <c r="AJ74" s="675"/>
      <c r="AK74" s="676"/>
      <c r="AL74" s="42"/>
      <c r="AM74" s="327"/>
      <c r="AN74" s="44"/>
      <c r="AO74" s="171" t="str">
        <f t="shared" si="2"/>
        <v/>
      </c>
      <c r="AP74" s="44"/>
      <c r="AQ74" s="44"/>
      <c r="AR74" s="44"/>
      <c r="AS74" s="75"/>
      <c r="AT74" s="75"/>
      <c r="AU74" s="76" t="b">
        <f t="shared" si="3"/>
        <v>1</v>
      </c>
    </row>
    <row r="75" spans="5:47" ht="43.5" customHeight="1">
      <c r="E75" s="44"/>
      <c r="F75" s="287" t="str">
        <f t="shared" si="4"/>
        <v/>
      </c>
      <c r="G75" s="87"/>
      <c r="H75" s="84"/>
      <c r="I75" s="84"/>
      <c r="J75" s="46"/>
      <c r="K75" s="44"/>
      <c r="L75" s="44"/>
      <c r="M75" s="44"/>
      <c r="N75" s="46"/>
      <c r="O75" s="41"/>
      <c r="P75" s="194"/>
      <c r="Q75" s="41"/>
      <c r="R75" s="41"/>
      <c r="S75" s="84"/>
      <c r="T75" s="46"/>
      <c r="U75" s="201"/>
      <c r="V75" s="85"/>
      <c r="W75" s="86"/>
      <c r="X75" s="89"/>
      <c r="Y75" s="201"/>
      <c r="Z75" s="201"/>
      <c r="AA75" s="87"/>
      <c r="AB75" s="171" t="str">
        <f t="shared" ref="AB75:AB138" si="5">IF(ISBLANK(X75),"",DATEDIF(S75,X75,"d")/365)</f>
        <v/>
      </c>
      <c r="AC75" s="44"/>
      <c r="AD75" s="201"/>
      <c r="AE75" s="201"/>
      <c r="AF75" s="41"/>
      <c r="AG75" s="46"/>
      <c r="AH75" s="46"/>
      <c r="AI75" s="41"/>
      <c r="AJ75" s="675"/>
      <c r="AK75" s="676"/>
      <c r="AL75" s="42"/>
      <c r="AM75" s="327"/>
      <c r="AN75" s="44"/>
      <c r="AO75" s="171" t="str">
        <f t="shared" ref="AO75:AO138" si="6">IF(AN75="YES",(S75-AM75)/365,"")</f>
        <v/>
      </c>
      <c r="AP75" s="44"/>
      <c r="AQ75" s="44"/>
      <c r="AR75" s="44"/>
      <c r="AS75" s="75"/>
      <c r="AT75" s="75"/>
      <c r="AU75" s="76" t="b">
        <f t="shared" ref="AU75:AU138" si="7">ROUND(U75,)=ROUND(Z75,)+ROUND(AH75,)+ROUND(AD75,)</f>
        <v>1</v>
      </c>
    </row>
    <row r="76" spans="5:47" ht="43.5" customHeight="1">
      <c r="E76" s="44"/>
      <c r="F76" s="287" t="str">
        <f t="shared" si="4"/>
        <v/>
      </c>
      <c r="G76" s="87"/>
      <c r="H76" s="84"/>
      <c r="I76" s="84"/>
      <c r="J76" s="46"/>
      <c r="K76" s="44"/>
      <c r="L76" s="44"/>
      <c r="M76" s="44"/>
      <c r="N76" s="46"/>
      <c r="O76" s="41"/>
      <c r="P76" s="194"/>
      <c r="Q76" s="41"/>
      <c r="R76" s="41"/>
      <c r="S76" s="84"/>
      <c r="T76" s="46"/>
      <c r="U76" s="201"/>
      <c r="V76" s="85"/>
      <c r="W76" s="86"/>
      <c r="X76" s="89"/>
      <c r="Y76" s="201"/>
      <c r="Z76" s="201"/>
      <c r="AA76" s="87"/>
      <c r="AB76" s="171" t="str">
        <f t="shared" si="5"/>
        <v/>
      </c>
      <c r="AC76" s="44"/>
      <c r="AD76" s="201"/>
      <c r="AE76" s="201"/>
      <c r="AF76" s="41"/>
      <c r="AG76" s="46"/>
      <c r="AH76" s="46"/>
      <c r="AI76" s="41"/>
      <c r="AJ76" s="675"/>
      <c r="AK76" s="676"/>
      <c r="AL76" s="42"/>
      <c r="AM76" s="327"/>
      <c r="AN76" s="44"/>
      <c r="AO76" s="171" t="str">
        <f t="shared" si="6"/>
        <v/>
      </c>
      <c r="AP76" s="44"/>
      <c r="AQ76" s="44"/>
      <c r="AR76" s="44"/>
      <c r="AS76" s="75"/>
      <c r="AT76" s="75"/>
      <c r="AU76" s="76" t="b">
        <f t="shared" si="7"/>
        <v>1</v>
      </c>
    </row>
    <row r="77" spans="5:47" ht="43.5" customHeight="1">
      <c r="E77" s="44"/>
      <c r="F77" s="287" t="str">
        <f t="shared" si="4"/>
        <v/>
      </c>
      <c r="G77" s="87"/>
      <c r="H77" s="84"/>
      <c r="I77" s="84"/>
      <c r="J77" s="46"/>
      <c r="K77" s="44"/>
      <c r="L77" s="44"/>
      <c r="M77" s="44"/>
      <c r="N77" s="46"/>
      <c r="O77" s="41"/>
      <c r="P77" s="194"/>
      <c r="Q77" s="41"/>
      <c r="R77" s="41"/>
      <c r="S77" s="84"/>
      <c r="T77" s="46"/>
      <c r="U77" s="201"/>
      <c r="V77" s="85"/>
      <c r="W77" s="86"/>
      <c r="X77" s="89"/>
      <c r="Y77" s="201"/>
      <c r="Z77" s="201"/>
      <c r="AA77" s="87"/>
      <c r="AB77" s="171" t="str">
        <f t="shared" si="5"/>
        <v/>
      </c>
      <c r="AC77" s="44"/>
      <c r="AD77" s="201"/>
      <c r="AE77" s="201"/>
      <c r="AF77" s="41"/>
      <c r="AG77" s="46"/>
      <c r="AH77" s="46"/>
      <c r="AI77" s="41"/>
      <c r="AJ77" s="675"/>
      <c r="AK77" s="676"/>
      <c r="AL77" s="42"/>
      <c r="AM77" s="327"/>
      <c r="AN77" s="44"/>
      <c r="AO77" s="171" t="str">
        <f t="shared" si="6"/>
        <v/>
      </c>
      <c r="AP77" s="44"/>
      <c r="AQ77" s="44"/>
      <c r="AR77" s="44"/>
      <c r="AS77" s="75"/>
      <c r="AT77" s="75"/>
      <c r="AU77" s="76" t="b">
        <f t="shared" si="7"/>
        <v>1</v>
      </c>
    </row>
    <row r="78" spans="5:47" ht="43.5" customHeight="1">
      <c r="E78" s="44"/>
      <c r="F78" s="287" t="str">
        <f t="shared" si="4"/>
        <v/>
      </c>
      <c r="G78" s="87"/>
      <c r="H78" s="84"/>
      <c r="I78" s="84"/>
      <c r="J78" s="46"/>
      <c r="K78" s="44"/>
      <c r="L78" s="44"/>
      <c r="M78" s="44"/>
      <c r="N78" s="46"/>
      <c r="O78" s="41"/>
      <c r="P78" s="194"/>
      <c r="Q78" s="41"/>
      <c r="R78" s="41"/>
      <c r="S78" s="84"/>
      <c r="T78" s="46"/>
      <c r="U78" s="201"/>
      <c r="V78" s="85"/>
      <c r="W78" s="86"/>
      <c r="X78" s="89"/>
      <c r="Y78" s="201"/>
      <c r="Z78" s="201"/>
      <c r="AA78" s="87"/>
      <c r="AB78" s="171" t="str">
        <f t="shared" si="5"/>
        <v/>
      </c>
      <c r="AC78" s="44"/>
      <c r="AD78" s="201"/>
      <c r="AE78" s="201"/>
      <c r="AF78" s="41"/>
      <c r="AG78" s="46"/>
      <c r="AH78" s="46"/>
      <c r="AI78" s="41"/>
      <c r="AJ78" s="675"/>
      <c r="AK78" s="676"/>
      <c r="AL78" s="42"/>
      <c r="AM78" s="327"/>
      <c r="AN78" s="44"/>
      <c r="AO78" s="171" t="str">
        <f t="shared" si="6"/>
        <v/>
      </c>
      <c r="AP78" s="44"/>
      <c r="AQ78" s="44"/>
      <c r="AR78" s="44"/>
      <c r="AS78" s="75"/>
      <c r="AT78" s="75"/>
      <c r="AU78" s="76" t="b">
        <f t="shared" si="7"/>
        <v>1</v>
      </c>
    </row>
    <row r="79" spans="5:47" ht="43.5" customHeight="1">
      <c r="E79" s="44"/>
      <c r="F79" s="287" t="str">
        <f t="shared" si="4"/>
        <v/>
      </c>
      <c r="G79" s="87"/>
      <c r="H79" s="84"/>
      <c r="I79" s="84"/>
      <c r="J79" s="46"/>
      <c r="K79" s="44"/>
      <c r="L79" s="44"/>
      <c r="M79" s="44"/>
      <c r="N79" s="46"/>
      <c r="O79" s="41"/>
      <c r="P79" s="194"/>
      <c r="Q79" s="41"/>
      <c r="R79" s="41"/>
      <c r="S79" s="84"/>
      <c r="T79" s="46"/>
      <c r="U79" s="201"/>
      <c r="V79" s="85"/>
      <c r="W79" s="86"/>
      <c r="X79" s="89"/>
      <c r="Y79" s="201"/>
      <c r="Z79" s="201"/>
      <c r="AA79" s="87"/>
      <c r="AB79" s="171" t="str">
        <f t="shared" si="5"/>
        <v/>
      </c>
      <c r="AC79" s="44"/>
      <c r="AD79" s="201"/>
      <c r="AE79" s="201"/>
      <c r="AF79" s="41"/>
      <c r="AG79" s="46"/>
      <c r="AH79" s="46"/>
      <c r="AI79" s="41"/>
      <c r="AJ79" s="675"/>
      <c r="AK79" s="676"/>
      <c r="AL79" s="42"/>
      <c r="AM79" s="327"/>
      <c r="AN79" s="44"/>
      <c r="AO79" s="171" t="str">
        <f t="shared" si="6"/>
        <v/>
      </c>
      <c r="AP79" s="44"/>
      <c r="AQ79" s="44"/>
      <c r="AR79" s="44"/>
      <c r="AS79" s="75"/>
      <c r="AT79" s="75"/>
      <c r="AU79" s="76" t="b">
        <f t="shared" si="7"/>
        <v>1</v>
      </c>
    </row>
    <row r="80" spans="5:47" ht="43.5" customHeight="1">
      <c r="E80" s="44"/>
      <c r="F80" s="287" t="str">
        <f t="shared" si="4"/>
        <v/>
      </c>
      <c r="G80" s="87"/>
      <c r="H80" s="84"/>
      <c r="I80" s="84"/>
      <c r="J80" s="46"/>
      <c r="K80" s="44"/>
      <c r="L80" s="44"/>
      <c r="M80" s="44"/>
      <c r="N80" s="46"/>
      <c r="O80" s="41"/>
      <c r="P80" s="194"/>
      <c r="Q80" s="41"/>
      <c r="R80" s="41"/>
      <c r="S80" s="84"/>
      <c r="T80" s="46"/>
      <c r="U80" s="201"/>
      <c r="V80" s="85"/>
      <c r="W80" s="86"/>
      <c r="X80" s="89"/>
      <c r="Y80" s="201"/>
      <c r="Z80" s="201"/>
      <c r="AA80" s="87"/>
      <c r="AB80" s="171" t="str">
        <f t="shared" si="5"/>
        <v/>
      </c>
      <c r="AC80" s="44"/>
      <c r="AD80" s="201"/>
      <c r="AE80" s="201"/>
      <c r="AF80" s="41"/>
      <c r="AG80" s="46"/>
      <c r="AH80" s="46"/>
      <c r="AI80" s="41"/>
      <c r="AJ80" s="675"/>
      <c r="AK80" s="676"/>
      <c r="AL80" s="42"/>
      <c r="AM80" s="327"/>
      <c r="AN80" s="44"/>
      <c r="AO80" s="171" t="str">
        <f t="shared" si="6"/>
        <v/>
      </c>
      <c r="AP80" s="44"/>
      <c r="AQ80" s="44"/>
      <c r="AR80" s="44"/>
      <c r="AS80" s="75"/>
      <c r="AT80" s="75"/>
      <c r="AU80" s="76" t="b">
        <f t="shared" si="7"/>
        <v>1</v>
      </c>
    </row>
    <row r="81" spans="5:47" ht="43.5" customHeight="1">
      <c r="E81" s="44"/>
      <c r="F81" s="287" t="str">
        <f t="shared" si="4"/>
        <v/>
      </c>
      <c r="G81" s="87"/>
      <c r="H81" s="84"/>
      <c r="I81" s="84"/>
      <c r="J81" s="46"/>
      <c r="K81" s="44"/>
      <c r="L81" s="44"/>
      <c r="M81" s="44"/>
      <c r="N81" s="46"/>
      <c r="O81" s="41"/>
      <c r="P81" s="194"/>
      <c r="Q81" s="41"/>
      <c r="R81" s="41"/>
      <c r="S81" s="84"/>
      <c r="T81" s="46"/>
      <c r="U81" s="201"/>
      <c r="V81" s="85"/>
      <c r="W81" s="86"/>
      <c r="X81" s="89"/>
      <c r="Y81" s="201"/>
      <c r="Z81" s="201"/>
      <c r="AA81" s="87"/>
      <c r="AB81" s="171" t="str">
        <f t="shared" si="5"/>
        <v/>
      </c>
      <c r="AC81" s="44"/>
      <c r="AD81" s="201"/>
      <c r="AE81" s="201"/>
      <c r="AF81" s="41"/>
      <c r="AG81" s="46"/>
      <c r="AH81" s="46"/>
      <c r="AI81" s="41"/>
      <c r="AJ81" s="675"/>
      <c r="AK81" s="676"/>
      <c r="AL81" s="42"/>
      <c r="AM81" s="327"/>
      <c r="AN81" s="44"/>
      <c r="AO81" s="171" t="str">
        <f t="shared" si="6"/>
        <v/>
      </c>
      <c r="AP81" s="44"/>
      <c r="AQ81" s="44"/>
      <c r="AR81" s="44"/>
      <c r="AS81" s="75"/>
      <c r="AT81" s="75"/>
      <c r="AU81" s="76" t="b">
        <f t="shared" si="7"/>
        <v>1</v>
      </c>
    </row>
    <row r="82" spans="5:47" ht="43.5" customHeight="1">
      <c r="E82" s="44"/>
      <c r="F82" s="287" t="str">
        <f t="shared" si="4"/>
        <v/>
      </c>
      <c r="G82" s="87"/>
      <c r="H82" s="84"/>
      <c r="I82" s="84"/>
      <c r="J82" s="46"/>
      <c r="K82" s="44"/>
      <c r="L82" s="44"/>
      <c r="M82" s="44"/>
      <c r="N82" s="46"/>
      <c r="O82" s="41"/>
      <c r="P82" s="194"/>
      <c r="Q82" s="41"/>
      <c r="R82" s="41"/>
      <c r="S82" s="84"/>
      <c r="T82" s="46"/>
      <c r="U82" s="201"/>
      <c r="V82" s="85"/>
      <c r="W82" s="86"/>
      <c r="X82" s="89"/>
      <c r="Y82" s="201"/>
      <c r="Z82" s="201"/>
      <c r="AA82" s="87"/>
      <c r="AB82" s="171" t="str">
        <f t="shared" si="5"/>
        <v/>
      </c>
      <c r="AC82" s="44"/>
      <c r="AD82" s="201"/>
      <c r="AE82" s="201"/>
      <c r="AF82" s="41"/>
      <c r="AG82" s="46"/>
      <c r="AH82" s="46"/>
      <c r="AI82" s="41"/>
      <c r="AJ82" s="675"/>
      <c r="AK82" s="676"/>
      <c r="AL82" s="42"/>
      <c r="AM82" s="327"/>
      <c r="AN82" s="44"/>
      <c r="AO82" s="171" t="str">
        <f t="shared" si="6"/>
        <v/>
      </c>
      <c r="AP82" s="44"/>
      <c r="AQ82" s="44"/>
      <c r="AR82" s="44"/>
      <c r="AS82" s="75"/>
      <c r="AT82" s="75"/>
      <c r="AU82" s="76" t="b">
        <f t="shared" si="7"/>
        <v>1</v>
      </c>
    </row>
    <row r="83" spans="5:47" ht="43.5" customHeight="1">
      <c r="E83" s="44"/>
      <c r="F83" s="287" t="str">
        <f t="shared" si="4"/>
        <v/>
      </c>
      <c r="G83" s="87"/>
      <c r="H83" s="84"/>
      <c r="I83" s="84"/>
      <c r="J83" s="46"/>
      <c r="K83" s="44"/>
      <c r="L83" s="44"/>
      <c r="M83" s="44"/>
      <c r="N83" s="46"/>
      <c r="O83" s="41"/>
      <c r="P83" s="194"/>
      <c r="Q83" s="41"/>
      <c r="R83" s="41"/>
      <c r="S83" s="84"/>
      <c r="T83" s="46"/>
      <c r="U83" s="201"/>
      <c r="V83" s="85"/>
      <c r="W83" s="86"/>
      <c r="X83" s="89"/>
      <c r="Y83" s="201"/>
      <c r="Z83" s="201"/>
      <c r="AA83" s="87"/>
      <c r="AB83" s="171" t="str">
        <f t="shared" si="5"/>
        <v/>
      </c>
      <c r="AC83" s="44"/>
      <c r="AD83" s="201"/>
      <c r="AE83" s="201"/>
      <c r="AF83" s="41"/>
      <c r="AG83" s="46"/>
      <c r="AH83" s="46"/>
      <c r="AI83" s="41"/>
      <c r="AJ83" s="675"/>
      <c r="AK83" s="676"/>
      <c r="AL83" s="42"/>
      <c r="AM83" s="327"/>
      <c r="AN83" s="44"/>
      <c r="AO83" s="171" t="str">
        <f t="shared" si="6"/>
        <v/>
      </c>
      <c r="AP83" s="44"/>
      <c r="AQ83" s="44"/>
      <c r="AR83" s="44"/>
      <c r="AS83" s="75"/>
      <c r="AT83" s="75"/>
      <c r="AU83" s="76" t="b">
        <f t="shared" si="7"/>
        <v>1</v>
      </c>
    </row>
    <row r="84" spans="5:47" ht="43.5" customHeight="1">
      <c r="E84" s="44"/>
      <c r="F84" s="287" t="str">
        <f t="shared" si="4"/>
        <v/>
      </c>
      <c r="G84" s="87"/>
      <c r="H84" s="84"/>
      <c r="I84" s="84"/>
      <c r="J84" s="46"/>
      <c r="K84" s="44"/>
      <c r="L84" s="44"/>
      <c r="M84" s="44"/>
      <c r="N84" s="46"/>
      <c r="O84" s="41"/>
      <c r="P84" s="194"/>
      <c r="Q84" s="41"/>
      <c r="R84" s="41"/>
      <c r="S84" s="84"/>
      <c r="T84" s="46"/>
      <c r="U84" s="201"/>
      <c r="V84" s="85"/>
      <c r="W84" s="86"/>
      <c r="X84" s="89"/>
      <c r="Y84" s="201"/>
      <c r="Z84" s="201"/>
      <c r="AA84" s="87"/>
      <c r="AB84" s="171" t="str">
        <f t="shared" si="5"/>
        <v/>
      </c>
      <c r="AC84" s="44"/>
      <c r="AD84" s="201"/>
      <c r="AE84" s="201"/>
      <c r="AF84" s="41"/>
      <c r="AG84" s="46"/>
      <c r="AH84" s="46"/>
      <c r="AI84" s="41"/>
      <c r="AJ84" s="675"/>
      <c r="AK84" s="676"/>
      <c r="AL84" s="42"/>
      <c r="AM84" s="327"/>
      <c r="AN84" s="44"/>
      <c r="AO84" s="171" t="str">
        <f t="shared" si="6"/>
        <v/>
      </c>
      <c r="AP84" s="44"/>
      <c r="AQ84" s="44"/>
      <c r="AR84" s="44"/>
      <c r="AS84" s="75"/>
      <c r="AT84" s="75"/>
      <c r="AU84" s="76" t="b">
        <f t="shared" si="7"/>
        <v>1</v>
      </c>
    </row>
    <row r="85" spans="5:47" ht="43.5" customHeight="1">
      <c r="E85" s="44"/>
      <c r="F85" s="287" t="str">
        <f t="shared" si="4"/>
        <v/>
      </c>
      <c r="G85" s="87"/>
      <c r="H85" s="84"/>
      <c r="I85" s="84"/>
      <c r="J85" s="46"/>
      <c r="K85" s="44"/>
      <c r="L85" s="44"/>
      <c r="M85" s="44"/>
      <c r="N85" s="46"/>
      <c r="O85" s="41"/>
      <c r="P85" s="194"/>
      <c r="Q85" s="41"/>
      <c r="R85" s="41"/>
      <c r="S85" s="84"/>
      <c r="T85" s="46"/>
      <c r="U85" s="201"/>
      <c r="V85" s="85"/>
      <c r="W85" s="86"/>
      <c r="X85" s="89"/>
      <c r="Y85" s="201"/>
      <c r="Z85" s="201"/>
      <c r="AA85" s="87"/>
      <c r="AB85" s="171" t="str">
        <f t="shared" si="5"/>
        <v/>
      </c>
      <c r="AC85" s="44"/>
      <c r="AD85" s="201"/>
      <c r="AE85" s="201"/>
      <c r="AF85" s="41"/>
      <c r="AG85" s="46"/>
      <c r="AH85" s="46"/>
      <c r="AI85" s="41"/>
      <c r="AJ85" s="675"/>
      <c r="AK85" s="676"/>
      <c r="AL85" s="42"/>
      <c r="AM85" s="327"/>
      <c r="AN85" s="44"/>
      <c r="AO85" s="171" t="str">
        <f t="shared" si="6"/>
        <v/>
      </c>
      <c r="AP85" s="44"/>
      <c r="AQ85" s="44"/>
      <c r="AR85" s="44"/>
      <c r="AS85" s="75"/>
      <c r="AT85" s="75"/>
      <c r="AU85" s="76" t="b">
        <f t="shared" si="7"/>
        <v>1</v>
      </c>
    </row>
    <row r="86" spans="5:47" ht="43.5" customHeight="1">
      <c r="E86" s="44"/>
      <c r="F86" s="287" t="str">
        <f t="shared" si="4"/>
        <v/>
      </c>
      <c r="G86" s="87"/>
      <c r="H86" s="84"/>
      <c r="I86" s="84"/>
      <c r="J86" s="46"/>
      <c r="K86" s="44"/>
      <c r="L86" s="44"/>
      <c r="M86" s="44"/>
      <c r="N86" s="46"/>
      <c r="O86" s="41"/>
      <c r="P86" s="194"/>
      <c r="Q86" s="41"/>
      <c r="R86" s="41"/>
      <c r="S86" s="84"/>
      <c r="T86" s="46"/>
      <c r="U86" s="201"/>
      <c r="V86" s="85"/>
      <c r="W86" s="86"/>
      <c r="X86" s="89"/>
      <c r="Y86" s="201"/>
      <c r="Z86" s="201"/>
      <c r="AA86" s="87"/>
      <c r="AB86" s="171" t="str">
        <f t="shared" si="5"/>
        <v/>
      </c>
      <c r="AC86" s="44"/>
      <c r="AD86" s="201"/>
      <c r="AE86" s="201"/>
      <c r="AF86" s="41"/>
      <c r="AG86" s="46"/>
      <c r="AH86" s="46"/>
      <c r="AI86" s="41"/>
      <c r="AJ86" s="675"/>
      <c r="AK86" s="676"/>
      <c r="AL86" s="42"/>
      <c r="AM86" s="327"/>
      <c r="AN86" s="44"/>
      <c r="AO86" s="171" t="str">
        <f t="shared" si="6"/>
        <v/>
      </c>
      <c r="AP86" s="44"/>
      <c r="AQ86" s="44"/>
      <c r="AR86" s="44"/>
      <c r="AS86" s="75"/>
      <c r="AT86" s="75"/>
      <c r="AU86" s="76" t="b">
        <f t="shared" si="7"/>
        <v>1</v>
      </c>
    </row>
    <row r="87" spans="5:47" ht="43.5" customHeight="1">
      <c r="E87" s="44"/>
      <c r="F87" s="287" t="str">
        <f t="shared" si="4"/>
        <v/>
      </c>
      <c r="G87" s="87"/>
      <c r="H87" s="84"/>
      <c r="I87" s="84"/>
      <c r="J87" s="46"/>
      <c r="K87" s="44"/>
      <c r="L87" s="44"/>
      <c r="M87" s="44"/>
      <c r="N87" s="46"/>
      <c r="O87" s="41"/>
      <c r="P87" s="194"/>
      <c r="Q87" s="41"/>
      <c r="R87" s="41"/>
      <c r="S87" s="84"/>
      <c r="T87" s="46"/>
      <c r="U87" s="201"/>
      <c r="V87" s="85"/>
      <c r="W87" s="86"/>
      <c r="X87" s="89"/>
      <c r="Y87" s="201"/>
      <c r="Z87" s="201"/>
      <c r="AA87" s="87"/>
      <c r="AB87" s="171" t="str">
        <f t="shared" si="5"/>
        <v/>
      </c>
      <c r="AC87" s="44"/>
      <c r="AD87" s="201"/>
      <c r="AE87" s="201"/>
      <c r="AF87" s="41"/>
      <c r="AG87" s="46"/>
      <c r="AH87" s="46"/>
      <c r="AI87" s="41"/>
      <c r="AJ87" s="675"/>
      <c r="AK87" s="676"/>
      <c r="AL87" s="42"/>
      <c r="AM87" s="327"/>
      <c r="AN87" s="44"/>
      <c r="AO87" s="171" t="str">
        <f t="shared" si="6"/>
        <v/>
      </c>
      <c r="AP87" s="44"/>
      <c r="AQ87" s="44"/>
      <c r="AR87" s="44"/>
      <c r="AS87" s="75"/>
      <c r="AT87" s="75"/>
      <c r="AU87" s="76" t="b">
        <f t="shared" si="7"/>
        <v>1</v>
      </c>
    </row>
    <row r="88" spans="5:47" ht="43.5" customHeight="1">
      <c r="E88" s="44"/>
      <c r="F88" s="287" t="str">
        <f t="shared" si="4"/>
        <v/>
      </c>
      <c r="G88" s="87"/>
      <c r="H88" s="84"/>
      <c r="I88" s="84"/>
      <c r="J88" s="46"/>
      <c r="K88" s="44"/>
      <c r="L88" s="44"/>
      <c r="M88" s="44"/>
      <c r="N88" s="46"/>
      <c r="O88" s="41"/>
      <c r="P88" s="194"/>
      <c r="Q88" s="41"/>
      <c r="R88" s="41"/>
      <c r="S88" s="84"/>
      <c r="T88" s="46"/>
      <c r="U88" s="201"/>
      <c r="V88" s="85"/>
      <c r="W88" s="86"/>
      <c r="X88" s="89"/>
      <c r="Y88" s="201"/>
      <c r="Z88" s="201"/>
      <c r="AA88" s="87"/>
      <c r="AB88" s="171" t="str">
        <f t="shared" si="5"/>
        <v/>
      </c>
      <c r="AC88" s="44"/>
      <c r="AD88" s="201"/>
      <c r="AE88" s="201"/>
      <c r="AF88" s="41"/>
      <c r="AG88" s="46"/>
      <c r="AH88" s="46"/>
      <c r="AI88" s="41"/>
      <c r="AJ88" s="675"/>
      <c r="AK88" s="676"/>
      <c r="AL88" s="42"/>
      <c r="AM88" s="327"/>
      <c r="AN88" s="44"/>
      <c r="AO88" s="171" t="str">
        <f t="shared" si="6"/>
        <v/>
      </c>
      <c r="AP88" s="44"/>
      <c r="AQ88" s="44"/>
      <c r="AR88" s="44"/>
      <c r="AS88" s="75"/>
      <c r="AT88" s="75"/>
      <c r="AU88" s="76" t="b">
        <f t="shared" si="7"/>
        <v>1</v>
      </c>
    </row>
    <row r="89" spans="5:47" ht="43.5" customHeight="1">
      <c r="E89" s="44"/>
      <c r="F89" s="287" t="str">
        <f t="shared" si="4"/>
        <v/>
      </c>
      <c r="G89" s="87"/>
      <c r="H89" s="84"/>
      <c r="I89" s="84"/>
      <c r="J89" s="46"/>
      <c r="K89" s="44"/>
      <c r="L89" s="44"/>
      <c r="M89" s="44"/>
      <c r="N89" s="46"/>
      <c r="O89" s="41"/>
      <c r="P89" s="194"/>
      <c r="Q89" s="41"/>
      <c r="R89" s="41"/>
      <c r="S89" s="84"/>
      <c r="T89" s="46"/>
      <c r="U89" s="201"/>
      <c r="V89" s="85"/>
      <c r="W89" s="86"/>
      <c r="X89" s="89"/>
      <c r="Y89" s="201"/>
      <c r="Z89" s="201"/>
      <c r="AA89" s="87"/>
      <c r="AB89" s="171" t="str">
        <f t="shared" si="5"/>
        <v/>
      </c>
      <c r="AC89" s="44"/>
      <c r="AD89" s="201"/>
      <c r="AE89" s="201"/>
      <c r="AF89" s="41"/>
      <c r="AG89" s="46"/>
      <c r="AH89" s="46"/>
      <c r="AI89" s="41"/>
      <c r="AJ89" s="675"/>
      <c r="AK89" s="676"/>
      <c r="AL89" s="42"/>
      <c r="AM89" s="327"/>
      <c r="AN89" s="44"/>
      <c r="AO89" s="171" t="str">
        <f t="shared" si="6"/>
        <v/>
      </c>
      <c r="AP89" s="44"/>
      <c r="AQ89" s="44"/>
      <c r="AR89" s="44"/>
      <c r="AS89" s="75"/>
      <c r="AT89" s="75"/>
      <c r="AU89" s="76" t="b">
        <f t="shared" si="7"/>
        <v>1</v>
      </c>
    </row>
    <row r="90" spans="5:47" ht="43.5" customHeight="1">
      <c r="E90" s="44"/>
      <c r="F90" s="287" t="str">
        <f t="shared" si="4"/>
        <v/>
      </c>
      <c r="G90" s="87"/>
      <c r="H90" s="84"/>
      <c r="I90" s="84"/>
      <c r="J90" s="46"/>
      <c r="K90" s="44"/>
      <c r="L90" s="44"/>
      <c r="M90" s="44"/>
      <c r="N90" s="46"/>
      <c r="O90" s="41"/>
      <c r="P90" s="194"/>
      <c r="Q90" s="41"/>
      <c r="R90" s="41"/>
      <c r="S90" s="84"/>
      <c r="T90" s="46"/>
      <c r="U90" s="201"/>
      <c r="V90" s="85"/>
      <c r="W90" s="86"/>
      <c r="X90" s="89"/>
      <c r="Y90" s="201"/>
      <c r="Z90" s="201"/>
      <c r="AA90" s="87"/>
      <c r="AB90" s="171" t="str">
        <f t="shared" si="5"/>
        <v/>
      </c>
      <c r="AC90" s="44"/>
      <c r="AD90" s="201"/>
      <c r="AE90" s="201"/>
      <c r="AF90" s="41"/>
      <c r="AG90" s="46"/>
      <c r="AH90" s="46"/>
      <c r="AI90" s="41"/>
      <c r="AJ90" s="675"/>
      <c r="AK90" s="676"/>
      <c r="AL90" s="42"/>
      <c r="AM90" s="327"/>
      <c r="AN90" s="44"/>
      <c r="AO90" s="171" t="str">
        <f t="shared" si="6"/>
        <v/>
      </c>
      <c r="AP90" s="44"/>
      <c r="AQ90" s="44"/>
      <c r="AR90" s="44"/>
      <c r="AS90" s="75"/>
      <c r="AT90" s="75"/>
      <c r="AU90" s="76" t="b">
        <f t="shared" si="7"/>
        <v>1</v>
      </c>
    </row>
    <row r="91" spans="5:47" ht="43.5" customHeight="1">
      <c r="E91" s="44"/>
      <c r="F91" s="287" t="str">
        <f t="shared" si="4"/>
        <v/>
      </c>
      <c r="G91" s="87"/>
      <c r="H91" s="84"/>
      <c r="I91" s="84"/>
      <c r="J91" s="46"/>
      <c r="K91" s="44"/>
      <c r="L91" s="44"/>
      <c r="M91" s="44"/>
      <c r="N91" s="46"/>
      <c r="O91" s="41"/>
      <c r="P91" s="194"/>
      <c r="Q91" s="41"/>
      <c r="R91" s="41"/>
      <c r="S91" s="84"/>
      <c r="T91" s="46"/>
      <c r="U91" s="201"/>
      <c r="V91" s="85"/>
      <c r="W91" s="86"/>
      <c r="X91" s="89"/>
      <c r="Y91" s="201"/>
      <c r="Z91" s="201"/>
      <c r="AA91" s="87"/>
      <c r="AB91" s="171" t="str">
        <f t="shared" si="5"/>
        <v/>
      </c>
      <c r="AC91" s="44"/>
      <c r="AD91" s="201"/>
      <c r="AE91" s="201"/>
      <c r="AF91" s="41"/>
      <c r="AG91" s="46"/>
      <c r="AH91" s="46"/>
      <c r="AI91" s="41"/>
      <c r="AJ91" s="675"/>
      <c r="AK91" s="676"/>
      <c r="AL91" s="42"/>
      <c r="AM91" s="327"/>
      <c r="AN91" s="44"/>
      <c r="AO91" s="171" t="str">
        <f t="shared" si="6"/>
        <v/>
      </c>
      <c r="AP91" s="44"/>
      <c r="AQ91" s="44"/>
      <c r="AR91" s="44"/>
      <c r="AS91" s="75"/>
      <c r="AT91" s="75"/>
      <c r="AU91" s="76" t="b">
        <f t="shared" si="7"/>
        <v>1</v>
      </c>
    </row>
    <row r="92" spans="5:47" ht="43.5" customHeight="1">
      <c r="E92" s="44"/>
      <c r="F92" s="287" t="str">
        <f t="shared" si="4"/>
        <v/>
      </c>
      <c r="G92" s="87"/>
      <c r="H92" s="84"/>
      <c r="I92" s="84"/>
      <c r="J92" s="46"/>
      <c r="K92" s="44"/>
      <c r="L92" s="44"/>
      <c r="M92" s="44"/>
      <c r="N92" s="46"/>
      <c r="O92" s="41"/>
      <c r="P92" s="194"/>
      <c r="Q92" s="41"/>
      <c r="R92" s="41"/>
      <c r="S92" s="84"/>
      <c r="T92" s="46"/>
      <c r="U92" s="201"/>
      <c r="V92" s="85"/>
      <c r="W92" s="86"/>
      <c r="X92" s="89"/>
      <c r="Y92" s="201"/>
      <c r="Z92" s="201"/>
      <c r="AA92" s="87"/>
      <c r="AB92" s="171" t="str">
        <f t="shared" si="5"/>
        <v/>
      </c>
      <c r="AC92" s="44"/>
      <c r="AD92" s="201"/>
      <c r="AE92" s="201"/>
      <c r="AF92" s="41"/>
      <c r="AG92" s="46"/>
      <c r="AH92" s="46"/>
      <c r="AI92" s="41"/>
      <c r="AJ92" s="675"/>
      <c r="AK92" s="676"/>
      <c r="AL92" s="42"/>
      <c r="AM92" s="327"/>
      <c r="AN92" s="44"/>
      <c r="AO92" s="171" t="str">
        <f t="shared" si="6"/>
        <v/>
      </c>
      <c r="AP92" s="44"/>
      <c r="AQ92" s="44"/>
      <c r="AR92" s="44"/>
      <c r="AS92" s="75"/>
      <c r="AT92" s="75"/>
      <c r="AU92" s="76" t="b">
        <f t="shared" si="7"/>
        <v>1</v>
      </c>
    </row>
    <row r="93" spans="5:47" ht="43.5" customHeight="1">
      <c r="E93" s="44"/>
      <c r="F93" s="287" t="str">
        <f t="shared" si="4"/>
        <v/>
      </c>
      <c r="G93" s="87"/>
      <c r="H93" s="84"/>
      <c r="I93" s="84"/>
      <c r="J93" s="46"/>
      <c r="K93" s="44"/>
      <c r="L93" s="44"/>
      <c r="M93" s="44"/>
      <c r="N93" s="46"/>
      <c r="O93" s="41"/>
      <c r="P93" s="194"/>
      <c r="Q93" s="41"/>
      <c r="R93" s="41"/>
      <c r="S93" s="84"/>
      <c r="T93" s="46"/>
      <c r="U93" s="201"/>
      <c r="V93" s="85"/>
      <c r="W93" s="86"/>
      <c r="X93" s="89"/>
      <c r="Y93" s="201"/>
      <c r="Z93" s="201"/>
      <c r="AA93" s="87"/>
      <c r="AB93" s="171" t="str">
        <f t="shared" si="5"/>
        <v/>
      </c>
      <c r="AC93" s="44"/>
      <c r="AD93" s="201"/>
      <c r="AE93" s="201"/>
      <c r="AF93" s="41"/>
      <c r="AG93" s="46"/>
      <c r="AH93" s="46"/>
      <c r="AI93" s="41"/>
      <c r="AJ93" s="675"/>
      <c r="AK93" s="676"/>
      <c r="AL93" s="42"/>
      <c r="AM93" s="327"/>
      <c r="AN93" s="44"/>
      <c r="AO93" s="171" t="str">
        <f t="shared" si="6"/>
        <v/>
      </c>
      <c r="AP93" s="44"/>
      <c r="AQ93" s="44"/>
      <c r="AR93" s="44"/>
      <c r="AS93" s="75"/>
      <c r="AT93" s="75"/>
      <c r="AU93" s="76" t="b">
        <f t="shared" si="7"/>
        <v>1</v>
      </c>
    </row>
    <row r="94" spans="5:47" ht="43.5" customHeight="1">
      <c r="E94" s="44"/>
      <c r="F94" s="287" t="str">
        <f t="shared" si="4"/>
        <v/>
      </c>
      <c r="G94" s="87"/>
      <c r="H94" s="84"/>
      <c r="I94" s="84"/>
      <c r="J94" s="46"/>
      <c r="K94" s="44"/>
      <c r="L94" s="44"/>
      <c r="M94" s="44"/>
      <c r="N94" s="46"/>
      <c r="O94" s="41"/>
      <c r="P94" s="194"/>
      <c r="Q94" s="41"/>
      <c r="R94" s="41"/>
      <c r="S94" s="84"/>
      <c r="T94" s="46"/>
      <c r="U94" s="201"/>
      <c r="V94" s="85"/>
      <c r="W94" s="86"/>
      <c r="X94" s="89"/>
      <c r="Y94" s="201"/>
      <c r="Z94" s="201"/>
      <c r="AA94" s="87"/>
      <c r="AB94" s="171" t="str">
        <f t="shared" si="5"/>
        <v/>
      </c>
      <c r="AC94" s="44"/>
      <c r="AD94" s="201"/>
      <c r="AE94" s="201"/>
      <c r="AF94" s="41"/>
      <c r="AG94" s="46"/>
      <c r="AH94" s="46"/>
      <c r="AI94" s="41"/>
      <c r="AJ94" s="675"/>
      <c r="AK94" s="676"/>
      <c r="AL94" s="42"/>
      <c r="AM94" s="327"/>
      <c r="AN94" s="44"/>
      <c r="AO94" s="171" t="str">
        <f t="shared" si="6"/>
        <v/>
      </c>
      <c r="AP94" s="44"/>
      <c r="AQ94" s="44"/>
      <c r="AR94" s="44"/>
      <c r="AS94" s="75"/>
      <c r="AT94" s="75"/>
      <c r="AU94" s="76" t="b">
        <f t="shared" si="7"/>
        <v>1</v>
      </c>
    </row>
    <row r="95" spans="5:47" ht="43.5" customHeight="1">
      <c r="E95" s="44"/>
      <c r="F95" s="287" t="str">
        <f t="shared" si="4"/>
        <v/>
      </c>
      <c r="G95" s="87"/>
      <c r="H95" s="84"/>
      <c r="I95" s="84"/>
      <c r="J95" s="46"/>
      <c r="K95" s="44"/>
      <c r="L95" s="44"/>
      <c r="M95" s="44"/>
      <c r="N95" s="46"/>
      <c r="O95" s="41"/>
      <c r="P95" s="194"/>
      <c r="Q95" s="41"/>
      <c r="R95" s="41"/>
      <c r="S95" s="84"/>
      <c r="T95" s="46"/>
      <c r="U95" s="201"/>
      <c r="V95" s="85"/>
      <c r="W95" s="86"/>
      <c r="X95" s="89"/>
      <c r="Y95" s="201"/>
      <c r="Z95" s="201"/>
      <c r="AA95" s="87"/>
      <c r="AB95" s="171" t="str">
        <f t="shared" si="5"/>
        <v/>
      </c>
      <c r="AC95" s="44"/>
      <c r="AD95" s="201"/>
      <c r="AE95" s="201"/>
      <c r="AF95" s="41"/>
      <c r="AG95" s="46"/>
      <c r="AH95" s="46"/>
      <c r="AI95" s="41"/>
      <c r="AJ95" s="675"/>
      <c r="AK95" s="676"/>
      <c r="AL95" s="42"/>
      <c r="AM95" s="327"/>
      <c r="AN95" s="44"/>
      <c r="AO95" s="171" t="str">
        <f t="shared" si="6"/>
        <v/>
      </c>
      <c r="AP95" s="44"/>
      <c r="AQ95" s="44"/>
      <c r="AR95" s="44"/>
      <c r="AS95" s="75"/>
      <c r="AT95" s="75"/>
      <c r="AU95" s="76" t="b">
        <f t="shared" si="7"/>
        <v>1</v>
      </c>
    </row>
    <row r="96" spans="5:47" ht="43.5" customHeight="1">
      <c r="E96" s="44"/>
      <c r="F96" s="287" t="str">
        <f t="shared" si="4"/>
        <v/>
      </c>
      <c r="G96" s="87"/>
      <c r="H96" s="84"/>
      <c r="I96" s="84"/>
      <c r="J96" s="46"/>
      <c r="K96" s="44"/>
      <c r="L96" s="44"/>
      <c r="M96" s="44"/>
      <c r="N96" s="46"/>
      <c r="O96" s="41"/>
      <c r="P96" s="194"/>
      <c r="Q96" s="41"/>
      <c r="R96" s="41"/>
      <c r="S96" s="84"/>
      <c r="T96" s="46"/>
      <c r="U96" s="201"/>
      <c r="V96" s="85"/>
      <c r="W96" s="86"/>
      <c r="X96" s="89"/>
      <c r="Y96" s="201"/>
      <c r="Z96" s="201"/>
      <c r="AA96" s="87"/>
      <c r="AB96" s="171" t="str">
        <f t="shared" si="5"/>
        <v/>
      </c>
      <c r="AC96" s="44"/>
      <c r="AD96" s="201"/>
      <c r="AE96" s="201"/>
      <c r="AF96" s="41"/>
      <c r="AG96" s="46"/>
      <c r="AH96" s="46"/>
      <c r="AI96" s="41"/>
      <c r="AJ96" s="675"/>
      <c r="AK96" s="676"/>
      <c r="AL96" s="42"/>
      <c r="AM96" s="327"/>
      <c r="AN96" s="44"/>
      <c r="AO96" s="171" t="str">
        <f t="shared" si="6"/>
        <v/>
      </c>
      <c r="AP96" s="44"/>
      <c r="AQ96" s="44"/>
      <c r="AR96" s="44"/>
      <c r="AS96" s="75"/>
      <c r="AT96" s="75"/>
      <c r="AU96" s="76" t="b">
        <f t="shared" si="7"/>
        <v>1</v>
      </c>
    </row>
    <row r="97" spans="5:47" ht="43.5" customHeight="1">
      <c r="E97" s="44"/>
      <c r="F97" s="287" t="str">
        <f t="shared" si="4"/>
        <v/>
      </c>
      <c r="G97" s="87"/>
      <c r="H97" s="84"/>
      <c r="I97" s="84"/>
      <c r="J97" s="46"/>
      <c r="K97" s="44"/>
      <c r="L97" s="44"/>
      <c r="M97" s="44"/>
      <c r="N97" s="46"/>
      <c r="O97" s="41"/>
      <c r="P97" s="194"/>
      <c r="Q97" s="41"/>
      <c r="R97" s="41"/>
      <c r="S97" s="84"/>
      <c r="T97" s="46"/>
      <c r="U97" s="201"/>
      <c r="V97" s="85"/>
      <c r="W97" s="86"/>
      <c r="X97" s="89"/>
      <c r="Y97" s="201"/>
      <c r="Z97" s="201"/>
      <c r="AA97" s="87"/>
      <c r="AB97" s="171" t="str">
        <f t="shared" si="5"/>
        <v/>
      </c>
      <c r="AC97" s="44"/>
      <c r="AD97" s="201"/>
      <c r="AE97" s="201"/>
      <c r="AF97" s="41"/>
      <c r="AG97" s="46"/>
      <c r="AH97" s="46"/>
      <c r="AI97" s="41"/>
      <c r="AJ97" s="675"/>
      <c r="AK97" s="676"/>
      <c r="AL97" s="42"/>
      <c r="AM97" s="327"/>
      <c r="AN97" s="44"/>
      <c r="AO97" s="171" t="str">
        <f t="shared" si="6"/>
        <v/>
      </c>
      <c r="AP97" s="44"/>
      <c r="AQ97" s="44"/>
      <c r="AR97" s="44"/>
      <c r="AS97" s="75"/>
      <c r="AT97" s="75"/>
      <c r="AU97" s="76" t="b">
        <f t="shared" si="7"/>
        <v>1</v>
      </c>
    </row>
    <row r="98" spans="5:47" ht="43.5" customHeight="1">
      <c r="E98" s="44"/>
      <c r="F98" s="287" t="str">
        <f t="shared" ref="F98:F161" si="8">IF(ISBLANK($E98), "", VLOOKUP($E98,참여인력_개요,2,FALSE))</f>
        <v/>
      </c>
      <c r="G98" s="87"/>
      <c r="H98" s="84"/>
      <c r="I98" s="84"/>
      <c r="J98" s="46"/>
      <c r="K98" s="44"/>
      <c r="L98" s="44"/>
      <c r="M98" s="44"/>
      <c r="N98" s="46"/>
      <c r="O98" s="41"/>
      <c r="P98" s="194"/>
      <c r="Q98" s="41"/>
      <c r="R98" s="41"/>
      <c r="S98" s="84"/>
      <c r="T98" s="46"/>
      <c r="U98" s="201"/>
      <c r="V98" s="85"/>
      <c r="W98" s="86"/>
      <c r="X98" s="89"/>
      <c r="Y98" s="201"/>
      <c r="Z98" s="201"/>
      <c r="AA98" s="87"/>
      <c r="AB98" s="171" t="str">
        <f t="shared" si="5"/>
        <v/>
      </c>
      <c r="AC98" s="44"/>
      <c r="AD98" s="201"/>
      <c r="AE98" s="201"/>
      <c r="AF98" s="41"/>
      <c r="AG98" s="46"/>
      <c r="AH98" s="46"/>
      <c r="AI98" s="41"/>
      <c r="AJ98" s="675"/>
      <c r="AK98" s="676"/>
      <c r="AL98" s="42"/>
      <c r="AM98" s="327"/>
      <c r="AN98" s="44"/>
      <c r="AO98" s="171" t="str">
        <f t="shared" si="6"/>
        <v/>
      </c>
      <c r="AP98" s="44"/>
      <c r="AQ98" s="44"/>
      <c r="AR98" s="44"/>
      <c r="AS98" s="75"/>
      <c r="AT98" s="75"/>
      <c r="AU98" s="76" t="b">
        <f t="shared" si="7"/>
        <v>1</v>
      </c>
    </row>
    <row r="99" spans="5:47" ht="43.5" customHeight="1">
      <c r="E99" s="44"/>
      <c r="F99" s="287" t="str">
        <f t="shared" si="8"/>
        <v/>
      </c>
      <c r="G99" s="87"/>
      <c r="H99" s="84"/>
      <c r="I99" s="84"/>
      <c r="J99" s="46"/>
      <c r="K99" s="44"/>
      <c r="L99" s="44"/>
      <c r="M99" s="44"/>
      <c r="N99" s="46"/>
      <c r="O99" s="41"/>
      <c r="P99" s="194"/>
      <c r="Q99" s="41"/>
      <c r="R99" s="41"/>
      <c r="S99" s="84"/>
      <c r="T99" s="46"/>
      <c r="U99" s="201"/>
      <c r="V99" s="85"/>
      <c r="W99" s="86"/>
      <c r="X99" s="89"/>
      <c r="Y99" s="201"/>
      <c r="Z99" s="201"/>
      <c r="AA99" s="87"/>
      <c r="AB99" s="171" t="str">
        <f t="shared" si="5"/>
        <v/>
      </c>
      <c r="AC99" s="44"/>
      <c r="AD99" s="201"/>
      <c r="AE99" s="201"/>
      <c r="AF99" s="41"/>
      <c r="AG99" s="46"/>
      <c r="AH99" s="46"/>
      <c r="AI99" s="41"/>
      <c r="AJ99" s="675"/>
      <c r="AK99" s="676"/>
      <c r="AL99" s="42"/>
      <c r="AM99" s="327"/>
      <c r="AN99" s="44"/>
      <c r="AO99" s="171" t="str">
        <f t="shared" si="6"/>
        <v/>
      </c>
      <c r="AP99" s="44"/>
      <c r="AQ99" s="44"/>
      <c r="AR99" s="44"/>
      <c r="AS99" s="75"/>
      <c r="AT99" s="75"/>
      <c r="AU99" s="76" t="b">
        <f t="shared" si="7"/>
        <v>1</v>
      </c>
    </row>
    <row r="100" spans="5:47" ht="43.5" customHeight="1">
      <c r="E100" s="44"/>
      <c r="F100" s="287" t="str">
        <f t="shared" si="8"/>
        <v/>
      </c>
      <c r="G100" s="87"/>
      <c r="H100" s="84"/>
      <c r="I100" s="84"/>
      <c r="J100" s="46"/>
      <c r="K100" s="44"/>
      <c r="L100" s="44"/>
      <c r="M100" s="44"/>
      <c r="N100" s="46"/>
      <c r="O100" s="41"/>
      <c r="P100" s="194"/>
      <c r="Q100" s="41"/>
      <c r="R100" s="41"/>
      <c r="S100" s="84"/>
      <c r="T100" s="46"/>
      <c r="U100" s="201"/>
      <c r="V100" s="85"/>
      <c r="W100" s="86"/>
      <c r="X100" s="89"/>
      <c r="Y100" s="201"/>
      <c r="Z100" s="201"/>
      <c r="AA100" s="87"/>
      <c r="AB100" s="171" t="str">
        <f t="shared" si="5"/>
        <v/>
      </c>
      <c r="AC100" s="44"/>
      <c r="AD100" s="201"/>
      <c r="AE100" s="201"/>
      <c r="AF100" s="41"/>
      <c r="AG100" s="46"/>
      <c r="AH100" s="46"/>
      <c r="AI100" s="41"/>
      <c r="AJ100" s="675"/>
      <c r="AK100" s="676"/>
      <c r="AL100" s="42"/>
      <c r="AM100" s="327"/>
      <c r="AN100" s="44"/>
      <c r="AO100" s="171" t="str">
        <f t="shared" si="6"/>
        <v/>
      </c>
      <c r="AP100" s="44"/>
      <c r="AQ100" s="44"/>
      <c r="AR100" s="44"/>
      <c r="AS100" s="75"/>
      <c r="AT100" s="75"/>
      <c r="AU100" s="76" t="b">
        <f t="shared" si="7"/>
        <v>1</v>
      </c>
    </row>
    <row r="101" spans="5:47" ht="43.5" customHeight="1">
      <c r="E101" s="44"/>
      <c r="F101" s="287" t="str">
        <f t="shared" si="8"/>
        <v/>
      </c>
      <c r="G101" s="87"/>
      <c r="H101" s="84"/>
      <c r="I101" s="84"/>
      <c r="J101" s="46"/>
      <c r="K101" s="44"/>
      <c r="L101" s="44"/>
      <c r="M101" s="44"/>
      <c r="N101" s="46"/>
      <c r="O101" s="41"/>
      <c r="P101" s="194"/>
      <c r="Q101" s="41"/>
      <c r="R101" s="41"/>
      <c r="S101" s="84"/>
      <c r="T101" s="46"/>
      <c r="U101" s="201"/>
      <c r="V101" s="85"/>
      <c r="W101" s="86"/>
      <c r="X101" s="89"/>
      <c r="Y101" s="201"/>
      <c r="Z101" s="201"/>
      <c r="AA101" s="87"/>
      <c r="AB101" s="171" t="str">
        <f t="shared" si="5"/>
        <v/>
      </c>
      <c r="AC101" s="44"/>
      <c r="AD101" s="201"/>
      <c r="AE101" s="201"/>
      <c r="AF101" s="41"/>
      <c r="AG101" s="46"/>
      <c r="AH101" s="46"/>
      <c r="AI101" s="41"/>
      <c r="AJ101" s="675"/>
      <c r="AK101" s="676"/>
      <c r="AL101" s="42"/>
      <c r="AM101" s="327"/>
      <c r="AN101" s="44"/>
      <c r="AO101" s="171" t="str">
        <f t="shared" si="6"/>
        <v/>
      </c>
      <c r="AP101" s="44"/>
      <c r="AS101" s="75"/>
      <c r="AT101" s="75"/>
      <c r="AU101" s="76" t="b">
        <f t="shared" si="7"/>
        <v>1</v>
      </c>
    </row>
    <row r="102" spans="5:47" ht="43.5" customHeight="1">
      <c r="E102" s="44"/>
      <c r="F102" s="287" t="str">
        <f t="shared" si="8"/>
        <v/>
      </c>
      <c r="G102" s="87"/>
      <c r="H102" s="84"/>
      <c r="I102" s="84"/>
      <c r="J102" s="46"/>
      <c r="K102" s="44"/>
      <c r="L102" s="44"/>
      <c r="M102" s="44"/>
      <c r="N102" s="46"/>
      <c r="O102" s="41"/>
      <c r="P102" s="194"/>
      <c r="Q102" s="41"/>
      <c r="R102" s="41"/>
      <c r="S102" s="84"/>
      <c r="T102" s="46"/>
      <c r="U102" s="201"/>
      <c r="V102" s="85"/>
      <c r="W102" s="86"/>
      <c r="X102" s="89"/>
      <c r="Y102" s="201"/>
      <c r="Z102" s="201"/>
      <c r="AA102" s="87"/>
      <c r="AB102" s="171" t="str">
        <f t="shared" si="5"/>
        <v/>
      </c>
      <c r="AC102" s="44"/>
      <c r="AD102" s="201"/>
      <c r="AE102" s="201"/>
      <c r="AF102" s="41"/>
      <c r="AG102" s="46"/>
      <c r="AH102" s="46"/>
      <c r="AI102" s="41"/>
      <c r="AJ102" s="675"/>
      <c r="AK102" s="676"/>
      <c r="AL102" s="42"/>
      <c r="AM102" s="327"/>
      <c r="AN102" s="44"/>
      <c r="AO102" s="171" t="str">
        <f t="shared" si="6"/>
        <v/>
      </c>
      <c r="AP102" s="44"/>
      <c r="AS102" s="75"/>
      <c r="AT102" s="75"/>
      <c r="AU102" s="76" t="b">
        <f t="shared" si="7"/>
        <v>1</v>
      </c>
    </row>
    <row r="103" spans="5:47" ht="43.5" customHeight="1">
      <c r="E103" s="44"/>
      <c r="F103" s="287" t="str">
        <f t="shared" si="8"/>
        <v/>
      </c>
      <c r="G103" s="87"/>
      <c r="H103" s="84"/>
      <c r="I103" s="84"/>
      <c r="J103" s="46"/>
      <c r="K103" s="44"/>
      <c r="L103" s="44"/>
      <c r="M103" s="44"/>
      <c r="N103" s="46"/>
      <c r="O103" s="41"/>
      <c r="P103" s="194"/>
      <c r="Q103" s="41"/>
      <c r="R103" s="41"/>
      <c r="S103" s="84"/>
      <c r="T103" s="46"/>
      <c r="U103" s="201"/>
      <c r="V103" s="85"/>
      <c r="W103" s="86"/>
      <c r="X103" s="89"/>
      <c r="Y103" s="201"/>
      <c r="Z103" s="201"/>
      <c r="AA103" s="87"/>
      <c r="AB103" s="171" t="str">
        <f t="shared" si="5"/>
        <v/>
      </c>
      <c r="AC103" s="44"/>
      <c r="AD103" s="201"/>
      <c r="AE103" s="201"/>
      <c r="AF103" s="41"/>
      <c r="AG103" s="46"/>
      <c r="AH103" s="46"/>
      <c r="AI103" s="41"/>
      <c r="AJ103" s="675"/>
      <c r="AK103" s="676"/>
      <c r="AL103" s="42"/>
      <c r="AM103" s="327"/>
      <c r="AN103" s="44"/>
      <c r="AO103" s="171" t="str">
        <f t="shared" si="6"/>
        <v/>
      </c>
      <c r="AP103" s="44"/>
      <c r="AS103" s="75"/>
      <c r="AT103" s="75"/>
      <c r="AU103" s="76" t="b">
        <f t="shared" si="7"/>
        <v>1</v>
      </c>
    </row>
    <row r="104" spans="5:47" ht="43.5" customHeight="1">
      <c r="E104" s="44"/>
      <c r="F104" s="287" t="str">
        <f t="shared" si="8"/>
        <v/>
      </c>
      <c r="G104" s="87"/>
      <c r="H104" s="84"/>
      <c r="I104" s="84"/>
      <c r="J104" s="46"/>
      <c r="K104" s="44"/>
      <c r="L104" s="44"/>
      <c r="M104" s="44"/>
      <c r="N104" s="46"/>
      <c r="O104" s="41"/>
      <c r="P104" s="194"/>
      <c r="Q104" s="41"/>
      <c r="R104" s="41"/>
      <c r="S104" s="84"/>
      <c r="T104" s="46"/>
      <c r="U104" s="201"/>
      <c r="V104" s="85"/>
      <c r="W104" s="86"/>
      <c r="X104" s="89"/>
      <c r="Y104" s="201"/>
      <c r="Z104" s="201"/>
      <c r="AA104" s="87"/>
      <c r="AB104" s="171" t="str">
        <f t="shared" si="5"/>
        <v/>
      </c>
      <c r="AC104" s="44"/>
      <c r="AD104" s="201"/>
      <c r="AE104" s="201"/>
      <c r="AF104" s="41"/>
      <c r="AG104" s="46"/>
      <c r="AH104" s="46"/>
      <c r="AI104" s="41"/>
      <c r="AJ104" s="675"/>
      <c r="AK104" s="676"/>
      <c r="AL104" s="42"/>
      <c r="AM104" s="327"/>
      <c r="AN104" s="44"/>
      <c r="AO104" s="171" t="str">
        <f t="shared" si="6"/>
        <v/>
      </c>
      <c r="AP104" s="44"/>
      <c r="AS104" s="75"/>
      <c r="AT104" s="75"/>
      <c r="AU104" s="76" t="b">
        <f t="shared" si="7"/>
        <v>1</v>
      </c>
    </row>
    <row r="105" spans="5:47" ht="43.5" customHeight="1">
      <c r="E105" s="44"/>
      <c r="F105" s="287" t="str">
        <f t="shared" si="8"/>
        <v/>
      </c>
      <c r="G105" s="87"/>
      <c r="H105" s="84"/>
      <c r="I105" s="84"/>
      <c r="J105" s="46"/>
      <c r="K105" s="44"/>
      <c r="L105" s="44"/>
      <c r="M105" s="44"/>
      <c r="N105" s="46"/>
      <c r="O105" s="41"/>
      <c r="P105" s="194"/>
      <c r="Q105" s="41"/>
      <c r="R105" s="41"/>
      <c r="S105" s="84"/>
      <c r="T105" s="46"/>
      <c r="U105" s="201"/>
      <c r="V105" s="85"/>
      <c r="W105" s="86"/>
      <c r="X105" s="89"/>
      <c r="Y105" s="201"/>
      <c r="Z105" s="201"/>
      <c r="AA105" s="87"/>
      <c r="AB105" s="171" t="str">
        <f t="shared" si="5"/>
        <v/>
      </c>
      <c r="AC105" s="44"/>
      <c r="AD105" s="201"/>
      <c r="AE105" s="201"/>
      <c r="AF105" s="41"/>
      <c r="AG105" s="46"/>
      <c r="AH105" s="46"/>
      <c r="AI105" s="41"/>
      <c r="AJ105" s="675"/>
      <c r="AK105" s="676"/>
      <c r="AL105" s="42"/>
      <c r="AM105" s="327"/>
      <c r="AN105" s="44"/>
      <c r="AO105" s="171" t="str">
        <f t="shared" si="6"/>
        <v/>
      </c>
      <c r="AP105" s="44"/>
      <c r="AS105" s="75"/>
      <c r="AT105" s="75"/>
      <c r="AU105" s="76" t="b">
        <f t="shared" si="7"/>
        <v>1</v>
      </c>
    </row>
    <row r="106" spans="5:47" ht="43.5" customHeight="1">
      <c r="E106" s="44"/>
      <c r="F106" s="287" t="str">
        <f t="shared" si="8"/>
        <v/>
      </c>
      <c r="G106" s="87"/>
      <c r="H106" s="84"/>
      <c r="I106" s="84"/>
      <c r="J106" s="46"/>
      <c r="K106" s="44"/>
      <c r="L106" s="44"/>
      <c r="M106" s="44"/>
      <c r="N106" s="46"/>
      <c r="O106" s="41"/>
      <c r="P106" s="194"/>
      <c r="Q106" s="41"/>
      <c r="R106" s="41"/>
      <c r="S106" s="84"/>
      <c r="T106" s="46"/>
      <c r="U106" s="201"/>
      <c r="V106" s="85"/>
      <c r="W106" s="86"/>
      <c r="X106" s="89"/>
      <c r="Y106" s="201"/>
      <c r="Z106" s="201"/>
      <c r="AA106" s="87"/>
      <c r="AB106" s="171" t="str">
        <f t="shared" si="5"/>
        <v/>
      </c>
      <c r="AC106" s="44"/>
      <c r="AD106" s="201"/>
      <c r="AE106" s="201"/>
      <c r="AF106" s="41"/>
      <c r="AG106" s="46"/>
      <c r="AH106" s="46"/>
      <c r="AI106" s="41"/>
      <c r="AJ106" s="675"/>
      <c r="AK106" s="676"/>
      <c r="AL106" s="42"/>
      <c r="AM106" s="327"/>
      <c r="AN106" s="44"/>
      <c r="AO106" s="171" t="str">
        <f t="shared" si="6"/>
        <v/>
      </c>
      <c r="AP106" s="44"/>
      <c r="AS106" s="75"/>
      <c r="AT106" s="75"/>
      <c r="AU106" s="76" t="b">
        <f t="shared" si="7"/>
        <v>1</v>
      </c>
    </row>
    <row r="107" spans="5:47" ht="43.5" customHeight="1">
      <c r="E107" s="44"/>
      <c r="F107" s="287" t="str">
        <f t="shared" si="8"/>
        <v/>
      </c>
      <c r="G107" s="87"/>
      <c r="H107" s="84"/>
      <c r="I107" s="84"/>
      <c r="J107" s="46"/>
      <c r="K107" s="44"/>
      <c r="L107" s="44"/>
      <c r="M107" s="44"/>
      <c r="N107" s="46"/>
      <c r="O107" s="41"/>
      <c r="P107" s="194"/>
      <c r="Q107" s="41"/>
      <c r="R107" s="41"/>
      <c r="S107" s="84"/>
      <c r="T107" s="46"/>
      <c r="U107" s="201"/>
      <c r="V107" s="85"/>
      <c r="W107" s="86"/>
      <c r="X107" s="89"/>
      <c r="Y107" s="201"/>
      <c r="Z107" s="201"/>
      <c r="AA107" s="87"/>
      <c r="AB107" s="171" t="str">
        <f t="shared" si="5"/>
        <v/>
      </c>
      <c r="AC107" s="44"/>
      <c r="AD107" s="201"/>
      <c r="AE107" s="201"/>
      <c r="AF107" s="41"/>
      <c r="AG107" s="46"/>
      <c r="AH107" s="46"/>
      <c r="AI107" s="41"/>
      <c r="AJ107" s="675"/>
      <c r="AK107" s="676"/>
      <c r="AL107" s="42"/>
      <c r="AM107" s="327"/>
      <c r="AN107" s="44"/>
      <c r="AO107" s="171" t="str">
        <f t="shared" si="6"/>
        <v/>
      </c>
      <c r="AP107" s="44"/>
      <c r="AS107" s="75"/>
      <c r="AT107" s="75"/>
      <c r="AU107" s="76" t="b">
        <f t="shared" si="7"/>
        <v>1</v>
      </c>
    </row>
    <row r="108" spans="5:47" ht="43.5" customHeight="1">
      <c r="E108" s="44"/>
      <c r="F108" s="287" t="str">
        <f t="shared" si="8"/>
        <v/>
      </c>
      <c r="G108" s="87"/>
      <c r="H108" s="84"/>
      <c r="I108" s="84"/>
      <c r="J108" s="46"/>
      <c r="K108" s="44"/>
      <c r="L108" s="44"/>
      <c r="M108" s="44"/>
      <c r="N108" s="46"/>
      <c r="O108" s="41"/>
      <c r="P108" s="194"/>
      <c r="Q108" s="41"/>
      <c r="R108" s="41"/>
      <c r="S108" s="84"/>
      <c r="T108" s="46"/>
      <c r="U108" s="201"/>
      <c r="V108" s="85"/>
      <c r="W108" s="86"/>
      <c r="X108" s="89"/>
      <c r="Y108" s="201"/>
      <c r="Z108" s="201"/>
      <c r="AA108" s="87"/>
      <c r="AB108" s="171" t="str">
        <f t="shared" si="5"/>
        <v/>
      </c>
      <c r="AC108" s="44"/>
      <c r="AD108" s="201"/>
      <c r="AE108" s="201"/>
      <c r="AF108" s="41"/>
      <c r="AG108" s="46"/>
      <c r="AH108" s="46"/>
      <c r="AI108" s="41"/>
      <c r="AJ108" s="675"/>
      <c r="AK108" s="676"/>
      <c r="AL108" s="42"/>
      <c r="AM108" s="327"/>
      <c r="AN108" s="44"/>
      <c r="AO108" s="171" t="str">
        <f t="shared" si="6"/>
        <v/>
      </c>
      <c r="AP108" s="44"/>
      <c r="AS108" s="75"/>
      <c r="AT108" s="75"/>
      <c r="AU108" s="76" t="b">
        <f t="shared" si="7"/>
        <v>1</v>
      </c>
    </row>
    <row r="109" spans="5:47" ht="43.5" customHeight="1">
      <c r="E109" s="44"/>
      <c r="F109" s="287" t="str">
        <f t="shared" si="8"/>
        <v/>
      </c>
      <c r="G109" s="87"/>
      <c r="H109" s="84"/>
      <c r="I109" s="84"/>
      <c r="J109" s="46"/>
      <c r="K109" s="44"/>
      <c r="L109" s="44"/>
      <c r="M109" s="44"/>
      <c r="N109" s="46"/>
      <c r="O109" s="41"/>
      <c r="P109" s="194"/>
      <c r="Q109" s="41"/>
      <c r="R109" s="41"/>
      <c r="S109" s="84"/>
      <c r="T109" s="46"/>
      <c r="U109" s="201"/>
      <c r="V109" s="85"/>
      <c r="W109" s="86"/>
      <c r="X109" s="89"/>
      <c r="Y109" s="201"/>
      <c r="Z109" s="201"/>
      <c r="AA109" s="87"/>
      <c r="AB109" s="171" t="str">
        <f t="shared" si="5"/>
        <v/>
      </c>
      <c r="AC109" s="44"/>
      <c r="AD109" s="201"/>
      <c r="AE109" s="201"/>
      <c r="AF109" s="41"/>
      <c r="AG109" s="46"/>
      <c r="AH109" s="46"/>
      <c r="AI109" s="41"/>
      <c r="AJ109" s="675"/>
      <c r="AK109" s="676"/>
      <c r="AL109" s="42"/>
      <c r="AM109" s="327"/>
      <c r="AN109" s="44"/>
      <c r="AO109" s="171" t="str">
        <f t="shared" si="6"/>
        <v/>
      </c>
      <c r="AP109" s="44"/>
      <c r="AS109" s="75"/>
      <c r="AT109" s="75"/>
      <c r="AU109" s="76" t="b">
        <f t="shared" si="7"/>
        <v>1</v>
      </c>
    </row>
    <row r="110" spans="5:47" ht="43.5" customHeight="1">
      <c r="E110" s="44"/>
      <c r="F110" s="287" t="str">
        <f t="shared" si="8"/>
        <v/>
      </c>
      <c r="G110" s="87"/>
      <c r="H110" s="84"/>
      <c r="I110" s="84"/>
      <c r="J110" s="46"/>
      <c r="K110" s="44"/>
      <c r="L110" s="44"/>
      <c r="M110" s="44"/>
      <c r="N110" s="46"/>
      <c r="O110" s="41"/>
      <c r="P110" s="194"/>
      <c r="Q110" s="41"/>
      <c r="R110" s="41"/>
      <c r="S110" s="84"/>
      <c r="T110" s="46"/>
      <c r="U110" s="201"/>
      <c r="V110" s="85"/>
      <c r="W110" s="86"/>
      <c r="X110" s="89"/>
      <c r="Y110" s="201"/>
      <c r="Z110" s="201"/>
      <c r="AA110" s="87"/>
      <c r="AB110" s="171" t="str">
        <f t="shared" si="5"/>
        <v/>
      </c>
      <c r="AC110" s="44"/>
      <c r="AD110" s="201"/>
      <c r="AE110" s="201"/>
      <c r="AF110" s="41"/>
      <c r="AG110" s="46"/>
      <c r="AH110" s="46"/>
      <c r="AI110" s="41"/>
      <c r="AJ110" s="675"/>
      <c r="AK110" s="676"/>
      <c r="AL110" s="42"/>
      <c r="AM110" s="327"/>
      <c r="AN110" s="44"/>
      <c r="AO110" s="171" t="str">
        <f t="shared" si="6"/>
        <v/>
      </c>
      <c r="AP110" s="44"/>
      <c r="AS110" s="75"/>
      <c r="AT110" s="75"/>
      <c r="AU110" s="76" t="b">
        <f t="shared" si="7"/>
        <v>1</v>
      </c>
    </row>
    <row r="111" spans="5:47" ht="43.5" customHeight="1">
      <c r="E111" s="44"/>
      <c r="F111" s="287" t="str">
        <f t="shared" si="8"/>
        <v/>
      </c>
      <c r="G111" s="87"/>
      <c r="H111" s="84"/>
      <c r="I111" s="84"/>
      <c r="J111" s="46"/>
      <c r="K111" s="44"/>
      <c r="L111" s="44"/>
      <c r="M111" s="44"/>
      <c r="N111" s="46"/>
      <c r="O111" s="41"/>
      <c r="P111" s="194"/>
      <c r="Q111" s="41"/>
      <c r="R111" s="41"/>
      <c r="S111" s="84"/>
      <c r="T111" s="46"/>
      <c r="U111" s="201"/>
      <c r="V111" s="85"/>
      <c r="W111" s="86"/>
      <c r="X111" s="89"/>
      <c r="Y111" s="201"/>
      <c r="Z111" s="201"/>
      <c r="AA111" s="87"/>
      <c r="AB111" s="171" t="str">
        <f t="shared" si="5"/>
        <v/>
      </c>
      <c r="AC111" s="44"/>
      <c r="AD111" s="201"/>
      <c r="AE111" s="201"/>
      <c r="AF111" s="41"/>
      <c r="AG111" s="46"/>
      <c r="AH111" s="46"/>
      <c r="AI111" s="41"/>
      <c r="AJ111" s="675"/>
      <c r="AK111" s="676"/>
      <c r="AL111" s="42"/>
      <c r="AM111" s="327"/>
      <c r="AN111" s="44"/>
      <c r="AO111" s="171" t="str">
        <f t="shared" si="6"/>
        <v/>
      </c>
      <c r="AP111" s="44"/>
      <c r="AS111" s="75"/>
      <c r="AT111" s="75"/>
      <c r="AU111" s="76" t="b">
        <f t="shared" si="7"/>
        <v>1</v>
      </c>
    </row>
    <row r="112" spans="5:47" ht="43.5" customHeight="1">
      <c r="E112" s="44"/>
      <c r="F112" s="287" t="str">
        <f t="shared" si="8"/>
        <v/>
      </c>
      <c r="G112" s="87"/>
      <c r="H112" s="84"/>
      <c r="I112" s="84"/>
      <c r="J112" s="46"/>
      <c r="K112" s="44"/>
      <c r="L112" s="44"/>
      <c r="M112" s="44"/>
      <c r="N112" s="46"/>
      <c r="O112" s="41"/>
      <c r="P112" s="194"/>
      <c r="Q112" s="41"/>
      <c r="R112" s="41"/>
      <c r="S112" s="84"/>
      <c r="T112" s="46"/>
      <c r="U112" s="201"/>
      <c r="V112" s="85"/>
      <c r="W112" s="86"/>
      <c r="X112" s="89"/>
      <c r="Y112" s="201"/>
      <c r="Z112" s="201"/>
      <c r="AA112" s="87"/>
      <c r="AB112" s="171" t="str">
        <f t="shared" si="5"/>
        <v/>
      </c>
      <c r="AC112" s="44"/>
      <c r="AD112" s="201"/>
      <c r="AE112" s="201"/>
      <c r="AF112" s="41"/>
      <c r="AG112" s="46"/>
      <c r="AH112" s="46"/>
      <c r="AI112" s="41"/>
      <c r="AJ112" s="675"/>
      <c r="AK112" s="676"/>
      <c r="AL112" s="42"/>
      <c r="AM112" s="327"/>
      <c r="AN112" s="44"/>
      <c r="AO112" s="171" t="str">
        <f t="shared" si="6"/>
        <v/>
      </c>
      <c r="AP112" s="44"/>
      <c r="AS112" s="75"/>
      <c r="AT112" s="75"/>
      <c r="AU112" s="76" t="b">
        <f t="shared" si="7"/>
        <v>1</v>
      </c>
    </row>
    <row r="113" spans="5:47" ht="43.5" customHeight="1">
      <c r="E113" s="44"/>
      <c r="F113" s="287" t="str">
        <f t="shared" si="8"/>
        <v/>
      </c>
      <c r="G113" s="87"/>
      <c r="H113" s="84"/>
      <c r="I113" s="84"/>
      <c r="J113" s="46"/>
      <c r="K113" s="44"/>
      <c r="L113" s="44"/>
      <c r="M113" s="44"/>
      <c r="N113" s="46"/>
      <c r="O113" s="41"/>
      <c r="P113" s="194"/>
      <c r="Q113" s="41"/>
      <c r="R113" s="41"/>
      <c r="S113" s="84"/>
      <c r="T113" s="46"/>
      <c r="U113" s="201"/>
      <c r="V113" s="85"/>
      <c r="W113" s="86"/>
      <c r="X113" s="89"/>
      <c r="Y113" s="201"/>
      <c r="Z113" s="201"/>
      <c r="AA113" s="87"/>
      <c r="AB113" s="171" t="str">
        <f t="shared" si="5"/>
        <v/>
      </c>
      <c r="AC113" s="44"/>
      <c r="AD113" s="201"/>
      <c r="AE113" s="201"/>
      <c r="AF113" s="41"/>
      <c r="AG113" s="46"/>
      <c r="AH113" s="46"/>
      <c r="AI113" s="41"/>
      <c r="AJ113" s="675"/>
      <c r="AK113" s="676"/>
      <c r="AL113" s="42"/>
      <c r="AM113" s="327"/>
      <c r="AN113" s="44"/>
      <c r="AO113" s="171" t="str">
        <f t="shared" si="6"/>
        <v/>
      </c>
      <c r="AP113" s="44"/>
      <c r="AS113" s="75"/>
      <c r="AT113" s="75"/>
      <c r="AU113" s="76" t="b">
        <f t="shared" si="7"/>
        <v>1</v>
      </c>
    </row>
    <row r="114" spans="5:47" ht="43.5" customHeight="1">
      <c r="E114" s="44"/>
      <c r="F114" s="287" t="str">
        <f t="shared" si="8"/>
        <v/>
      </c>
      <c r="G114" s="87"/>
      <c r="H114" s="84"/>
      <c r="I114" s="84"/>
      <c r="J114" s="46"/>
      <c r="K114" s="44"/>
      <c r="L114" s="44"/>
      <c r="M114" s="44"/>
      <c r="N114" s="46"/>
      <c r="O114" s="41"/>
      <c r="P114" s="194"/>
      <c r="Q114" s="41"/>
      <c r="R114" s="41"/>
      <c r="S114" s="84"/>
      <c r="T114" s="46"/>
      <c r="U114" s="201"/>
      <c r="V114" s="85"/>
      <c r="W114" s="86"/>
      <c r="X114" s="89"/>
      <c r="Y114" s="201"/>
      <c r="Z114" s="201"/>
      <c r="AA114" s="87"/>
      <c r="AB114" s="171" t="str">
        <f t="shared" si="5"/>
        <v/>
      </c>
      <c r="AC114" s="44"/>
      <c r="AD114" s="201"/>
      <c r="AE114" s="201"/>
      <c r="AF114" s="41"/>
      <c r="AG114" s="46"/>
      <c r="AH114" s="46"/>
      <c r="AI114" s="41"/>
      <c r="AJ114" s="675"/>
      <c r="AK114" s="676"/>
      <c r="AL114" s="42"/>
      <c r="AM114" s="327"/>
      <c r="AN114" s="44"/>
      <c r="AO114" s="171" t="str">
        <f t="shared" si="6"/>
        <v/>
      </c>
      <c r="AP114" s="44"/>
      <c r="AS114" s="75"/>
      <c r="AT114" s="75"/>
      <c r="AU114" s="76" t="b">
        <f t="shared" si="7"/>
        <v>1</v>
      </c>
    </row>
    <row r="115" spans="5:47" ht="43.5" customHeight="1">
      <c r="E115" s="44"/>
      <c r="F115" s="287" t="str">
        <f t="shared" si="8"/>
        <v/>
      </c>
      <c r="G115" s="87"/>
      <c r="H115" s="84"/>
      <c r="I115" s="84"/>
      <c r="J115" s="46"/>
      <c r="K115" s="44"/>
      <c r="L115" s="44"/>
      <c r="M115" s="44"/>
      <c r="N115" s="46"/>
      <c r="O115" s="41"/>
      <c r="P115" s="194"/>
      <c r="Q115" s="41"/>
      <c r="R115" s="41"/>
      <c r="S115" s="84"/>
      <c r="T115" s="46"/>
      <c r="U115" s="201"/>
      <c r="V115" s="85"/>
      <c r="W115" s="86"/>
      <c r="X115" s="89"/>
      <c r="Y115" s="201"/>
      <c r="Z115" s="201"/>
      <c r="AA115" s="87"/>
      <c r="AB115" s="171" t="str">
        <f t="shared" si="5"/>
        <v/>
      </c>
      <c r="AC115" s="44"/>
      <c r="AD115" s="201"/>
      <c r="AE115" s="201"/>
      <c r="AF115" s="41"/>
      <c r="AG115" s="46"/>
      <c r="AH115" s="46"/>
      <c r="AI115" s="41"/>
      <c r="AJ115" s="675"/>
      <c r="AK115" s="676"/>
      <c r="AL115" s="42"/>
      <c r="AM115" s="327"/>
      <c r="AN115" s="44"/>
      <c r="AO115" s="171" t="str">
        <f t="shared" si="6"/>
        <v/>
      </c>
      <c r="AP115" s="44"/>
      <c r="AS115" s="75"/>
      <c r="AT115" s="75"/>
      <c r="AU115" s="76" t="b">
        <f t="shared" si="7"/>
        <v>1</v>
      </c>
    </row>
    <row r="116" spans="5:47" ht="43.5" customHeight="1">
      <c r="E116" s="44"/>
      <c r="F116" s="287" t="str">
        <f t="shared" si="8"/>
        <v/>
      </c>
      <c r="G116" s="87"/>
      <c r="H116" s="84"/>
      <c r="I116" s="84"/>
      <c r="J116" s="46"/>
      <c r="K116" s="44"/>
      <c r="L116" s="44"/>
      <c r="M116" s="44"/>
      <c r="N116" s="46"/>
      <c r="O116" s="41"/>
      <c r="P116" s="194"/>
      <c r="Q116" s="41"/>
      <c r="R116" s="41"/>
      <c r="S116" s="84"/>
      <c r="T116" s="46"/>
      <c r="U116" s="201"/>
      <c r="V116" s="85"/>
      <c r="W116" s="86"/>
      <c r="X116" s="89"/>
      <c r="Y116" s="201"/>
      <c r="Z116" s="201"/>
      <c r="AA116" s="87"/>
      <c r="AB116" s="171" t="str">
        <f t="shared" si="5"/>
        <v/>
      </c>
      <c r="AC116" s="44"/>
      <c r="AD116" s="201"/>
      <c r="AE116" s="201"/>
      <c r="AF116" s="41"/>
      <c r="AG116" s="46"/>
      <c r="AH116" s="46"/>
      <c r="AI116" s="41"/>
      <c r="AJ116" s="675"/>
      <c r="AK116" s="676"/>
      <c r="AL116" s="42"/>
      <c r="AM116" s="327"/>
      <c r="AN116" s="44"/>
      <c r="AO116" s="171" t="str">
        <f t="shared" si="6"/>
        <v/>
      </c>
      <c r="AP116" s="44"/>
      <c r="AS116" s="75"/>
      <c r="AT116" s="75"/>
      <c r="AU116" s="76" t="b">
        <f t="shared" si="7"/>
        <v>1</v>
      </c>
    </row>
    <row r="117" spans="5:47" ht="43.5" customHeight="1">
      <c r="E117" s="44"/>
      <c r="F117" s="287" t="str">
        <f t="shared" si="8"/>
        <v/>
      </c>
      <c r="G117" s="87"/>
      <c r="H117" s="84"/>
      <c r="I117" s="84"/>
      <c r="J117" s="46"/>
      <c r="K117" s="44"/>
      <c r="L117" s="44"/>
      <c r="M117" s="44"/>
      <c r="N117" s="46"/>
      <c r="O117" s="41"/>
      <c r="P117" s="194"/>
      <c r="Q117" s="41"/>
      <c r="R117" s="41"/>
      <c r="S117" s="84"/>
      <c r="T117" s="46"/>
      <c r="U117" s="201"/>
      <c r="V117" s="85"/>
      <c r="W117" s="86"/>
      <c r="X117" s="89"/>
      <c r="Y117" s="201"/>
      <c r="Z117" s="201"/>
      <c r="AA117" s="87"/>
      <c r="AB117" s="171" t="str">
        <f t="shared" si="5"/>
        <v/>
      </c>
      <c r="AC117" s="44"/>
      <c r="AD117" s="201"/>
      <c r="AE117" s="201"/>
      <c r="AF117" s="41"/>
      <c r="AG117" s="46"/>
      <c r="AH117" s="46"/>
      <c r="AI117" s="41"/>
      <c r="AJ117" s="675"/>
      <c r="AK117" s="676"/>
      <c r="AL117" s="42"/>
      <c r="AM117" s="327"/>
      <c r="AN117" s="44"/>
      <c r="AO117" s="171" t="str">
        <f t="shared" si="6"/>
        <v/>
      </c>
      <c r="AP117" s="44"/>
      <c r="AS117" s="75"/>
      <c r="AT117" s="75"/>
      <c r="AU117" s="76" t="b">
        <f t="shared" si="7"/>
        <v>1</v>
      </c>
    </row>
    <row r="118" spans="5:47" ht="43.5" customHeight="1">
      <c r="E118" s="44"/>
      <c r="F118" s="287" t="str">
        <f t="shared" si="8"/>
        <v/>
      </c>
      <c r="G118" s="87"/>
      <c r="H118" s="84"/>
      <c r="I118" s="84"/>
      <c r="J118" s="46"/>
      <c r="K118" s="44"/>
      <c r="L118" s="44"/>
      <c r="M118" s="44"/>
      <c r="N118" s="46"/>
      <c r="O118" s="41"/>
      <c r="P118" s="194"/>
      <c r="Q118" s="41"/>
      <c r="R118" s="41"/>
      <c r="S118" s="84"/>
      <c r="T118" s="46"/>
      <c r="U118" s="201"/>
      <c r="V118" s="85"/>
      <c r="W118" s="86"/>
      <c r="X118" s="89"/>
      <c r="Y118" s="201"/>
      <c r="Z118" s="201"/>
      <c r="AA118" s="87"/>
      <c r="AB118" s="171" t="str">
        <f t="shared" si="5"/>
        <v/>
      </c>
      <c r="AC118" s="44"/>
      <c r="AD118" s="201"/>
      <c r="AE118" s="201"/>
      <c r="AF118" s="41"/>
      <c r="AG118" s="46"/>
      <c r="AH118" s="46"/>
      <c r="AI118" s="41"/>
      <c r="AJ118" s="675"/>
      <c r="AK118" s="676"/>
      <c r="AL118" s="42"/>
      <c r="AM118" s="327"/>
      <c r="AN118" s="44"/>
      <c r="AO118" s="171" t="str">
        <f t="shared" si="6"/>
        <v/>
      </c>
      <c r="AP118" s="44"/>
      <c r="AS118" s="75"/>
      <c r="AT118" s="75"/>
      <c r="AU118" s="76" t="b">
        <f t="shared" si="7"/>
        <v>1</v>
      </c>
    </row>
    <row r="119" spans="5:47" ht="43.5" customHeight="1">
      <c r="E119" s="44"/>
      <c r="F119" s="287" t="str">
        <f t="shared" si="8"/>
        <v/>
      </c>
      <c r="G119" s="87"/>
      <c r="H119" s="84"/>
      <c r="I119" s="84"/>
      <c r="J119" s="46"/>
      <c r="K119" s="44"/>
      <c r="L119" s="44"/>
      <c r="M119" s="44"/>
      <c r="N119" s="46"/>
      <c r="O119" s="41"/>
      <c r="P119" s="194"/>
      <c r="Q119" s="41"/>
      <c r="R119" s="41"/>
      <c r="S119" s="84"/>
      <c r="T119" s="46"/>
      <c r="U119" s="201"/>
      <c r="V119" s="85"/>
      <c r="W119" s="86"/>
      <c r="X119" s="89"/>
      <c r="Y119" s="201"/>
      <c r="Z119" s="201"/>
      <c r="AA119" s="87"/>
      <c r="AB119" s="171" t="str">
        <f t="shared" si="5"/>
        <v/>
      </c>
      <c r="AC119" s="44"/>
      <c r="AD119" s="201"/>
      <c r="AE119" s="201"/>
      <c r="AF119" s="41"/>
      <c r="AG119" s="46"/>
      <c r="AH119" s="46"/>
      <c r="AI119" s="41"/>
      <c r="AJ119" s="675"/>
      <c r="AK119" s="676"/>
      <c r="AL119" s="42"/>
      <c r="AM119" s="327"/>
      <c r="AN119" s="44"/>
      <c r="AO119" s="171" t="str">
        <f t="shared" si="6"/>
        <v/>
      </c>
      <c r="AP119" s="44"/>
      <c r="AS119" s="75"/>
      <c r="AT119" s="75"/>
      <c r="AU119" s="76" t="b">
        <f t="shared" si="7"/>
        <v>1</v>
      </c>
    </row>
    <row r="120" spans="5:47" ht="43.5" customHeight="1">
      <c r="E120" s="44"/>
      <c r="F120" s="287" t="str">
        <f t="shared" si="8"/>
        <v/>
      </c>
      <c r="G120" s="87"/>
      <c r="H120" s="84"/>
      <c r="I120" s="84"/>
      <c r="J120" s="46"/>
      <c r="K120" s="44"/>
      <c r="L120" s="44"/>
      <c r="M120" s="44"/>
      <c r="N120" s="46"/>
      <c r="O120" s="41"/>
      <c r="P120" s="194"/>
      <c r="Q120" s="41"/>
      <c r="R120" s="41"/>
      <c r="S120" s="84"/>
      <c r="T120" s="46"/>
      <c r="U120" s="201"/>
      <c r="V120" s="85"/>
      <c r="W120" s="86"/>
      <c r="X120" s="89"/>
      <c r="Y120" s="201"/>
      <c r="Z120" s="201"/>
      <c r="AA120" s="87"/>
      <c r="AB120" s="171" t="str">
        <f t="shared" si="5"/>
        <v/>
      </c>
      <c r="AC120" s="44"/>
      <c r="AD120" s="201"/>
      <c r="AE120" s="201"/>
      <c r="AF120" s="41"/>
      <c r="AG120" s="46"/>
      <c r="AH120" s="46"/>
      <c r="AI120" s="41"/>
      <c r="AJ120" s="675"/>
      <c r="AK120" s="676"/>
      <c r="AL120" s="42"/>
      <c r="AM120" s="327"/>
      <c r="AN120" s="44"/>
      <c r="AO120" s="171" t="str">
        <f t="shared" si="6"/>
        <v/>
      </c>
      <c r="AP120" s="44"/>
      <c r="AS120" s="75"/>
      <c r="AT120" s="75"/>
      <c r="AU120" s="76" t="b">
        <f t="shared" si="7"/>
        <v>1</v>
      </c>
    </row>
    <row r="121" spans="5:47" ht="43.5" customHeight="1">
      <c r="E121" s="44"/>
      <c r="F121" s="287" t="str">
        <f t="shared" si="8"/>
        <v/>
      </c>
      <c r="G121" s="87"/>
      <c r="H121" s="84"/>
      <c r="I121" s="84"/>
      <c r="J121" s="46"/>
      <c r="K121" s="44"/>
      <c r="L121" s="44"/>
      <c r="M121" s="44"/>
      <c r="N121" s="46"/>
      <c r="O121" s="41"/>
      <c r="P121" s="194"/>
      <c r="Q121" s="41"/>
      <c r="R121" s="41"/>
      <c r="S121" s="84"/>
      <c r="T121" s="46"/>
      <c r="U121" s="201"/>
      <c r="V121" s="85"/>
      <c r="W121" s="86"/>
      <c r="X121" s="89"/>
      <c r="Y121" s="201"/>
      <c r="Z121" s="201"/>
      <c r="AA121" s="87"/>
      <c r="AB121" s="171" t="str">
        <f t="shared" si="5"/>
        <v/>
      </c>
      <c r="AC121" s="44"/>
      <c r="AD121" s="201"/>
      <c r="AE121" s="201"/>
      <c r="AF121" s="41"/>
      <c r="AG121" s="46"/>
      <c r="AH121" s="46"/>
      <c r="AI121" s="41"/>
      <c r="AJ121" s="675"/>
      <c r="AK121" s="676"/>
      <c r="AL121" s="42"/>
      <c r="AM121" s="327"/>
      <c r="AN121" s="44"/>
      <c r="AO121" s="171" t="str">
        <f t="shared" si="6"/>
        <v/>
      </c>
      <c r="AP121" s="44"/>
      <c r="AS121" s="75"/>
      <c r="AT121" s="75"/>
      <c r="AU121" s="76" t="b">
        <f t="shared" si="7"/>
        <v>1</v>
      </c>
    </row>
    <row r="122" spans="5:47" ht="43.5" customHeight="1">
      <c r="E122" s="44"/>
      <c r="F122" s="287" t="str">
        <f t="shared" si="8"/>
        <v/>
      </c>
      <c r="G122" s="87"/>
      <c r="H122" s="84"/>
      <c r="I122" s="84"/>
      <c r="J122" s="46"/>
      <c r="K122" s="44"/>
      <c r="L122" s="44"/>
      <c r="M122" s="44"/>
      <c r="N122" s="46"/>
      <c r="O122" s="41"/>
      <c r="P122" s="194"/>
      <c r="Q122" s="41"/>
      <c r="R122" s="41"/>
      <c r="S122" s="84"/>
      <c r="T122" s="46"/>
      <c r="U122" s="201"/>
      <c r="V122" s="85"/>
      <c r="W122" s="86"/>
      <c r="X122" s="89"/>
      <c r="Y122" s="201"/>
      <c r="Z122" s="201"/>
      <c r="AA122" s="87"/>
      <c r="AB122" s="171" t="str">
        <f t="shared" si="5"/>
        <v/>
      </c>
      <c r="AC122" s="44"/>
      <c r="AD122" s="201"/>
      <c r="AE122" s="201"/>
      <c r="AF122" s="41"/>
      <c r="AG122" s="46"/>
      <c r="AH122" s="46"/>
      <c r="AI122" s="41"/>
      <c r="AJ122" s="675"/>
      <c r="AK122" s="676"/>
      <c r="AL122" s="42"/>
      <c r="AM122" s="327"/>
      <c r="AN122" s="44"/>
      <c r="AO122" s="171" t="str">
        <f t="shared" si="6"/>
        <v/>
      </c>
      <c r="AP122" s="44"/>
      <c r="AS122" s="75"/>
      <c r="AT122" s="75"/>
      <c r="AU122" s="76" t="b">
        <f t="shared" si="7"/>
        <v>1</v>
      </c>
    </row>
    <row r="123" spans="5:47" ht="43.5" customHeight="1">
      <c r="E123" s="44"/>
      <c r="F123" s="287" t="str">
        <f t="shared" si="8"/>
        <v/>
      </c>
      <c r="G123" s="87"/>
      <c r="H123" s="84"/>
      <c r="I123" s="84"/>
      <c r="J123" s="46"/>
      <c r="K123" s="44"/>
      <c r="L123" s="44"/>
      <c r="M123" s="44"/>
      <c r="N123" s="46"/>
      <c r="O123" s="41"/>
      <c r="P123" s="194"/>
      <c r="Q123" s="41"/>
      <c r="R123" s="41"/>
      <c r="S123" s="84"/>
      <c r="T123" s="46"/>
      <c r="U123" s="201"/>
      <c r="V123" s="85"/>
      <c r="W123" s="86"/>
      <c r="X123" s="89"/>
      <c r="Y123" s="201"/>
      <c r="Z123" s="201"/>
      <c r="AA123" s="87"/>
      <c r="AB123" s="171" t="str">
        <f t="shared" si="5"/>
        <v/>
      </c>
      <c r="AC123" s="44"/>
      <c r="AD123" s="201"/>
      <c r="AE123" s="201"/>
      <c r="AF123" s="41"/>
      <c r="AG123" s="46"/>
      <c r="AH123" s="46"/>
      <c r="AI123" s="41"/>
      <c r="AJ123" s="675"/>
      <c r="AK123" s="676"/>
      <c r="AL123" s="42"/>
      <c r="AM123" s="327"/>
      <c r="AN123" s="44"/>
      <c r="AO123" s="171" t="str">
        <f t="shared" si="6"/>
        <v/>
      </c>
      <c r="AP123" s="44"/>
      <c r="AS123" s="75"/>
      <c r="AT123" s="75"/>
      <c r="AU123" s="76" t="b">
        <f t="shared" si="7"/>
        <v>1</v>
      </c>
    </row>
    <row r="124" spans="5:47" ht="43.5" customHeight="1">
      <c r="E124" s="44"/>
      <c r="F124" s="287" t="str">
        <f t="shared" si="8"/>
        <v/>
      </c>
      <c r="G124" s="87"/>
      <c r="H124" s="84"/>
      <c r="I124" s="84"/>
      <c r="J124" s="46"/>
      <c r="K124" s="44"/>
      <c r="L124" s="44"/>
      <c r="M124" s="44"/>
      <c r="N124" s="46"/>
      <c r="O124" s="41"/>
      <c r="P124" s="194"/>
      <c r="Q124" s="41"/>
      <c r="R124" s="41"/>
      <c r="S124" s="84"/>
      <c r="T124" s="46"/>
      <c r="U124" s="201"/>
      <c r="V124" s="85"/>
      <c r="W124" s="86"/>
      <c r="X124" s="89"/>
      <c r="Y124" s="201"/>
      <c r="Z124" s="201"/>
      <c r="AA124" s="87"/>
      <c r="AB124" s="171" t="str">
        <f t="shared" si="5"/>
        <v/>
      </c>
      <c r="AC124" s="44"/>
      <c r="AD124" s="201"/>
      <c r="AE124" s="201"/>
      <c r="AF124" s="41"/>
      <c r="AG124" s="46"/>
      <c r="AH124" s="46"/>
      <c r="AI124" s="41"/>
      <c r="AJ124" s="675"/>
      <c r="AK124" s="676"/>
      <c r="AL124" s="42"/>
      <c r="AM124" s="327"/>
      <c r="AN124" s="44"/>
      <c r="AO124" s="171" t="str">
        <f t="shared" si="6"/>
        <v/>
      </c>
      <c r="AP124" s="44"/>
      <c r="AS124" s="75"/>
      <c r="AT124" s="75"/>
      <c r="AU124" s="76" t="b">
        <f t="shared" si="7"/>
        <v>1</v>
      </c>
    </row>
    <row r="125" spans="5:47" ht="43.5" customHeight="1">
      <c r="E125" s="44"/>
      <c r="F125" s="287" t="str">
        <f t="shared" si="8"/>
        <v/>
      </c>
      <c r="G125" s="87"/>
      <c r="H125" s="84"/>
      <c r="I125" s="84"/>
      <c r="J125" s="46"/>
      <c r="K125" s="44"/>
      <c r="L125" s="44"/>
      <c r="M125" s="44"/>
      <c r="N125" s="46"/>
      <c r="O125" s="41"/>
      <c r="P125" s="194"/>
      <c r="Q125" s="41"/>
      <c r="R125" s="41"/>
      <c r="S125" s="84"/>
      <c r="T125" s="46"/>
      <c r="U125" s="201"/>
      <c r="V125" s="85"/>
      <c r="W125" s="86"/>
      <c r="X125" s="89"/>
      <c r="Y125" s="201"/>
      <c r="Z125" s="201"/>
      <c r="AA125" s="87"/>
      <c r="AB125" s="171" t="str">
        <f t="shared" si="5"/>
        <v/>
      </c>
      <c r="AC125" s="44"/>
      <c r="AD125" s="201"/>
      <c r="AE125" s="201"/>
      <c r="AF125" s="41"/>
      <c r="AG125" s="46"/>
      <c r="AH125" s="46"/>
      <c r="AI125" s="41"/>
      <c r="AJ125" s="675"/>
      <c r="AK125" s="676"/>
      <c r="AL125" s="42"/>
      <c r="AM125" s="327"/>
      <c r="AN125" s="44"/>
      <c r="AO125" s="171" t="str">
        <f t="shared" si="6"/>
        <v/>
      </c>
      <c r="AP125" s="44"/>
      <c r="AS125" s="75"/>
      <c r="AT125" s="75"/>
      <c r="AU125" s="76" t="b">
        <f t="shared" si="7"/>
        <v>1</v>
      </c>
    </row>
    <row r="126" spans="5:47" ht="43.5" customHeight="1">
      <c r="E126" s="44"/>
      <c r="F126" s="287" t="str">
        <f t="shared" si="8"/>
        <v/>
      </c>
      <c r="G126" s="87"/>
      <c r="H126" s="84"/>
      <c r="I126" s="84"/>
      <c r="J126" s="46"/>
      <c r="K126" s="44"/>
      <c r="L126" s="44"/>
      <c r="M126" s="44"/>
      <c r="N126" s="46"/>
      <c r="O126" s="41"/>
      <c r="P126" s="194"/>
      <c r="Q126" s="41"/>
      <c r="R126" s="41"/>
      <c r="S126" s="84"/>
      <c r="T126" s="46"/>
      <c r="U126" s="201"/>
      <c r="V126" s="85"/>
      <c r="W126" s="86"/>
      <c r="X126" s="89"/>
      <c r="Y126" s="201"/>
      <c r="Z126" s="201"/>
      <c r="AA126" s="87"/>
      <c r="AB126" s="171" t="str">
        <f t="shared" si="5"/>
        <v/>
      </c>
      <c r="AC126" s="44"/>
      <c r="AD126" s="201"/>
      <c r="AE126" s="201"/>
      <c r="AF126" s="41"/>
      <c r="AG126" s="46"/>
      <c r="AH126" s="46"/>
      <c r="AI126" s="41"/>
      <c r="AJ126" s="675"/>
      <c r="AK126" s="676"/>
      <c r="AL126" s="42"/>
      <c r="AM126" s="327"/>
      <c r="AN126" s="44"/>
      <c r="AO126" s="171" t="str">
        <f t="shared" si="6"/>
        <v/>
      </c>
      <c r="AP126" s="44"/>
      <c r="AS126" s="75"/>
      <c r="AT126" s="75"/>
      <c r="AU126" s="76" t="b">
        <f t="shared" si="7"/>
        <v>1</v>
      </c>
    </row>
    <row r="127" spans="5:47" ht="43.5" customHeight="1">
      <c r="E127" s="44"/>
      <c r="F127" s="287" t="str">
        <f t="shared" si="8"/>
        <v/>
      </c>
      <c r="G127" s="87"/>
      <c r="H127" s="84"/>
      <c r="I127" s="84"/>
      <c r="J127" s="46"/>
      <c r="K127" s="44"/>
      <c r="L127" s="44"/>
      <c r="M127" s="44"/>
      <c r="N127" s="46"/>
      <c r="O127" s="41"/>
      <c r="P127" s="194"/>
      <c r="Q127" s="41"/>
      <c r="R127" s="41"/>
      <c r="S127" s="84"/>
      <c r="T127" s="46"/>
      <c r="U127" s="201"/>
      <c r="V127" s="85"/>
      <c r="W127" s="86"/>
      <c r="X127" s="89"/>
      <c r="Y127" s="201"/>
      <c r="Z127" s="201"/>
      <c r="AA127" s="87"/>
      <c r="AB127" s="171" t="str">
        <f t="shared" si="5"/>
        <v/>
      </c>
      <c r="AC127" s="44"/>
      <c r="AD127" s="201"/>
      <c r="AE127" s="201"/>
      <c r="AF127" s="41"/>
      <c r="AG127" s="46"/>
      <c r="AH127" s="46"/>
      <c r="AI127" s="41"/>
      <c r="AJ127" s="675"/>
      <c r="AK127" s="676"/>
      <c r="AL127" s="42"/>
      <c r="AM127" s="327"/>
      <c r="AN127" s="44"/>
      <c r="AO127" s="171" t="str">
        <f t="shared" si="6"/>
        <v/>
      </c>
      <c r="AP127" s="44"/>
      <c r="AS127" s="75"/>
      <c r="AT127" s="75"/>
      <c r="AU127" s="76" t="b">
        <f t="shared" si="7"/>
        <v>1</v>
      </c>
    </row>
    <row r="128" spans="5:47" ht="43.5" customHeight="1">
      <c r="E128" s="44"/>
      <c r="F128" s="287" t="str">
        <f t="shared" si="8"/>
        <v/>
      </c>
      <c r="G128" s="87"/>
      <c r="H128" s="84"/>
      <c r="I128" s="84"/>
      <c r="J128" s="46"/>
      <c r="K128" s="44"/>
      <c r="L128" s="44"/>
      <c r="M128" s="44"/>
      <c r="N128" s="46"/>
      <c r="O128" s="41"/>
      <c r="P128" s="194"/>
      <c r="Q128" s="41"/>
      <c r="R128" s="41"/>
      <c r="S128" s="84"/>
      <c r="T128" s="46"/>
      <c r="U128" s="201"/>
      <c r="V128" s="85"/>
      <c r="W128" s="86"/>
      <c r="X128" s="89"/>
      <c r="Y128" s="201"/>
      <c r="Z128" s="201"/>
      <c r="AA128" s="87"/>
      <c r="AB128" s="171" t="str">
        <f t="shared" si="5"/>
        <v/>
      </c>
      <c r="AC128" s="44"/>
      <c r="AD128" s="201"/>
      <c r="AE128" s="201"/>
      <c r="AF128" s="41"/>
      <c r="AG128" s="46"/>
      <c r="AH128" s="46"/>
      <c r="AI128" s="41"/>
      <c r="AJ128" s="675"/>
      <c r="AK128" s="676"/>
      <c r="AL128" s="42"/>
      <c r="AM128" s="327"/>
      <c r="AN128" s="44"/>
      <c r="AO128" s="171" t="str">
        <f t="shared" si="6"/>
        <v/>
      </c>
      <c r="AP128" s="44"/>
      <c r="AS128" s="75"/>
      <c r="AT128" s="75"/>
      <c r="AU128" s="76" t="b">
        <f t="shared" si="7"/>
        <v>1</v>
      </c>
    </row>
    <row r="129" spans="5:47" ht="43.5" customHeight="1">
      <c r="E129" s="44"/>
      <c r="F129" s="287" t="str">
        <f t="shared" si="8"/>
        <v/>
      </c>
      <c r="G129" s="87"/>
      <c r="H129" s="84"/>
      <c r="I129" s="84"/>
      <c r="J129" s="46"/>
      <c r="K129" s="44"/>
      <c r="L129" s="44"/>
      <c r="M129" s="44"/>
      <c r="N129" s="46"/>
      <c r="O129" s="41"/>
      <c r="P129" s="194"/>
      <c r="Q129" s="41"/>
      <c r="R129" s="41"/>
      <c r="S129" s="84"/>
      <c r="T129" s="46"/>
      <c r="U129" s="201"/>
      <c r="V129" s="85"/>
      <c r="W129" s="86"/>
      <c r="X129" s="89"/>
      <c r="Y129" s="201"/>
      <c r="Z129" s="201"/>
      <c r="AA129" s="87"/>
      <c r="AB129" s="171" t="str">
        <f t="shared" si="5"/>
        <v/>
      </c>
      <c r="AC129" s="44"/>
      <c r="AD129" s="201"/>
      <c r="AE129" s="201"/>
      <c r="AF129" s="41"/>
      <c r="AG129" s="46"/>
      <c r="AH129" s="46"/>
      <c r="AI129" s="41"/>
      <c r="AJ129" s="675"/>
      <c r="AK129" s="676"/>
      <c r="AL129" s="42"/>
      <c r="AM129" s="327"/>
      <c r="AN129" s="44"/>
      <c r="AO129" s="171" t="str">
        <f t="shared" si="6"/>
        <v/>
      </c>
      <c r="AP129" s="44"/>
      <c r="AS129" s="75"/>
      <c r="AT129" s="75"/>
      <c r="AU129" s="76" t="b">
        <f t="shared" si="7"/>
        <v>1</v>
      </c>
    </row>
    <row r="130" spans="5:47" ht="43.5" customHeight="1">
      <c r="E130" s="44"/>
      <c r="F130" s="287" t="str">
        <f t="shared" si="8"/>
        <v/>
      </c>
      <c r="G130" s="87"/>
      <c r="H130" s="84"/>
      <c r="I130" s="84"/>
      <c r="J130" s="46"/>
      <c r="K130" s="44"/>
      <c r="L130" s="44"/>
      <c r="M130" s="44"/>
      <c r="N130" s="46"/>
      <c r="O130" s="41"/>
      <c r="P130" s="194"/>
      <c r="Q130" s="41"/>
      <c r="R130" s="41"/>
      <c r="S130" s="84"/>
      <c r="T130" s="46"/>
      <c r="U130" s="201"/>
      <c r="V130" s="85"/>
      <c r="W130" s="86"/>
      <c r="X130" s="89"/>
      <c r="Y130" s="201"/>
      <c r="Z130" s="201"/>
      <c r="AA130" s="87"/>
      <c r="AB130" s="171" t="str">
        <f t="shared" si="5"/>
        <v/>
      </c>
      <c r="AC130" s="44"/>
      <c r="AD130" s="201"/>
      <c r="AE130" s="201"/>
      <c r="AF130" s="41"/>
      <c r="AG130" s="46"/>
      <c r="AH130" s="46"/>
      <c r="AI130" s="41"/>
      <c r="AJ130" s="675"/>
      <c r="AK130" s="676"/>
      <c r="AL130" s="42"/>
      <c r="AM130" s="327"/>
      <c r="AN130" s="44"/>
      <c r="AO130" s="171" t="str">
        <f t="shared" si="6"/>
        <v/>
      </c>
      <c r="AP130" s="44"/>
      <c r="AS130" s="75"/>
      <c r="AT130" s="75"/>
      <c r="AU130" s="76" t="b">
        <f t="shared" si="7"/>
        <v>1</v>
      </c>
    </row>
    <row r="131" spans="5:47" ht="43.5" customHeight="1">
      <c r="E131" s="44"/>
      <c r="F131" s="287" t="str">
        <f t="shared" si="8"/>
        <v/>
      </c>
      <c r="G131" s="87"/>
      <c r="H131" s="84"/>
      <c r="I131" s="84"/>
      <c r="J131" s="46"/>
      <c r="K131" s="44"/>
      <c r="L131" s="44"/>
      <c r="M131" s="44"/>
      <c r="N131" s="46"/>
      <c r="O131" s="41"/>
      <c r="P131" s="194"/>
      <c r="Q131" s="41"/>
      <c r="R131" s="41"/>
      <c r="S131" s="84"/>
      <c r="T131" s="46"/>
      <c r="U131" s="201"/>
      <c r="V131" s="85"/>
      <c r="W131" s="86"/>
      <c r="X131" s="89"/>
      <c r="Y131" s="201"/>
      <c r="Z131" s="201"/>
      <c r="AA131" s="87"/>
      <c r="AB131" s="171" t="str">
        <f t="shared" si="5"/>
        <v/>
      </c>
      <c r="AC131" s="44"/>
      <c r="AD131" s="201"/>
      <c r="AE131" s="201"/>
      <c r="AF131" s="41"/>
      <c r="AG131" s="46"/>
      <c r="AH131" s="46"/>
      <c r="AI131" s="41"/>
      <c r="AJ131" s="675"/>
      <c r="AK131" s="676"/>
      <c r="AL131" s="42"/>
      <c r="AM131" s="327"/>
      <c r="AN131" s="44"/>
      <c r="AO131" s="171" t="str">
        <f t="shared" si="6"/>
        <v/>
      </c>
      <c r="AP131" s="44"/>
      <c r="AS131" s="75"/>
      <c r="AT131" s="75"/>
      <c r="AU131" s="76" t="b">
        <f t="shared" si="7"/>
        <v>1</v>
      </c>
    </row>
    <row r="132" spans="5:47" ht="43.5" customHeight="1">
      <c r="E132" s="44"/>
      <c r="F132" s="287" t="str">
        <f t="shared" si="8"/>
        <v/>
      </c>
      <c r="G132" s="87"/>
      <c r="H132" s="84"/>
      <c r="I132" s="84"/>
      <c r="J132" s="46"/>
      <c r="K132" s="44"/>
      <c r="L132" s="44"/>
      <c r="M132" s="44"/>
      <c r="N132" s="46"/>
      <c r="O132" s="41"/>
      <c r="P132" s="194"/>
      <c r="Q132" s="41"/>
      <c r="R132" s="41"/>
      <c r="S132" s="84"/>
      <c r="T132" s="46"/>
      <c r="U132" s="201"/>
      <c r="V132" s="85"/>
      <c r="W132" s="86"/>
      <c r="X132" s="89"/>
      <c r="Y132" s="201"/>
      <c r="Z132" s="201"/>
      <c r="AA132" s="87"/>
      <c r="AB132" s="171" t="str">
        <f t="shared" si="5"/>
        <v/>
      </c>
      <c r="AC132" s="44"/>
      <c r="AD132" s="201"/>
      <c r="AE132" s="201"/>
      <c r="AF132" s="41"/>
      <c r="AG132" s="46"/>
      <c r="AH132" s="46"/>
      <c r="AI132" s="41"/>
      <c r="AJ132" s="675"/>
      <c r="AK132" s="676"/>
      <c r="AL132" s="42"/>
      <c r="AM132" s="327"/>
      <c r="AN132" s="44"/>
      <c r="AO132" s="171" t="str">
        <f t="shared" si="6"/>
        <v/>
      </c>
      <c r="AP132" s="44"/>
      <c r="AS132" s="75"/>
      <c r="AT132" s="75"/>
      <c r="AU132" s="76" t="b">
        <f t="shared" si="7"/>
        <v>1</v>
      </c>
    </row>
    <row r="133" spans="5:47" ht="43.5" customHeight="1">
      <c r="E133" s="44"/>
      <c r="F133" s="287" t="str">
        <f t="shared" si="8"/>
        <v/>
      </c>
      <c r="G133" s="87"/>
      <c r="H133" s="84"/>
      <c r="I133" s="84"/>
      <c r="J133" s="46"/>
      <c r="K133" s="44"/>
      <c r="L133" s="44"/>
      <c r="M133" s="44"/>
      <c r="N133" s="46"/>
      <c r="O133" s="41"/>
      <c r="P133" s="194"/>
      <c r="Q133" s="41"/>
      <c r="R133" s="41"/>
      <c r="S133" s="84"/>
      <c r="T133" s="46"/>
      <c r="U133" s="201"/>
      <c r="V133" s="85"/>
      <c r="W133" s="86"/>
      <c r="X133" s="89"/>
      <c r="Y133" s="201"/>
      <c r="Z133" s="201"/>
      <c r="AA133" s="87"/>
      <c r="AB133" s="171" t="str">
        <f t="shared" si="5"/>
        <v/>
      </c>
      <c r="AC133" s="44"/>
      <c r="AD133" s="201"/>
      <c r="AE133" s="201"/>
      <c r="AF133" s="41"/>
      <c r="AG133" s="46"/>
      <c r="AH133" s="46"/>
      <c r="AI133" s="41"/>
      <c r="AJ133" s="675"/>
      <c r="AK133" s="676"/>
      <c r="AL133" s="42"/>
      <c r="AM133" s="327"/>
      <c r="AN133" s="44"/>
      <c r="AO133" s="171" t="str">
        <f t="shared" si="6"/>
        <v/>
      </c>
      <c r="AP133" s="44"/>
      <c r="AS133" s="75"/>
      <c r="AT133" s="75"/>
      <c r="AU133" s="76" t="b">
        <f t="shared" si="7"/>
        <v>1</v>
      </c>
    </row>
    <row r="134" spans="5:47" ht="43.5" customHeight="1">
      <c r="E134" s="44"/>
      <c r="F134" s="287" t="str">
        <f t="shared" si="8"/>
        <v/>
      </c>
      <c r="G134" s="87"/>
      <c r="H134" s="84"/>
      <c r="I134" s="84"/>
      <c r="J134" s="46"/>
      <c r="K134" s="44"/>
      <c r="L134" s="44"/>
      <c r="M134" s="44"/>
      <c r="N134" s="46"/>
      <c r="O134" s="41"/>
      <c r="P134" s="194"/>
      <c r="Q134" s="41"/>
      <c r="R134" s="41"/>
      <c r="S134" s="84"/>
      <c r="T134" s="46"/>
      <c r="U134" s="201"/>
      <c r="V134" s="85"/>
      <c r="W134" s="86"/>
      <c r="X134" s="89"/>
      <c r="Y134" s="201"/>
      <c r="Z134" s="201"/>
      <c r="AA134" s="87"/>
      <c r="AB134" s="171" t="str">
        <f t="shared" si="5"/>
        <v/>
      </c>
      <c r="AC134" s="44"/>
      <c r="AD134" s="201"/>
      <c r="AE134" s="201"/>
      <c r="AF134" s="41"/>
      <c r="AG134" s="46"/>
      <c r="AH134" s="46"/>
      <c r="AI134" s="41"/>
      <c r="AJ134" s="675"/>
      <c r="AK134" s="676"/>
      <c r="AL134" s="42"/>
      <c r="AM134" s="327"/>
      <c r="AN134" s="44"/>
      <c r="AO134" s="171" t="str">
        <f t="shared" si="6"/>
        <v/>
      </c>
      <c r="AP134" s="44"/>
      <c r="AS134" s="75"/>
      <c r="AT134" s="75"/>
      <c r="AU134" s="76" t="b">
        <f t="shared" si="7"/>
        <v>1</v>
      </c>
    </row>
    <row r="135" spans="5:47" ht="43.5" customHeight="1">
      <c r="E135" s="44"/>
      <c r="F135" s="287" t="str">
        <f t="shared" si="8"/>
        <v/>
      </c>
      <c r="G135" s="87"/>
      <c r="H135" s="84"/>
      <c r="I135" s="84"/>
      <c r="J135" s="46"/>
      <c r="K135" s="44"/>
      <c r="L135" s="44"/>
      <c r="M135" s="44"/>
      <c r="N135" s="46"/>
      <c r="O135" s="41"/>
      <c r="P135" s="194"/>
      <c r="Q135" s="41"/>
      <c r="R135" s="41"/>
      <c r="S135" s="84"/>
      <c r="T135" s="46"/>
      <c r="U135" s="201"/>
      <c r="V135" s="85"/>
      <c r="W135" s="86"/>
      <c r="X135" s="89"/>
      <c r="Y135" s="201"/>
      <c r="Z135" s="201"/>
      <c r="AA135" s="87"/>
      <c r="AB135" s="171" t="str">
        <f t="shared" si="5"/>
        <v/>
      </c>
      <c r="AC135" s="44"/>
      <c r="AD135" s="201"/>
      <c r="AE135" s="201"/>
      <c r="AF135" s="41"/>
      <c r="AG135" s="46"/>
      <c r="AH135" s="46"/>
      <c r="AI135" s="41"/>
      <c r="AJ135" s="675"/>
      <c r="AK135" s="676"/>
      <c r="AL135" s="42"/>
      <c r="AM135" s="327"/>
      <c r="AN135" s="44"/>
      <c r="AO135" s="171" t="str">
        <f t="shared" si="6"/>
        <v/>
      </c>
      <c r="AP135" s="44"/>
      <c r="AS135" s="75"/>
      <c r="AT135" s="75"/>
      <c r="AU135" s="76" t="b">
        <f t="shared" si="7"/>
        <v>1</v>
      </c>
    </row>
    <row r="136" spans="5:47" ht="43.5" customHeight="1">
      <c r="E136" s="44"/>
      <c r="F136" s="287" t="str">
        <f t="shared" si="8"/>
        <v/>
      </c>
      <c r="G136" s="87"/>
      <c r="H136" s="84"/>
      <c r="I136" s="84"/>
      <c r="J136" s="46"/>
      <c r="K136" s="44"/>
      <c r="L136" s="44"/>
      <c r="M136" s="44"/>
      <c r="N136" s="46"/>
      <c r="O136" s="41"/>
      <c r="P136" s="194"/>
      <c r="Q136" s="41"/>
      <c r="R136" s="41"/>
      <c r="S136" s="84"/>
      <c r="T136" s="46"/>
      <c r="U136" s="201"/>
      <c r="V136" s="85"/>
      <c r="W136" s="86"/>
      <c r="X136" s="89"/>
      <c r="Y136" s="201"/>
      <c r="Z136" s="201"/>
      <c r="AA136" s="87"/>
      <c r="AB136" s="171" t="str">
        <f t="shared" si="5"/>
        <v/>
      </c>
      <c r="AC136" s="44"/>
      <c r="AD136" s="201"/>
      <c r="AE136" s="201"/>
      <c r="AF136" s="41"/>
      <c r="AG136" s="46"/>
      <c r="AH136" s="46"/>
      <c r="AI136" s="41"/>
      <c r="AJ136" s="675"/>
      <c r="AK136" s="676"/>
      <c r="AL136" s="42"/>
      <c r="AM136" s="327"/>
      <c r="AN136" s="44"/>
      <c r="AO136" s="171" t="str">
        <f t="shared" si="6"/>
        <v/>
      </c>
      <c r="AP136" s="44"/>
      <c r="AS136" s="75"/>
      <c r="AT136" s="75"/>
      <c r="AU136" s="76" t="b">
        <f t="shared" si="7"/>
        <v>1</v>
      </c>
    </row>
    <row r="137" spans="5:47" ht="43.5" customHeight="1">
      <c r="E137" s="44"/>
      <c r="F137" s="287" t="str">
        <f t="shared" si="8"/>
        <v/>
      </c>
      <c r="G137" s="87"/>
      <c r="H137" s="84"/>
      <c r="I137" s="84"/>
      <c r="J137" s="46"/>
      <c r="K137" s="44"/>
      <c r="L137" s="44"/>
      <c r="M137" s="44"/>
      <c r="N137" s="46"/>
      <c r="O137" s="41"/>
      <c r="P137" s="194"/>
      <c r="Q137" s="41"/>
      <c r="R137" s="41"/>
      <c r="S137" s="84"/>
      <c r="T137" s="46"/>
      <c r="U137" s="201"/>
      <c r="V137" s="85"/>
      <c r="W137" s="86"/>
      <c r="X137" s="89"/>
      <c r="Y137" s="201"/>
      <c r="Z137" s="201"/>
      <c r="AA137" s="87"/>
      <c r="AB137" s="171" t="str">
        <f t="shared" si="5"/>
        <v/>
      </c>
      <c r="AC137" s="44"/>
      <c r="AD137" s="201"/>
      <c r="AE137" s="201"/>
      <c r="AF137" s="41"/>
      <c r="AG137" s="46"/>
      <c r="AH137" s="46"/>
      <c r="AI137" s="41"/>
      <c r="AJ137" s="675"/>
      <c r="AK137" s="676"/>
      <c r="AL137" s="42"/>
      <c r="AM137" s="327"/>
      <c r="AN137" s="44"/>
      <c r="AO137" s="171" t="str">
        <f t="shared" si="6"/>
        <v/>
      </c>
      <c r="AP137" s="44"/>
      <c r="AS137" s="75"/>
      <c r="AT137" s="75"/>
      <c r="AU137" s="76" t="b">
        <f t="shared" si="7"/>
        <v>1</v>
      </c>
    </row>
    <row r="138" spans="5:47" ht="43.5" customHeight="1">
      <c r="E138" s="44"/>
      <c r="F138" s="287" t="str">
        <f t="shared" si="8"/>
        <v/>
      </c>
      <c r="G138" s="87"/>
      <c r="H138" s="84"/>
      <c r="I138" s="84"/>
      <c r="J138" s="46"/>
      <c r="K138" s="44"/>
      <c r="L138" s="44"/>
      <c r="M138" s="44"/>
      <c r="N138" s="46"/>
      <c r="O138" s="41"/>
      <c r="P138" s="194"/>
      <c r="Q138" s="41"/>
      <c r="R138" s="41"/>
      <c r="S138" s="84"/>
      <c r="T138" s="46"/>
      <c r="U138" s="201"/>
      <c r="V138" s="85"/>
      <c r="W138" s="86"/>
      <c r="X138" s="89"/>
      <c r="Y138" s="201"/>
      <c r="Z138" s="201"/>
      <c r="AA138" s="87"/>
      <c r="AB138" s="171" t="str">
        <f t="shared" si="5"/>
        <v/>
      </c>
      <c r="AC138" s="44"/>
      <c r="AD138" s="201"/>
      <c r="AE138" s="201"/>
      <c r="AF138" s="41"/>
      <c r="AG138" s="46"/>
      <c r="AH138" s="46"/>
      <c r="AI138" s="41"/>
      <c r="AJ138" s="675"/>
      <c r="AK138" s="676"/>
      <c r="AL138" s="42"/>
      <c r="AM138" s="327"/>
      <c r="AN138" s="44"/>
      <c r="AO138" s="171" t="str">
        <f t="shared" si="6"/>
        <v/>
      </c>
      <c r="AP138" s="44"/>
      <c r="AS138" s="75"/>
      <c r="AT138" s="75"/>
      <c r="AU138" s="76" t="b">
        <f t="shared" si="7"/>
        <v>1</v>
      </c>
    </row>
    <row r="139" spans="5:47" ht="43.5" customHeight="1">
      <c r="E139" s="44"/>
      <c r="F139" s="287" t="str">
        <f t="shared" si="8"/>
        <v/>
      </c>
      <c r="G139" s="87"/>
      <c r="H139" s="84"/>
      <c r="I139" s="84"/>
      <c r="J139" s="46"/>
      <c r="K139" s="44"/>
      <c r="L139" s="44"/>
      <c r="M139" s="44"/>
      <c r="N139" s="46"/>
      <c r="O139" s="41"/>
      <c r="P139" s="194"/>
      <c r="Q139" s="41"/>
      <c r="R139" s="41"/>
      <c r="S139" s="84"/>
      <c r="T139" s="46"/>
      <c r="U139" s="201"/>
      <c r="V139" s="85"/>
      <c r="W139" s="86"/>
      <c r="X139" s="89"/>
      <c r="Y139" s="201"/>
      <c r="Z139" s="201"/>
      <c r="AA139" s="87"/>
      <c r="AB139" s="171" t="str">
        <f t="shared" ref="AB139:AB202" si="9">IF(ISBLANK(X139),"",DATEDIF(S139,X139,"d")/365)</f>
        <v/>
      </c>
      <c r="AC139" s="44"/>
      <c r="AD139" s="201"/>
      <c r="AE139" s="201"/>
      <c r="AF139" s="41"/>
      <c r="AG139" s="46"/>
      <c r="AH139" s="46"/>
      <c r="AI139" s="41"/>
      <c r="AJ139" s="675"/>
      <c r="AK139" s="676"/>
      <c r="AL139" s="42"/>
      <c r="AM139" s="327"/>
      <c r="AN139" s="44"/>
      <c r="AO139" s="171" t="str">
        <f t="shared" ref="AO139:AO202" si="10">IF(AN139="YES",(S139-AM139)/365,"")</f>
        <v/>
      </c>
      <c r="AP139" s="44"/>
      <c r="AS139" s="75"/>
      <c r="AT139" s="75"/>
      <c r="AU139" s="76" t="b">
        <f t="shared" ref="AU139:AU202" si="11">ROUND(U139,)=ROUND(Z139,)+ROUND(AH139,)+ROUND(AD139,)</f>
        <v>1</v>
      </c>
    </row>
    <row r="140" spans="5:47" ht="43.5" customHeight="1">
      <c r="E140" s="44"/>
      <c r="F140" s="287" t="str">
        <f t="shared" si="8"/>
        <v/>
      </c>
      <c r="G140" s="87"/>
      <c r="H140" s="84"/>
      <c r="I140" s="84"/>
      <c r="J140" s="46"/>
      <c r="K140" s="44"/>
      <c r="L140" s="44"/>
      <c r="M140" s="44"/>
      <c r="N140" s="46"/>
      <c r="O140" s="41"/>
      <c r="P140" s="194"/>
      <c r="Q140" s="41"/>
      <c r="R140" s="41"/>
      <c r="S140" s="84"/>
      <c r="T140" s="46"/>
      <c r="U140" s="201"/>
      <c r="V140" s="85"/>
      <c r="W140" s="86"/>
      <c r="X140" s="89"/>
      <c r="Y140" s="201"/>
      <c r="Z140" s="201"/>
      <c r="AA140" s="87"/>
      <c r="AB140" s="171" t="str">
        <f t="shared" si="9"/>
        <v/>
      </c>
      <c r="AC140" s="44"/>
      <c r="AD140" s="201"/>
      <c r="AE140" s="201"/>
      <c r="AF140" s="41"/>
      <c r="AG140" s="46"/>
      <c r="AH140" s="46"/>
      <c r="AI140" s="41"/>
      <c r="AJ140" s="675"/>
      <c r="AK140" s="676"/>
      <c r="AL140" s="42"/>
      <c r="AM140" s="327"/>
      <c r="AN140" s="44"/>
      <c r="AO140" s="171" t="str">
        <f t="shared" si="10"/>
        <v/>
      </c>
      <c r="AP140" s="44"/>
      <c r="AS140" s="75"/>
      <c r="AT140" s="75"/>
      <c r="AU140" s="76" t="b">
        <f t="shared" si="11"/>
        <v>1</v>
      </c>
    </row>
    <row r="141" spans="5:47" ht="43.5" customHeight="1">
      <c r="E141" s="44"/>
      <c r="F141" s="287" t="str">
        <f t="shared" si="8"/>
        <v/>
      </c>
      <c r="G141" s="87"/>
      <c r="H141" s="84"/>
      <c r="I141" s="84"/>
      <c r="J141" s="46"/>
      <c r="K141" s="44"/>
      <c r="L141" s="44"/>
      <c r="M141" s="44"/>
      <c r="N141" s="46"/>
      <c r="O141" s="41"/>
      <c r="P141" s="194"/>
      <c r="Q141" s="41"/>
      <c r="R141" s="41"/>
      <c r="S141" s="84"/>
      <c r="T141" s="46"/>
      <c r="U141" s="201"/>
      <c r="V141" s="85"/>
      <c r="W141" s="86"/>
      <c r="X141" s="89"/>
      <c r="Y141" s="201"/>
      <c r="Z141" s="201"/>
      <c r="AA141" s="87"/>
      <c r="AB141" s="171" t="str">
        <f t="shared" si="9"/>
        <v/>
      </c>
      <c r="AC141" s="44"/>
      <c r="AD141" s="201"/>
      <c r="AE141" s="201"/>
      <c r="AF141" s="41"/>
      <c r="AG141" s="46"/>
      <c r="AH141" s="46"/>
      <c r="AI141" s="41"/>
      <c r="AJ141" s="675"/>
      <c r="AK141" s="676"/>
      <c r="AL141" s="42"/>
      <c r="AM141" s="327"/>
      <c r="AN141" s="44"/>
      <c r="AO141" s="171" t="str">
        <f t="shared" si="10"/>
        <v/>
      </c>
      <c r="AP141" s="44"/>
      <c r="AS141" s="75"/>
      <c r="AT141" s="75"/>
      <c r="AU141" s="76" t="b">
        <f t="shared" si="11"/>
        <v>1</v>
      </c>
    </row>
    <row r="142" spans="5:47" ht="43.5" customHeight="1">
      <c r="E142" s="44"/>
      <c r="F142" s="287" t="str">
        <f t="shared" si="8"/>
        <v/>
      </c>
      <c r="G142" s="87"/>
      <c r="H142" s="84"/>
      <c r="I142" s="84"/>
      <c r="J142" s="46"/>
      <c r="K142" s="44"/>
      <c r="L142" s="44"/>
      <c r="M142" s="44"/>
      <c r="N142" s="46"/>
      <c r="O142" s="41"/>
      <c r="P142" s="194"/>
      <c r="Q142" s="41"/>
      <c r="R142" s="41"/>
      <c r="S142" s="84"/>
      <c r="T142" s="46"/>
      <c r="U142" s="201"/>
      <c r="V142" s="85"/>
      <c r="W142" s="86"/>
      <c r="X142" s="89"/>
      <c r="Y142" s="201"/>
      <c r="Z142" s="201"/>
      <c r="AA142" s="87"/>
      <c r="AB142" s="171" t="str">
        <f t="shared" si="9"/>
        <v/>
      </c>
      <c r="AC142" s="44"/>
      <c r="AD142" s="201"/>
      <c r="AE142" s="201"/>
      <c r="AF142" s="41"/>
      <c r="AG142" s="46"/>
      <c r="AH142" s="46"/>
      <c r="AI142" s="41"/>
      <c r="AJ142" s="675"/>
      <c r="AK142" s="676"/>
      <c r="AL142" s="42"/>
      <c r="AM142" s="327"/>
      <c r="AN142" s="44"/>
      <c r="AO142" s="171" t="str">
        <f t="shared" si="10"/>
        <v/>
      </c>
      <c r="AP142" s="44"/>
      <c r="AS142" s="75"/>
      <c r="AT142" s="75"/>
      <c r="AU142" s="76" t="b">
        <f t="shared" si="11"/>
        <v>1</v>
      </c>
    </row>
    <row r="143" spans="5:47" ht="43.5" customHeight="1">
      <c r="E143" s="44"/>
      <c r="F143" s="287" t="str">
        <f t="shared" si="8"/>
        <v/>
      </c>
      <c r="G143" s="87"/>
      <c r="H143" s="84"/>
      <c r="I143" s="84"/>
      <c r="J143" s="46"/>
      <c r="K143" s="44"/>
      <c r="L143" s="44"/>
      <c r="M143" s="44"/>
      <c r="N143" s="46"/>
      <c r="O143" s="41"/>
      <c r="P143" s="194"/>
      <c r="Q143" s="41"/>
      <c r="R143" s="41"/>
      <c r="S143" s="84"/>
      <c r="T143" s="46"/>
      <c r="U143" s="201"/>
      <c r="V143" s="85"/>
      <c r="W143" s="86"/>
      <c r="X143" s="89"/>
      <c r="Y143" s="201"/>
      <c r="Z143" s="201"/>
      <c r="AA143" s="87"/>
      <c r="AB143" s="171" t="str">
        <f t="shared" si="9"/>
        <v/>
      </c>
      <c r="AC143" s="44"/>
      <c r="AD143" s="201"/>
      <c r="AE143" s="201"/>
      <c r="AF143" s="41"/>
      <c r="AG143" s="46"/>
      <c r="AH143" s="46"/>
      <c r="AI143" s="41"/>
      <c r="AJ143" s="675"/>
      <c r="AK143" s="676"/>
      <c r="AL143" s="42"/>
      <c r="AM143" s="327"/>
      <c r="AN143" s="44"/>
      <c r="AO143" s="171" t="str">
        <f t="shared" si="10"/>
        <v/>
      </c>
      <c r="AP143" s="44"/>
      <c r="AS143" s="75"/>
      <c r="AT143" s="75"/>
      <c r="AU143" s="76" t="b">
        <f t="shared" si="11"/>
        <v>1</v>
      </c>
    </row>
    <row r="144" spans="5:47" ht="43.5" customHeight="1">
      <c r="E144" s="44"/>
      <c r="F144" s="287" t="str">
        <f t="shared" si="8"/>
        <v/>
      </c>
      <c r="G144" s="87"/>
      <c r="H144" s="84"/>
      <c r="I144" s="84"/>
      <c r="J144" s="46"/>
      <c r="K144" s="44"/>
      <c r="L144" s="44"/>
      <c r="M144" s="44"/>
      <c r="N144" s="46"/>
      <c r="O144" s="41"/>
      <c r="P144" s="194"/>
      <c r="Q144" s="41"/>
      <c r="R144" s="41"/>
      <c r="S144" s="84"/>
      <c r="T144" s="46"/>
      <c r="U144" s="201"/>
      <c r="V144" s="85"/>
      <c r="W144" s="86"/>
      <c r="X144" s="89"/>
      <c r="Y144" s="201"/>
      <c r="Z144" s="201"/>
      <c r="AA144" s="87"/>
      <c r="AB144" s="171" t="str">
        <f t="shared" si="9"/>
        <v/>
      </c>
      <c r="AC144" s="44"/>
      <c r="AD144" s="201"/>
      <c r="AE144" s="201"/>
      <c r="AF144" s="41"/>
      <c r="AG144" s="46"/>
      <c r="AH144" s="46"/>
      <c r="AI144" s="41"/>
      <c r="AJ144" s="675"/>
      <c r="AK144" s="676"/>
      <c r="AL144" s="42"/>
      <c r="AM144" s="327"/>
      <c r="AN144" s="44"/>
      <c r="AO144" s="171" t="str">
        <f t="shared" si="10"/>
        <v/>
      </c>
      <c r="AP144" s="44"/>
      <c r="AS144" s="75"/>
      <c r="AT144" s="75"/>
      <c r="AU144" s="76" t="b">
        <f t="shared" si="11"/>
        <v>1</v>
      </c>
    </row>
    <row r="145" spans="5:47" ht="43.5" customHeight="1">
      <c r="E145" s="44"/>
      <c r="F145" s="287" t="str">
        <f t="shared" si="8"/>
        <v/>
      </c>
      <c r="G145" s="87"/>
      <c r="H145" s="84"/>
      <c r="I145" s="84"/>
      <c r="J145" s="46"/>
      <c r="K145" s="44"/>
      <c r="L145" s="44"/>
      <c r="M145" s="44"/>
      <c r="N145" s="46"/>
      <c r="O145" s="41"/>
      <c r="P145" s="194"/>
      <c r="Q145" s="41"/>
      <c r="R145" s="41"/>
      <c r="S145" s="84"/>
      <c r="T145" s="46"/>
      <c r="U145" s="201"/>
      <c r="V145" s="85"/>
      <c r="W145" s="86"/>
      <c r="X145" s="89"/>
      <c r="Y145" s="201"/>
      <c r="Z145" s="201"/>
      <c r="AA145" s="87"/>
      <c r="AB145" s="171" t="str">
        <f t="shared" si="9"/>
        <v/>
      </c>
      <c r="AC145" s="44"/>
      <c r="AD145" s="201"/>
      <c r="AE145" s="201"/>
      <c r="AF145" s="41"/>
      <c r="AG145" s="46"/>
      <c r="AH145" s="46"/>
      <c r="AI145" s="41"/>
      <c r="AJ145" s="675"/>
      <c r="AK145" s="676"/>
      <c r="AL145" s="42"/>
      <c r="AM145" s="327"/>
      <c r="AN145" s="44"/>
      <c r="AO145" s="171" t="str">
        <f t="shared" si="10"/>
        <v/>
      </c>
      <c r="AP145" s="44"/>
      <c r="AS145" s="75"/>
      <c r="AT145" s="75"/>
      <c r="AU145" s="76" t="b">
        <f t="shared" si="11"/>
        <v>1</v>
      </c>
    </row>
    <row r="146" spans="5:47" ht="43.5" customHeight="1">
      <c r="E146" s="44"/>
      <c r="F146" s="287" t="str">
        <f t="shared" si="8"/>
        <v/>
      </c>
      <c r="G146" s="87"/>
      <c r="H146" s="84"/>
      <c r="I146" s="84"/>
      <c r="J146" s="46"/>
      <c r="K146" s="44"/>
      <c r="L146" s="44"/>
      <c r="M146" s="44"/>
      <c r="N146" s="46"/>
      <c r="O146" s="41"/>
      <c r="P146" s="194"/>
      <c r="Q146" s="41"/>
      <c r="R146" s="41"/>
      <c r="S146" s="84"/>
      <c r="T146" s="46"/>
      <c r="U146" s="201"/>
      <c r="V146" s="85"/>
      <c r="W146" s="86"/>
      <c r="X146" s="89"/>
      <c r="Y146" s="201"/>
      <c r="Z146" s="201"/>
      <c r="AA146" s="87"/>
      <c r="AB146" s="171" t="str">
        <f t="shared" si="9"/>
        <v/>
      </c>
      <c r="AC146" s="44"/>
      <c r="AD146" s="201"/>
      <c r="AE146" s="201"/>
      <c r="AF146" s="41"/>
      <c r="AG146" s="46"/>
      <c r="AH146" s="46"/>
      <c r="AI146" s="41"/>
      <c r="AJ146" s="675"/>
      <c r="AK146" s="676"/>
      <c r="AL146" s="42"/>
      <c r="AM146" s="327"/>
      <c r="AN146" s="44"/>
      <c r="AO146" s="171" t="str">
        <f t="shared" si="10"/>
        <v/>
      </c>
      <c r="AP146" s="44"/>
      <c r="AS146" s="75"/>
      <c r="AT146" s="75"/>
      <c r="AU146" s="76" t="b">
        <f t="shared" si="11"/>
        <v>1</v>
      </c>
    </row>
    <row r="147" spans="5:47" ht="43.5" customHeight="1">
      <c r="E147" s="44"/>
      <c r="F147" s="287" t="str">
        <f t="shared" si="8"/>
        <v/>
      </c>
      <c r="G147" s="87"/>
      <c r="H147" s="84"/>
      <c r="I147" s="84"/>
      <c r="J147" s="46"/>
      <c r="K147" s="44"/>
      <c r="L147" s="44"/>
      <c r="M147" s="44"/>
      <c r="N147" s="46"/>
      <c r="O147" s="41"/>
      <c r="P147" s="194"/>
      <c r="Q147" s="41"/>
      <c r="R147" s="41"/>
      <c r="S147" s="84"/>
      <c r="T147" s="46"/>
      <c r="U147" s="201"/>
      <c r="V147" s="85"/>
      <c r="W147" s="86"/>
      <c r="X147" s="89"/>
      <c r="Y147" s="201"/>
      <c r="Z147" s="201"/>
      <c r="AA147" s="87"/>
      <c r="AB147" s="171" t="str">
        <f t="shared" si="9"/>
        <v/>
      </c>
      <c r="AC147" s="44"/>
      <c r="AD147" s="201"/>
      <c r="AE147" s="201"/>
      <c r="AF147" s="41"/>
      <c r="AG147" s="46"/>
      <c r="AH147" s="46"/>
      <c r="AI147" s="41"/>
      <c r="AJ147" s="675"/>
      <c r="AK147" s="676"/>
      <c r="AL147" s="42"/>
      <c r="AM147" s="327"/>
      <c r="AN147" s="44"/>
      <c r="AO147" s="171" t="str">
        <f t="shared" si="10"/>
        <v/>
      </c>
      <c r="AP147" s="44"/>
      <c r="AS147" s="75"/>
      <c r="AT147" s="75"/>
      <c r="AU147" s="76" t="b">
        <f t="shared" si="11"/>
        <v>1</v>
      </c>
    </row>
    <row r="148" spans="5:47" ht="43.5" customHeight="1">
      <c r="E148" s="44"/>
      <c r="F148" s="287" t="str">
        <f t="shared" si="8"/>
        <v/>
      </c>
      <c r="G148" s="87"/>
      <c r="H148" s="84"/>
      <c r="I148" s="84"/>
      <c r="J148" s="46"/>
      <c r="K148" s="44"/>
      <c r="L148" s="44"/>
      <c r="M148" s="44"/>
      <c r="N148" s="46"/>
      <c r="O148" s="41"/>
      <c r="P148" s="194"/>
      <c r="Q148" s="41"/>
      <c r="R148" s="41"/>
      <c r="S148" s="84"/>
      <c r="T148" s="46"/>
      <c r="U148" s="201"/>
      <c r="V148" s="85"/>
      <c r="W148" s="86"/>
      <c r="X148" s="89"/>
      <c r="Y148" s="201"/>
      <c r="Z148" s="201"/>
      <c r="AA148" s="87"/>
      <c r="AB148" s="171" t="str">
        <f t="shared" si="9"/>
        <v/>
      </c>
      <c r="AC148" s="44"/>
      <c r="AD148" s="201"/>
      <c r="AE148" s="201"/>
      <c r="AF148" s="41"/>
      <c r="AG148" s="46"/>
      <c r="AH148" s="46"/>
      <c r="AI148" s="41"/>
      <c r="AJ148" s="675"/>
      <c r="AK148" s="676"/>
      <c r="AL148" s="42"/>
      <c r="AM148" s="327"/>
      <c r="AN148" s="44"/>
      <c r="AO148" s="171" t="str">
        <f t="shared" si="10"/>
        <v/>
      </c>
      <c r="AP148" s="44"/>
      <c r="AS148" s="75"/>
      <c r="AT148" s="75"/>
      <c r="AU148" s="76" t="b">
        <f t="shared" si="11"/>
        <v>1</v>
      </c>
    </row>
    <row r="149" spans="5:47" ht="43.5" customHeight="1">
      <c r="E149" s="44"/>
      <c r="F149" s="287" t="str">
        <f t="shared" si="8"/>
        <v/>
      </c>
      <c r="G149" s="87"/>
      <c r="H149" s="84"/>
      <c r="I149" s="84"/>
      <c r="J149" s="46"/>
      <c r="K149" s="44"/>
      <c r="L149" s="44"/>
      <c r="M149" s="44"/>
      <c r="N149" s="46"/>
      <c r="O149" s="41"/>
      <c r="P149" s="194"/>
      <c r="Q149" s="41"/>
      <c r="R149" s="41"/>
      <c r="S149" s="84"/>
      <c r="T149" s="46"/>
      <c r="U149" s="201"/>
      <c r="V149" s="85"/>
      <c r="W149" s="86"/>
      <c r="X149" s="89"/>
      <c r="Y149" s="201"/>
      <c r="Z149" s="201"/>
      <c r="AA149" s="87"/>
      <c r="AB149" s="171" t="str">
        <f t="shared" si="9"/>
        <v/>
      </c>
      <c r="AC149" s="44"/>
      <c r="AD149" s="201"/>
      <c r="AE149" s="201"/>
      <c r="AF149" s="41"/>
      <c r="AG149" s="46"/>
      <c r="AH149" s="46"/>
      <c r="AI149" s="41"/>
      <c r="AJ149" s="675"/>
      <c r="AK149" s="676"/>
      <c r="AL149" s="42"/>
      <c r="AM149" s="327"/>
      <c r="AN149" s="44"/>
      <c r="AO149" s="171" t="str">
        <f t="shared" si="10"/>
        <v/>
      </c>
      <c r="AP149" s="44"/>
      <c r="AS149" s="75"/>
      <c r="AT149" s="75"/>
      <c r="AU149" s="76" t="b">
        <f t="shared" si="11"/>
        <v>1</v>
      </c>
    </row>
    <row r="150" spans="5:47" ht="43.5" customHeight="1">
      <c r="E150" s="44"/>
      <c r="F150" s="287" t="str">
        <f t="shared" si="8"/>
        <v/>
      </c>
      <c r="G150" s="87"/>
      <c r="H150" s="84"/>
      <c r="I150" s="84"/>
      <c r="J150" s="46"/>
      <c r="K150" s="44"/>
      <c r="L150" s="44"/>
      <c r="M150" s="44"/>
      <c r="N150" s="46"/>
      <c r="O150" s="41"/>
      <c r="P150" s="194"/>
      <c r="Q150" s="41"/>
      <c r="R150" s="41"/>
      <c r="S150" s="84"/>
      <c r="T150" s="46"/>
      <c r="U150" s="201"/>
      <c r="V150" s="85"/>
      <c r="W150" s="86"/>
      <c r="X150" s="89"/>
      <c r="Y150" s="201"/>
      <c r="Z150" s="201"/>
      <c r="AA150" s="87"/>
      <c r="AB150" s="171" t="str">
        <f t="shared" si="9"/>
        <v/>
      </c>
      <c r="AC150" s="44"/>
      <c r="AD150" s="201"/>
      <c r="AE150" s="201"/>
      <c r="AF150" s="41"/>
      <c r="AG150" s="46"/>
      <c r="AH150" s="46"/>
      <c r="AI150" s="41"/>
      <c r="AJ150" s="675"/>
      <c r="AK150" s="676"/>
      <c r="AL150" s="42"/>
      <c r="AM150" s="327"/>
      <c r="AN150" s="44"/>
      <c r="AO150" s="171" t="str">
        <f t="shared" si="10"/>
        <v/>
      </c>
      <c r="AP150" s="44"/>
      <c r="AS150" s="75"/>
      <c r="AT150" s="75"/>
      <c r="AU150" s="76" t="b">
        <f t="shared" si="11"/>
        <v>1</v>
      </c>
    </row>
    <row r="151" spans="5:47" ht="43.5" customHeight="1">
      <c r="E151" s="44"/>
      <c r="F151" s="287" t="str">
        <f t="shared" si="8"/>
        <v/>
      </c>
      <c r="G151" s="87"/>
      <c r="H151" s="84"/>
      <c r="I151" s="84"/>
      <c r="J151" s="46"/>
      <c r="K151" s="44"/>
      <c r="L151" s="44"/>
      <c r="M151" s="44"/>
      <c r="N151" s="46"/>
      <c r="O151" s="41"/>
      <c r="P151" s="194"/>
      <c r="Q151" s="41"/>
      <c r="R151" s="41"/>
      <c r="S151" s="84"/>
      <c r="T151" s="46"/>
      <c r="U151" s="201"/>
      <c r="V151" s="85"/>
      <c r="W151" s="86"/>
      <c r="X151" s="89"/>
      <c r="Y151" s="201"/>
      <c r="Z151" s="201"/>
      <c r="AA151" s="87"/>
      <c r="AB151" s="171" t="str">
        <f t="shared" si="9"/>
        <v/>
      </c>
      <c r="AC151" s="44"/>
      <c r="AD151" s="201"/>
      <c r="AE151" s="201"/>
      <c r="AF151" s="41"/>
      <c r="AG151" s="46"/>
      <c r="AH151" s="46"/>
      <c r="AI151" s="41"/>
      <c r="AJ151" s="675"/>
      <c r="AK151" s="676"/>
      <c r="AL151" s="42"/>
      <c r="AM151" s="327"/>
      <c r="AN151" s="44"/>
      <c r="AO151" s="171" t="str">
        <f t="shared" si="10"/>
        <v/>
      </c>
      <c r="AP151" s="44"/>
      <c r="AS151" s="75"/>
      <c r="AT151" s="75"/>
      <c r="AU151" s="76" t="b">
        <f t="shared" si="11"/>
        <v>1</v>
      </c>
    </row>
    <row r="152" spans="5:47" ht="43.5" customHeight="1">
      <c r="E152" s="44"/>
      <c r="F152" s="287" t="str">
        <f t="shared" si="8"/>
        <v/>
      </c>
      <c r="G152" s="87"/>
      <c r="H152" s="84"/>
      <c r="I152" s="84"/>
      <c r="J152" s="46"/>
      <c r="K152" s="44"/>
      <c r="L152" s="44"/>
      <c r="M152" s="44"/>
      <c r="N152" s="46"/>
      <c r="O152" s="41"/>
      <c r="P152" s="194"/>
      <c r="Q152" s="41"/>
      <c r="R152" s="41"/>
      <c r="S152" s="84"/>
      <c r="T152" s="46"/>
      <c r="U152" s="201"/>
      <c r="V152" s="85"/>
      <c r="W152" s="86"/>
      <c r="X152" s="89"/>
      <c r="Y152" s="201"/>
      <c r="Z152" s="201"/>
      <c r="AA152" s="87"/>
      <c r="AB152" s="171" t="str">
        <f t="shared" si="9"/>
        <v/>
      </c>
      <c r="AC152" s="44"/>
      <c r="AD152" s="201"/>
      <c r="AE152" s="201"/>
      <c r="AF152" s="41"/>
      <c r="AG152" s="46"/>
      <c r="AH152" s="46"/>
      <c r="AI152" s="41"/>
      <c r="AJ152" s="675"/>
      <c r="AK152" s="676"/>
      <c r="AL152" s="42"/>
      <c r="AM152" s="327"/>
      <c r="AN152" s="44"/>
      <c r="AO152" s="171" t="str">
        <f t="shared" si="10"/>
        <v/>
      </c>
      <c r="AP152" s="44"/>
      <c r="AS152" s="75"/>
      <c r="AT152" s="75"/>
      <c r="AU152" s="76" t="b">
        <f t="shared" si="11"/>
        <v>1</v>
      </c>
    </row>
    <row r="153" spans="5:47" ht="43.5" customHeight="1">
      <c r="E153" s="44"/>
      <c r="F153" s="287" t="str">
        <f t="shared" si="8"/>
        <v/>
      </c>
      <c r="G153" s="87"/>
      <c r="H153" s="84"/>
      <c r="I153" s="84"/>
      <c r="J153" s="46"/>
      <c r="K153" s="44"/>
      <c r="L153" s="44"/>
      <c r="M153" s="44"/>
      <c r="N153" s="46"/>
      <c r="O153" s="41"/>
      <c r="P153" s="194"/>
      <c r="Q153" s="41"/>
      <c r="R153" s="41"/>
      <c r="S153" s="84"/>
      <c r="T153" s="46"/>
      <c r="U153" s="201"/>
      <c r="V153" s="85"/>
      <c r="W153" s="86"/>
      <c r="X153" s="89"/>
      <c r="Y153" s="201"/>
      <c r="Z153" s="201"/>
      <c r="AA153" s="87"/>
      <c r="AB153" s="171" t="str">
        <f t="shared" si="9"/>
        <v/>
      </c>
      <c r="AC153" s="44"/>
      <c r="AD153" s="201"/>
      <c r="AE153" s="201"/>
      <c r="AF153" s="41"/>
      <c r="AG153" s="46"/>
      <c r="AH153" s="46"/>
      <c r="AI153" s="41"/>
      <c r="AJ153" s="675"/>
      <c r="AK153" s="676"/>
      <c r="AL153" s="42"/>
      <c r="AM153" s="327"/>
      <c r="AN153" s="44"/>
      <c r="AO153" s="171" t="str">
        <f t="shared" si="10"/>
        <v/>
      </c>
      <c r="AP153" s="44"/>
      <c r="AS153" s="75"/>
      <c r="AT153" s="75"/>
      <c r="AU153" s="76" t="b">
        <f t="shared" si="11"/>
        <v>1</v>
      </c>
    </row>
    <row r="154" spans="5:47" ht="43.5" customHeight="1">
      <c r="E154" s="44"/>
      <c r="F154" s="287" t="str">
        <f t="shared" si="8"/>
        <v/>
      </c>
      <c r="G154" s="87"/>
      <c r="H154" s="84"/>
      <c r="I154" s="84"/>
      <c r="J154" s="46"/>
      <c r="K154" s="44"/>
      <c r="L154" s="44"/>
      <c r="M154" s="44"/>
      <c r="N154" s="46"/>
      <c r="O154" s="41"/>
      <c r="P154" s="194"/>
      <c r="Q154" s="41"/>
      <c r="R154" s="41"/>
      <c r="S154" s="84"/>
      <c r="T154" s="46"/>
      <c r="U154" s="201"/>
      <c r="V154" s="85"/>
      <c r="W154" s="86"/>
      <c r="X154" s="89"/>
      <c r="Y154" s="201"/>
      <c r="Z154" s="201"/>
      <c r="AA154" s="87"/>
      <c r="AB154" s="171" t="str">
        <f t="shared" si="9"/>
        <v/>
      </c>
      <c r="AC154" s="44"/>
      <c r="AD154" s="201"/>
      <c r="AE154" s="201"/>
      <c r="AF154" s="41"/>
      <c r="AG154" s="46"/>
      <c r="AH154" s="46"/>
      <c r="AI154" s="41"/>
      <c r="AJ154" s="675"/>
      <c r="AK154" s="676"/>
      <c r="AL154" s="42"/>
      <c r="AM154" s="327"/>
      <c r="AN154" s="44"/>
      <c r="AO154" s="171" t="str">
        <f t="shared" si="10"/>
        <v/>
      </c>
      <c r="AP154" s="44"/>
      <c r="AS154" s="75"/>
      <c r="AT154" s="75"/>
      <c r="AU154" s="76" t="b">
        <f t="shared" si="11"/>
        <v>1</v>
      </c>
    </row>
    <row r="155" spans="5:47" ht="43.5" customHeight="1">
      <c r="E155" s="44"/>
      <c r="F155" s="287" t="str">
        <f t="shared" si="8"/>
        <v/>
      </c>
      <c r="G155" s="87"/>
      <c r="H155" s="84"/>
      <c r="I155" s="84"/>
      <c r="J155" s="46"/>
      <c r="K155" s="44"/>
      <c r="L155" s="44"/>
      <c r="M155" s="44"/>
      <c r="N155" s="46"/>
      <c r="O155" s="41"/>
      <c r="P155" s="194"/>
      <c r="Q155" s="41"/>
      <c r="R155" s="41"/>
      <c r="S155" s="84"/>
      <c r="T155" s="46"/>
      <c r="U155" s="201"/>
      <c r="V155" s="85"/>
      <c r="W155" s="86"/>
      <c r="X155" s="89"/>
      <c r="Y155" s="201"/>
      <c r="Z155" s="201"/>
      <c r="AA155" s="87"/>
      <c r="AB155" s="171" t="str">
        <f t="shared" si="9"/>
        <v/>
      </c>
      <c r="AC155" s="44"/>
      <c r="AD155" s="201"/>
      <c r="AE155" s="201"/>
      <c r="AF155" s="41"/>
      <c r="AG155" s="46"/>
      <c r="AH155" s="46"/>
      <c r="AI155" s="41"/>
      <c r="AJ155" s="675"/>
      <c r="AK155" s="676"/>
      <c r="AL155" s="42"/>
      <c r="AM155" s="327"/>
      <c r="AN155" s="44"/>
      <c r="AO155" s="171" t="str">
        <f t="shared" si="10"/>
        <v/>
      </c>
      <c r="AP155" s="44"/>
      <c r="AS155" s="75"/>
      <c r="AT155" s="75"/>
      <c r="AU155" s="76" t="b">
        <f t="shared" si="11"/>
        <v>1</v>
      </c>
    </row>
    <row r="156" spans="5:47" ht="43.5" customHeight="1">
      <c r="E156" s="44"/>
      <c r="F156" s="287" t="str">
        <f t="shared" si="8"/>
        <v/>
      </c>
      <c r="G156" s="87"/>
      <c r="H156" s="84"/>
      <c r="I156" s="84"/>
      <c r="J156" s="46"/>
      <c r="K156" s="44"/>
      <c r="L156" s="44"/>
      <c r="M156" s="44"/>
      <c r="N156" s="46"/>
      <c r="O156" s="41"/>
      <c r="P156" s="194"/>
      <c r="Q156" s="41"/>
      <c r="R156" s="41"/>
      <c r="S156" s="84"/>
      <c r="T156" s="46"/>
      <c r="U156" s="201"/>
      <c r="V156" s="85"/>
      <c r="W156" s="86"/>
      <c r="X156" s="89"/>
      <c r="Y156" s="201"/>
      <c r="Z156" s="201"/>
      <c r="AA156" s="87"/>
      <c r="AB156" s="171" t="str">
        <f t="shared" si="9"/>
        <v/>
      </c>
      <c r="AC156" s="44"/>
      <c r="AD156" s="201"/>
      <c r="AE156" s="201"/>
      <c r="AF156" s="41"/>
      <c r="AG156" s="46"/>
      <c r="AH156" s="46"/>
      <c r="AI156" s="41"/>
      <c r="AJ156" s="675"/>
      <c r="AK156" s="676"/>
      <c r="AL156" s="42"/>
      <c r="AM156" s="327"/>
      <c r="AN156" s="44"/>
      <c r="AO156" s="171" t="str">
        <f t="shared" si="10"/>
        <v/>
      </c>
      <c r="AP156" s="44"/>
      <c r="AS156" s="75"/>
      <c r="AT156" s="75"/>
      <c r="AU156" s="76" t="b">
        <f t="shared" si="11"/>
        <v>1</v>
      </c>
    </row>
    <row r="157" spans="5:47" ht="43.5" customHeight="1">
      <c r="E157" s="44"/>
      <c r="F157" s="287" t="str">
        <f t="shared" si="8"/>
        <v/>
      </c>
      <c r="G157" s="87"/>
      <c r="H157" s="84"/>
      <c r="I157" s="84"/>
      <c r="J157" s="46"/>
      <c r="K157" s="44"/>
      <c r="L157" s="44"/>
      <c r="M157" s="44"/>
      <c r="N157" s="46"/>
      <c r="O157" s="41"/>
      <c r="P157" s="194"/>
      <c r="Q157" s="41"/>
      <c r="R157" s="41"/>
      <c r="S157" s="84"/>
      <c r="T157" s="46"/>
      <c r="U157" s="201"/>
      <c r="V157" s="85"/>
      <c r="W157" s="86"/>
      <c r="X157" s="89"/>
      <c r="Y157" s="201"/>
      <c r="Z157" s="201"/>
      <c r="AA157" s="87"/>
      <c r="AB157" s="171" t="str">
        <f t="shared" si="9"/>
        <v/>
      </c>
      <c r="AC157" s="44"/>
      <c r="AD157" s="201"/>
      <c r="AE157" s="201"/>
      <c r="AF157" s="41"/>
      <c r="AG157" s="46"/>
      <c r="AH157" s="46"/>
      <c r="AI157" s="41"/>
      <c r="AJ157" s="675"/>
      <c r="AK157" s="676"/>
      <c r="AL157" s="42"/>
      <c r="AM157" s="327"/>
      <c r="AN157" s="44"/>
      <c r="AO157" s="171" t="str">
        <f t="shared" si="10"/>
        <v/>
      </c>
      <c r="AP157" s="44"/>
      <c r="AS157" s="75"/>
      <c r="AT157" s="75"/>
      <c r="AU157" s="76" t="b">
        <f t="shared" si="11"/>
        <v>1</v>
      </c>
    </row>
    <row r="158" spans="5:47" ht="43.5" customHeight="1">
      <c r="E158" s="44"/>
      <c r="F158" s="287" t="str">
        <f t="shared" si="8"/>
        <v/>
      </c>
      <c r="G158" s="87"/>
      <c r="H158" s="84"/>
      <c r="I158" s="84"/>
      <c r="J158" s="46"/>
      <c r="K158" s="44"/>
      <c r="L158" s="44"/>
      <c r="M158" s="44"/>
      <c r="N158" s="46"/>
      <c r="O158" s="41"/>
      <c r="P158" s="194"/>
      <c r="Q158" s="41"/>
      <c r="R158" s="41"/>
      <c r="S158" s="84"/>
      <c r="T158" s="46"/>
      <c r="U158" s="201"/>
      <c r="V158" s="85"/>
      <c r="W158" s="86"/>
      <c r="X158" s="89"/>
      <c r="Y158" s="201"/>
      <c r="Z158" s="201"/>
      <c r="AA158" s="87"/>
      <c r="AB158" s="171" t="str">
        <f t="shared" si="9"/>
        <v/>
      </c>
      <c r="AC158" s="44"/>
      <c r="AD158" s="201"/>
      <c r="AE158" s="201"/>
      <c r="AF158" s="41"/>
      <c r="AG158" s="46"/>
      <c r="AH158" s="46"/>
      <c r="AI158" s="41"/>
      <c r="AJ158" s="675"/>
      <c r="AK158" s="676"/>
      <c r="AL158" s="42"/>
      <c r="AM158" s="327"/>
      <c r="AN158" s="44"/>
      <c r="AO158" s="171" t="str">
        <f t="shared" si="10"/>
        <v/>
      </c>
      <c r="AP158" s="44"/>
      <c r="AS158" s="75"/>
      <c r="AT158" s="75"/>
      <c r="AU158" s="76" t="b">
        <f t="shared" si="11"/>
        <v>1</v>
      </c>
    </row>
    <row r="159" spans="5:47" ht="43.5" customHeight="1">
      <c r="E159" s="44"/>
      <c r="F159" s="287" t="str">
        <f t="shared" si="8"/>
        <v/>
      </c>
      <c r="G159" s="87"/>
      <c r="H159" s="84"/>
      <c r="I159" s="84"/>
      <c r="J159" s="46"/>
      <c r="K159" s="44"/>
      <c r="L159" s="44"/>
      <c r="M159" s="44"/>
      <c r="N159" s="46"/>
      <c r="O159" s="41"/>
      <c r="P159" s="194"/>
      <c r="Q159" s="41"/>
      <c r="R159" s="41"/>
      <c r="S159" s="84"/>
      <c r="T159" s="46"/>
      <c r="U159" s="201"/>
      <c r="V159" s="85"/>
      <c r="W159" s="86"/>
      <c r="X159" s="89"/>
      <c r="Y159" s="201"/>
      <c r="Z159" s="201"/>
      <c r="AA159" s="87"/>
      <c r="AB159" s="171" t="str">
        <f t="shared" si="9"/>
        <v/>
      </c>
      <c r="AC159" s="44"/>
      <c r="AD159" s="201"/>
      <c r="AE159" s="201"/>
      <c r="AF159" s="41"/>
      <c r="AG159" s="46"/>
      <c r="AH159" s="46"/>
      <c r="AI159" s="41"/>
      <c r="AJ159" s="675"/>
      <c r="AK159" s="676"/>
      <c r="AL159" s="42"/>
      <c r="AM159" s="327"/>
      <c r="AN159" s="44"/>
      <c r="AO159" s="171" t="str">
        <f t="shared" si="10"/>
        <v/>
      </c>
      <c r="AP159" s="44"/>
      <c r="AS159" s="75"/>
      <c r="AT159" s="75"/>
      <c r="AU159" s="76" t="b">
        <f t="shared" si="11"/>
        <v>1</v>
      </c>
    </row>
    <row r="160" spans="5:47" ht="43.5" customHeight="1">
      <c r="E160" s="44"/>
      <c r="F160" s="287" t="str">
        <f t="shared" si="8"/>
        <v/>
      </c>
      <c r="G160" s="87"/>
      <c r="H160" s="84"/>
      <c r="I160" s="84"/>
      <c r="J160" s="46"/>
      <c r="K160" s="44"/>
      <c r="L160" s="44"/>
      <c r="M160" s="44"/>
      <c r="N160" s="46"/>
      <c r="O160" s="41"/>
      <c r="P160" s="194"/>
      <c r="Q160" s="41"/>
      <c r="R160" s="41"/>
      <c r="S160" s="84"/>
      <c r="T160" s="46"/>
      <c r="U160" s="201"/>
      <c r="V160" s="85"/>
      <c r="W160" s="86"/>
      <c r="X160" s="89"/>
      <c r="Y160" s="201"/>
      <c r="Z160" s="201"/>
      <c r="AA160" s="87"/>
      <c r="AB160" s="171" t="str">
        <f t="shared" si="9"/>
        <v/>
      </c>
      <c r="AC160" s="44"/>
      <c r="AD160" s="201"/>
      <c r="AE160" s="201"/>
      <c r="AF160" s="41"/>
      <c r="AG160" s="46"/>
      <c r="AH160" s="46"/>
      <c r="AI160" s="41"/>
      <c r="AJ160" s="675"/>
      <c r="AK160" s="676"/>
      <c r="AL160" s="42"/>
      <c r="AM160" s="327"/>
      <c r="AN160" s="44"/>
      <c r="AO160" s="171" t="str">
        <f t="shared" si="10"/>
        <v/>
      </c>
      <c r="AP160" s="44"/>
      <c r="AS160" s="75"/>
      <c r="AT160" s="75"/>
      <c r="AU160" s="76" t="b">
        <f t="shared" si="11"/>
        <v>1</v>
      </c>
    </row>
    <row r="161" spans="5:47" ht="43.5" customHeight="1">
      <c r="E161" s="44"/>
      <c r="F161" s="287" t="str">
        <f t="shared" si="8"/>
        <v/>
      </c>
      <c r="G161" s="87"/>
      <c r="H161" s="84"/>
      <c r="I161" s="84"/>
      <c r="J161" s="46"/>
      <c r="K161" s="44"/>
      <c r="L161" s="44"/>
      <c r="M161" s="44"/>
      <c r="N161" s="46"/>
      <c r="O161" s="41"/>
      <c r="P161" s="194"/>
      <c r="Q161" s="41"/>
      <c r="R161" s="41"/>
      <c r="S161" s="84"/>
      <c r="T161" s="46"/>
      <c r="U161" s="201"/>
      <c r="V161" s="85"/>
      <c r="W161" s="86"/>
      <c r="X161" s="89"/>
      <c r="Y161" s="201"/>
      <c r="Z161" s="201"/>
      <c r="AA161" s="87"/>
      <c r="AB161" s="171" t="str">
        <f t="shared" si="9"/>
        <v/>
      </c>
      <c r="AC161" s="44"/>
      <c r="AD161" s="201"/>
      <c r="AE161" s="201"/>
      <c r="AF161" s="41"/>
      <c r="AG161" s="46"/>
      <c r="AH161" s="46"/>
      <c r="AI161" s="41"/>
      <c r="AJ161" s="675"/>
      <c r="AK161" s="676"/>
      <c r="AL161" s="42"/>
      <c r="AM161" s="327"/>
      <c r="AN161" s="44"/>
      <c r="AO161" s="171" t="str">
        <f t="shared" si="10"/>
        <v/>
      </c>
      <c r="AP161" s="44"/>
      <c r="AS161" s="75"/>
      <c r="AT161" s="75"/>
      <c r="AU161" s="76" t="b">
        <f t="shared" si="11"/>
        <v>1</v>
      </c>
    </row>
    <row r="162" spans="5:47" ht="43.5" customHeight="1">
      <c r="E162" s="44"/>
      <c r="F162" s="287" t="str">
        <f t="shared" ref="F162:F225" si="12">IF(ISBLANK($E162), "", VLOOKUP($E162,참여인력_개요,2,FALSE))</f>
        <v/>
      </c>
      <c r="G162" s="87"/>
      <c r="H162" s="84"/>
      <c r="I162" s="84"/>
      <c r="J162" s="46"/>
      <c r="K162" s="44"/>
      <c r="L162" s="44"/>
      <c r="M162" s="44"/>
      <c r="N162" s="46"/>
      <c r="O162" s="41"/>
      <c r="P162" s="194"/>
      <c r="Q162" s="41"/>
      <c r="R162" s="41"/>
      <c r="S162" s="84"/>
      <c r="T162" s="46"/>
      <c r="U162" s="201"/>
      <c r="V162" s="85"/>
      <c r="W162" s="86"/>
      <c r="X162" s="89"/>
      <c r="Y162" s="201"/>
      <c r="Z162" s="201"/>
      <c r="AA162" s="87"/>
      <c r="AB162" s="171" t="str">
        <f t="shared" si="9"/>
        <v/>
      </c>
      <c r="AC162" s="44"/>
      <c r="AD162" s="201"/>
      <c r="AE162" s="201"/>
      <c r="AF162" s="41"/>
      <c r="AG162" s="46"/>
      <c r="AH162" s="46"/>
      <c r="AI162" s="41"/>
      <c r="AJ162" s="675"/>
      <c r="AK162" s="676"/>
      <c r="AL162" s="42"/>
      <c r="AM162" s="327"/>
      <c r="AN162" s="44"/>
      <c r="AO162" s="171" t="str">
        <f t="shared" si="10"/>
        <v/>
      </c>
      <c r="AP162" s="44"/>
      <c r="AS162" s="75"/>
      <c r="AT162" s="75"/>
      <c r="AU162" s="76" t="b">
        <f t="shared" si="11"/>
        <v>1</v>
      </c>
    </row>
    <row r="163" spans="5:47" ht="43.5" customHeight="1">
      <c r="E163" s="44"/>
      <c r="F163" s="287" t="str">
        <f t="shared" si="12"/>
        <v/>
      </c>
      <c r="G163" s="87"/>
      <c r="H163" s="84"/>
      <c r="I163" s="84"/>
      <c r="J163" s="46"/>
      <c r="K163" s="44"/>
      <c r="L163" s="44"/>
      <c r="M163" s="44"/>
      <c r="N163" s="46"/>
      <c r="O163" s="41"/>
      <c r="P163" s="194"/>
      <c r="Q163" s="41"/>
      <c r="R163" s="41"/>
      <c r="S163" s="84"/>
      <c r="T163" s="46"/>
      <c r="U163" s="201"/>
      <c r="V163" s="85"/>
      <c r="W163" s="86"/>
      <c r="X163" s="89"/>
      <c r="Y163" s="201"/>
      <c r="Z163" s="201"/>
      <c r="AA163" s="87"/>
      <c r="AB163" s="171" t="str">
        <f t="shared" si="9"/>
        <v/>
      </c>
      <c r="AC163" s="44"/>
      <c r="AD163" s="201"/>
      <c r="AE163" s="201"/>
      <c r="AF163" s="41"/>
      <c r="AG163" s="46"/>
      <c r="AH163" s="46"/>
      <c r="AI163" s="41"/>
      <c r="AJ163" s="675"/>
      <c r="AK163" s="676"/>
      <c r="AL163" s="42"/>
      <c r="AM163" s="327"/>
      <c r="AN163" s="44"/>
      <c r="AO163" s="171" t="str">
        <f t="shared" si="10"/>
        <v/>
      </c>
      <c r="AP163" s="44"/>
      <c r="AS163" s="75"/>
      <c r="AT163" s="75"/>
      <c r="AU163" s="76" t="b">
        <f t="shared" si="11"/>
        <v>1</v>
      </c>
    </row>
    <row r="164" spans="5:47" ht="43.5" customHeight="1">
      <c r="E164" s="44"/>
      <c r="F164" s="287" t="str">
        <f t="shared" si="12"/>
        <v/>
      </c>
      <c r="G164" s="87"/>
      <c r="H164" s="84"/>
      <c r="I164" s="84"/>
      <c r="J164" s="46"/>
      <c r="K164" s="44"/>
      <c r="L164" s="44"/>
      <c r="M164" s="44"/>
      <c r="N164" s="46"/>
      <c r="O164" s="41"/>
      <c r="P164" s="194"/>
      <c r="Q164" s="41"/>
      <c r="R164" s="41"/>
      <c r="S164" s="84"/>
      <c r="T164" s="46"/>
      <c r="U164" s="201"/>
      <c r="V164" s="85"/>
      <c r="W164" s="86"/>
      <c r="X164" s="89"/>
      <c r="Y164" s="201"/>
      <c r="Z164" s="201"/>
      <c r="AA164" s="87"/>
      <c r="AB164" s="171" t="str">
        <f t="shared" si="9"/>
        <v/>
      </c>
      <c r="AC164" s="44"/>
      <c r="AD164" s="201"/>
      <c r="AE164" s="201"/>
      <c r="AF164" s="41"/>
      <c r="AG164" s="46"/>
      <c r="AH164" s="46"/>
      <c r="AI164" s="41"/>
      <c r="AJ164" s="675"/>
      <c r="AK164" s="676"/>
      <c r="AL164" s="42"/>
      <c r="AM164" s="327"/>
      <c r="AN164" s="44"/>
      <c r="AO164" s="171" t="str">
        <f t="shared" si="10"/>
        <v/>
      </c>
      <c r="AP164" s="44"/>
      <c r="AS164" s="75"/>
      <c r="AT164" s="75"/>
      <c r="AU164" s="76" t="b">
        <f t="shared" si="11"/>
        <v>1</v>
      </c>
    </row>
    <row r="165" spans="5:47" ht="43.5" customHeight="1">
      <c r="E165" s="44"/>
      <c r="F165" s="287" t="str">
        <f t="shared" si="12"/>
        <v/>
      </c>
      <c r="G165" s="87"/>
      <c r="H165" s="84"/>
      <c r="I165" s="84"/>
      <c r="J165" s="46"/>
      <c r="K165" s="44"/>
      <c r="L165" s="44"/>
      <c r="M165" s="44"/>
      <c r="N165" s="46"/>
      <c r="O165" s="41"/>
      <c r="P165" s="194"/>
      <c r="Q165" s="41"/>
      <c r="R165" s="41"/>
      <c r="S165" s="84"/>
      <c r="T165" s="46"/>
      <c r="U165" s="201"/>
      <c r="V165" s="85"/>
      <c r="W165" s="86"/>
      <c r="X165" s="89"/>
      <c r="Y165" s="201"/>
      <c r="Z165" s="201"/>
      <c r="AA165" s="87"/>
      <c r="AB165" s="171" t="str">
        <f t="shared" si="9"/>
        <v/>
      </c>
      <c r="AC165" s="44"/>
      <c r="AD165" s="201"/>
      <c r="AE165" s="201"/>
      <c r="AF165" s="41"/>
      <c r="AG165" s="46"/>
      <c r="AH165" s="46"/>
      <c r="AI165" s="41"/>
      <c r="AJ165" s="675"/>
      <c r="AK165" s="676"/>
      <c r="AL165" s="42"/>
      <c r="AM165" s="327"/>
      <c r="AN165" s="44"/>
      <c r="AO165" s="171" t="str">
        <f t="shared" si="10"/>
        <v/>
      </c>
      <c r="AP165" s="44"/>
      <c r="AS165" s="75"/>
      <c r="AT165" s="75"/>
      <c r="AU165" s="76" t="b">
        <f t="shared" si="11"/>
        <v>1</v>
      </c>
    </row>
    <row r="166" spans="5:47" ht="43.5" customHeight="1">
      <c r="E166" s="44"/>
      <c r="F166" s="287" t="str">
        <f t="shared" si="12"/>
        <v/>
      </c>
      <c r="G166" s="87"/>
      <c r="H166" s="84"/>
      <c r="I166" s="84"/>
      <c r="J166" s="46"/>
      <c r="K166" s="44"/>
      <c r="L166" s="44"/>
      <c r="M166" s="44"/>
      <c r="N166" s="46"/>
      <c r="O166" s="41"/>
      <c r="P166" s="194"/>
      <c r="Q166" s="41"/>
      <c r="R166" s="41"/>
      <c r="S166" s="84"/>
      <c r="T166" s="46"/>
      <c r="U166" s="201"/>
      <c r="V166" s="85"/>
      <c r="W166" s="86"/>
      <c r="X166" s="89"/>
      <c r="Y166" s="201"/>
      <c r="Z166" s="201"/>
      <c r="AA166" s="87"/>
      <c r="AB166" s="171" t="str">
        <f t="shared" si="9"/>
        <v/>
      </c>
      <c r="AC166" s="44"/>
      <c r="AD166" s="201"/>
      <c r="AE166" s="201"/>
      <c r="AF166" s="41"/>
      <c r="AG166" s="46"/>
      <c r="AH166" s="46"/>
      <c r="AI166" s="41"/>
      <c r="AJ166" s="675"/>
      <c r="AK166" s="676"/>
      <c r="AL166" s="42"/>
      <c r="AM166" s="327"/>
      <c r="AN166" s="44"/>
      <c r="AO166" s="171" t="str">
        <f t="shared" si="10"/>
        <v/>
      </c>
      <c r="AP166" s="44"/>
      <c r="AS166" s="75"/>
      <c r="AT166" s="75"/>
      <c r="AU166" s="76" t="b">
        <f t="shared" si="11"/>
        <v>1</v>
      </c>
    </row>
    <row r="167" spans="5:47" ht="43.5" customHeight="1">
      <c r="E167" s="44"/>
      <c r="F167" s="287" t="str">
        <f t="shared" si="12"/>
        <v/>
      </c>
      <c r="G167" s="87"/>
      <c r="H167" s="84"/>
      <c r="I167" s="84"/>
      <c r="J167" s="46"/>
      <c r="K167" s="44"/>
      <c r="L167" s="44"/>
      <c r="M167" s="44"/>
      <c r="N167" s="46"/>
      <c r="O167" s="41"/>
      <c r="P167" s="194"/>
      <c r="Q167" s="41"/>
      <c r="R167" s="41"/>
      <c r="S167" s="84"/>
      <c r="T167" s="46"/>
      <c r="U167" s="201"/>
      <c r="V167" s="85"/>
      <c r="W167" s="86"/>
      <c r="X167" s="89"/>
      <c r="Y167" s="201"/>
      <c r="Z167" s="201"/>
      <c r="AA167" s="87"/>
      <c r="AB167" s="171" t="str">
        <f t="shared" si="9"/>
        <v/>
      </c>
      <c r="AC167" s="44"/>
      <c r="AD167" s="201"/>
      <c r="AE167" s="201"/>
      <c r="AF167" s="41"/>
      <c r="AG167" s="46"/>
      <c r="AH167" s="46"/>
      <c r="AI167" s="41"/>
      <c r="AJ167" s="675"/>
      <c r="AK167" s="676"/>
      <c r="AL167" s="42"/>
      <c r="AM167" s="327"/>
      <c r="AN167" s="44"/>
      <c r="AO167" s="171" t="str">
        <f t="shared" si="10"/>
        <v/>
      </c>
      <c r="AP167" s="44"/>
      <c r="AS167" s="75"/>
      <c r="AT167" s="75"/>
      <c r="AU167" s="76" t="b">
        <f t="shared" si="11"/>
        <v>1</v>
      </c>
    </row>
    <row r="168" spans="5:47" ht="43.5" customHeight="1">
      <c r="E168" s="44"/>
      <c r="F168" s="287" t="str">
        <f t="shared" si="12"/>
        <v/>
      </c>
      <c r="G168" s="87"/>
      <c r="H168" s="84"/>
      <c r="I168" s="84"/>
      <c r="J168" s="46"/>
      <c r="K168" s="44"/>
      <c r="L168" s="44"/>
      <c r="M168" s="44"/>
      <c r="N168" s="46"/>
      <c r="O168" s="41"/>
      <c r="P168" s="194"/>
      <c r="Q168" s="41"/>
      <c r="R168" s="41"/>
      <c r="S168" s="84"/>
      <c r="T168" s="46"/>
      <c r="U168" s="201"/>
      <c r="V168" s="85"/>
      <c r="W168" s="86"/>
      <c r="X168" s="89"/>
      <c r="Y168" s="201"/>
      <c r="Z168" s="201"/>
      <c r="AA168" s="87"/>
      <c r="AB168" s="171" t="str">
        <f t="shared" si="9"/>
        <v/>
      </c>
      <c r="AC168" s="44"/>
      <c r="AD168" s="201"/>
      <c r="AE168" s="201"/>
      <c r="AF168" s="41"/>
      <c r="AG168" s="46"/>
      <c r="AH168" s="46"/>
      <c r="AI168" s="41"/>
      <c r="AJ168" s="675"/>
      <c r="AK168" s="676"/>
      <c r="AL168" s="42"/>
      <c r="AM168" s="327"/>
      <c r="AN168" s="44"/>
      <c r="AO168" s="171" t="str">
        <f t="shared" si="10"/>
        <v/>
      </c>
      <c r="AP168" s="44"/>
      <c r="AS168" s="75"/>
      <c r="AT168" s="75"/>
      <c r="AU168" s="76" t="b">
        <f t="shared" si="11"/>
        <v>1</v>
      </c>
    </row>
    <row r="169" spans="5:47" ht="43.5" customHeight="1">
      <c r="E169" s="44"/>
      <c r="F169" s="287" t="str">
        <f t="shared" si="12"/>
        <v/>
      </c>
      <c r="G169" s="87"/>
      <c r="H169" s="84"/>
      <c r="I169" s="84"/>
      <c r="J169" s="46"/>
      <c r="K169" s="44"/>
      <c r="L169" s="44"/>
      <c r="M169" s="44"/>
      <c r="N169" s="46"/>
      <c r="O169" s="41"/>
      <c r="P169" s="194"/>
      <c r="Q169" s="41"/>
      <c r="R169" s="41"/>
      <c r="S169" s="84"/>
      <c r="T169" s="46"/>
      <c r="U169" s="201"/>
      <c r="V169" s="85"/>
      <c r="W169" s="86"/>
      <c r="X169" s="89"/>
      <c r="Y169" s="201"/>
      <c r="Z169" s="201"/>
      <c r="AA169" s="87"/>
      <c r="AB169" s="171" t="str">
        <f t="shared" si="9"/>
        <v/>
      </c>
      <c r="AC169" s="44"/>
      <c r="AD169" s="201"/>
      <c r="AE169" s="201"/>
      <c r="AF169" s="41"/>
      <c r="AG169" s="46"/>
      <c r="AH169" s="46"/>
      <c r="AI169" s="41"/>
      <c r="AJ169" s="675"/>
      <c r="AK169" s="676"/>
      <c r="AL169" s="42"/>
      <c r="AM169" s="327"/>
      <c r="AN169" s="44"/>
      <c r="AO169" s="171" t="str">
        <f t="shared" si="10"/>
        <v/>
      </c>
      <c r="AP169" s="44"/>
      <c r="AS169" s="75"/>
      <c r="AT169" s="75"/>
      <c r="AU169" s="76" t="b">
        <f t="shared" si="11"/>
        <v>1</v>
      </c>
    </row>
    <row r="170" spans="5:47" ht="43.5" customHeight="1">
      <c r="E170" s="44"/>
      <c r="F170" s="287" t="str">
        <f t="shared" si="12"/>
        <v/>
      </c>
      <c r="G170" s="87"/>
      <c r="H170" s="84"/>
      <c r="I170" s="84"/>
      <c r="J170" s="46"/>
      <c r="K170" s="44"/>
      <c r="L170" s="44"/>
      <c r="M170" s="44"/>
      <c r="N170" s="46"/>
      <c r="O170" s="41"/>
      <c r="P170" s="194"/>
      <c r="Q170" s="41"/>
      <c r="R170" s="41"/>
      <c r="S170" s="84"/>
      <c r="T170" s="46"/>
      <c r="U170" s="201"/>
      <c r="V170" s="85"/>
      <c r="W170" s="86"/>
      <c r="X170" s="89"/>
      <c r="Y170" s="201"/>
      <c r="Z170" s="201"/>
      <c r="AA170" s="87"/>
      <c r="AB170" s="171" t="str">
        <f t="shared" si="9"/>
        <v/>
      </c>
      <c r="AC170" s="44"/>
      <c r="AD170" s="201"/>
      <c r="AE170" s="201"/>
      <c r="AF170" s="41"/>
      <c r="AG170" s="46"/>
      <c r="AH170" s="46"/>
      <c r="AI170" s="41"/>
      <c r="AJ170" s="675"/>
      <c r="AK170" s="676"/>
      <c r="AL170" s="42"/>
      <c r="AM170" s="327"/>
      <c r="AN170" s="44"/>
      <c r="AO170" s="171" t="str">
        <f t="shared" si="10"/>
        <v/>
      </c>
      <c r="AP170" s="44"/>
      <c r="AS170" s="75"/>
      <c r="AT170" s="75"/>
      <c r="AU170" s="76" t="b">
        <f t="shared" si="11"/>
        <v>1</v>
      </c>
    </row>
    <row r="171" spans="5:47" ht="43.5" customHeight="1">
      <c r="E171" s="44"/>
      <c r="F171" s="287" t="str">
        <f t="shared" si="12"/>
        <v/>
      </c>
      <c r="G171" s="87"/>
      <c r="H171" s="84"/>
      <c r="I171" s="84"/>
      <c r="J171" s="46"/>
      <c r="K171" s="44"/>
      <c r="L171" s="44"/>
      <c r="M171" s="44"/>
      <c r="N171" s="46"/>
      <c r="O171" s="41"/>
      <c r="P171" s="194"/>
      <c r="Q171" s="41"/>
      <c r="R171" s="41"/>
      <c r="S171" s="84"/>
      <c r="T171" s="46"/>
      <c r="U171" s="201"/>
      <c r="V171" s="85"/>
      <c r="W171" s="86"/>
      <c r="X171" s="89"/>
      <c r="Y171" s="201"/>
      <c r="Z171" s="201"/>
      <c r="AA171" s="87"/>
      <c r="AB171" s="171" t="str">
        <f t="shared" si="9"/>
        <v/>
      </c>
      <c r="AC171" s="44"/>
      <c r="AD171" s="201"/>
      <c r="AE171" s="201"/>
      <c r="AF171" s="41"/>
      <c r="AG171" s="46"/>
      <c r="AH171" s="46"/>
      <c r="AI171" s="41"/>
      <c r="AJ171" s="675"/>
      <c r="AK171" s="676"/>
      <c r="AL171" s="42"/>
      <c r="AM171" s="327"/>
      <c r="AN171" s="44"/>
      <c r="AO171" s="171" t="str">
        <f t="shared" si="10"/>
        <v/>
      </c>
      <c r="AP171" s="44"/>
      <c r="AS171" s="75"/>
      <c r="AT171" s="75"/>
      <c r="AU171" s="76" t="b">
        <f t="shared" si="11"/>
        <v>1</v>
      </c>
    </row>
    <row r="172" spans="5:47" ht="43.5" customHeight="1">
      <c r="E172" s="44"/>
      <c r="F172" s="287" t="str">
        <f t="shared" si="12"/>
        <v/>
      </c>
      <c r="G172" s="87"/>
      <c r="H172" s="84"/>
      <c r="I172" s="84"/>
      <c r="J172" s="46"/>
      <c r="K172" s="44"/>
      <c r="L172" s="44"/>
      <c r="M172" s="44"/>
      <c r="N172" s="46"/>
      <c r="O172" s="41"/>
      <c r="P172" s="194"/>
      <c r="Q172" s="41"/>
      <c r="R172" s="41"/>
      <c r="S172" s="84"/>
      <c r="T172" s="46"/>
      <c r="U172" s="201"/>
      <c r="V172" s="85"/>
      <c r="W172" s="86"/>
      <c r="X172" s="89"/>
      <c r="Y172" s="201"/>
      <c r="Z172" s="201"/>
      <c r="AA172" s="87"/>
      <c r="AB172" s="171" t="str">
        <f t="shared" si="9"/>
        <v/>
      </c>
      <c r="AC172" s="44"/>
      <c r="AD172" s="201"/>
      <c r="AE172" s="201"/>
      <c r="AF172" s="41"/>
      <c r="AG172" s="46"/>
      <c r="AH172" s="46"/>
      <c r="AI172" s="41"/>
      <c r="AJ172" s="675"/>
      <c r="AK172" s="676"/>
      <c r="AL172" s="42"/>
      <c r="AM172" s="327"/>
      <c r="AN172" s="44"/>
      <c r="AO172" s="171" t="str">
        <f t="shared" si="10"/>
        <v/>
      </c>
      <c r="AP172" s="44"/>
      <c r="AS172" s="75"/>
      <c r="AT172" s="75"/>
      <c r="AU172" s="76" t="b">
        <f t="shared" si="11"/>
        <v>1</v>
      </c>
    </row>
    <row r="173" spans="5:47" ht="43.5" customHeight="1">
      <c r="E173" s="44"/>
      <c r="F173" s="287" t="str">
        <f t="shared" si="12"/>
        <v/>
      </c>
      <c r="G173" s="87"/>
      <c r="H173" s="84"/>
      <c r="I173" s="84"/>
      <c r="J173" s="46"/>
      <c r="K173" s="44"/>
      <c r="L173" s="44"/>
      <c r="M173" s="44"/>
      <c r="N173" s="46"/>
      <c r="O173" s="41"/>
      <c r="P173" s="194"/>
      <c r="Q173" s="41"/>
      <c r="R173" s="41"/>
      <c r="S173" s="84"/>
      <c r="T173" s="46"/>
      <c r="U173" s="201"/>
      <c r="V173" s="85"/>
      <c r="W173" s="86"/>
      <c r="X173" s="89"/>
      <c r="Y173" s="201"/>
      <c r="Z173" s="201"/>
      <c r="AA173" s="87"/>
      <c r="AB173" s="171" t="str">
        <f t="shared" si="9"/>
        <v/>
      </c>
      <c r="AC173" s="44"/>
      <c r="AD173" s="201"/>
      <c r="AE173" s="201"/>
      <c r="AF173" s="41"/>
      <c r="AG173" s="46"/>
      <c r="AH173" s="46"/>
      <c r="AI173" s="41"/>
      <c r="AJ173" s="675"/>
      <c r="AK173" s="676"/>
      <c r="AL173" s="42"/>
      <c r="AM173" s="327"/>
      <c r="AN173" s="44"/>
      <c r="AO173" s="171" t="str">
        <f t="shared" si="10"/>
        <v/>
      </c>
      <c r="AP173" s="44"/>
      <c r="AS173" s="75"/>
      <c r="AT173" s="75"/>
      <c r="AU173" s="76" t="b">
        <f t="shared" si="11"/>
        <v>1</v>
      </c>
    </row>
    <row r="174" spans="5:47" ht="43.5" customHeight="1">
      <c r="E174" s="44"/>
      <c r="F174" s="287" t="str">
        <f t="shared" si="12"/>
        <v/>
      </c>
      <c r="G174" s="87"/>
      <c r="H174" s="84"/>
      <c r="I174" s="84"/>
      <c r="J174" s="46"/>
      <c r="K174" s="44"/>
      <c r="L174" s="44"/>
      <c r="M174" s="44"/>
      <c r="N174" s="46"/>
      <c r="O174" s="41"/>
      <c r="P174" s="194"/>
      <c r="Q174" s="41"/>
      <c r="R174" s="41"/>
      <c r="S174" s="84"/>
      <c r="T174" s="46"/>
      <c r="U174" s="201"/>
      <c r="V174" s="85"/>
      <c r="W174" s="86"/>
      <c r="X174" s="89"/>
      <c r="Y174" s="201"/>
      <c r="Z174" s="201"/>
      <c r="AA174" s="87"/>
      <c r="AB174" s="171" t="str">
        <f t="shared" si="9"/>
        <v/>
      </c>
      <c r="AC174" s="44"/>
      <c r="AD174" s="201"/>
      <c r="AE174" s="201"/>
      <c r="AF174" s="41"/>
      <c r="AG174" s="46"/>
      <c r="AH174" s="46"/>
      <c r="AI174" s="41"/>
      <c r="AJ174" s="675"/>
      <c r="AK174" s="676"/>
      <c r="AL174" s="42"/>
      <c r="AM174" s="327"/>
      <c r="AN174" s="44"/>
      <c r="AO174" s="171" t="str">
        <f t="shared" si="10"/>
        <v/>
      </c>
      <c r="AP174" s="44"/>
      <c r="AS174" s="75"/>
      <c r="AT174" s="75"/>
      <c r="AU174" s="76" t="b">
        <f t="shared" si="11"/>
        <v>1</v>
      </c>
    </row>
    <row r="175" spans="5:47" ht="43.5" customHeight="1">
      <c r="E175" s="44"/>
      <c r="F175" s="287" t="str">
        <f t="shared" si="12"/>
        <v/>
      </c>
      <c r="G175" s="87"/>
      <c r="H175" s="84"/>
      <c r="I175" s="84"/>
      <c r="J175" s="46"/>
      <c r="K175" s="44"/>
      <c r="L175" s="44"/>
      <c r="M175" s="44"/>
      <c r="N175" s="46"/>
      <c r="O175" s="41"/>
      <c r="P175" s="194"/>
      <c r="Q175" s="41"/>
      <c r="R175" s="41"/>
      <c r="S175" s="84"/>
      <c r="T175" s="46"/>
      <c r="U175" s="201"/>
      <c r="V175" s="85"/>
      <c r="W175" s="86"/>
      <c r="X175" s="89"/>
      <c r="Y175" s="201"/>
      <c r="Z175" s="201"/>
      <c r="AA175" s="87"/>
      <c r="AB175" s="171" t="str">
        <f t="shared" si="9"/>
        <v/>
      </c>
      <c r="AC175" s="44"/>
      <c r="AD175" s="201"/>
      <c r="AE175" s="201"/>
      <c r="AF175" s="41"/>
      <c r="AG175" s="46"/>
      <c r="AH175" s="46"/>
      <c r="AI175" s="41"/>
      <c r="AJ175" s="675"/>
      <c r="AK175" s="676"/>
      <c r="AL175" s="42"/>
      <c r="AM175" s="327"/>
      <c r="AN175" s="44"/>
      <c r="AO175" s="171" t="str">
        <f t="shared" si="10"/>
        <v/>
      </c>
      <c r="AP175" s="44"/>
      <c r="AS175" s="75"/>
      <c r="AT175" s="75"/>
      <c r="AU175" s="76" t="b">
        <f t="shared" si="11"/>
        <v>1</v>
      </c>
    </row>
    <row r="176" spans="5:47" ht="43.5" customHeight="1">
      <c r="E176" s="44"/>
      <c r="F176" s="287" t="str">
        <f t="shared" si="12"/>
        <v/>
      </c>
      <c r="G176" s="87"/>
      <c r="H176" s="84"/>
      <c r="I176" s="84"/>
      <c r="J176" s="46"/>
      <c r="K176" s="44"/>
      <c r="L176" s="44"/>
      <c r="M176" s="44"/>
      <c r="N176" s="46"/>
      <c r="O176" s="41"/>
      <c r="P176" s="194"/>
      <c r="Q176" s="41"/>
      <c r="R176" s="41"/>
      <c r="S176" s="84"/>
      <c r="T176" s="46"/>
      <c r="U176" s="201"/>
      <c r="V176" s="85"/>
      <c r="W176" s="86"/>
      <c r="X176" s="89"/>
      <c r="Y176" s="201"/>
      <c r="Z176" s="201"/>
      <c r="AA176" s="87"/>
      <c r="AB176" s="171" t="str">
        <f t="shared" si="9"/>
        <v/>
      </c>
      <c r="AC176" s="44"/>
      <c r="AD176" s="201"/>
      <c r="AE176" s="201"/>
      <c r="AF176" s="41"/>
      <c r="AG176" s="46"/>
      <c r="AH176" s="46"/>
      <c r="AI176" s="41"/>
      <c r="AJ176" s="675"/>
      <c r="AK176" s="676"/>
      <c r="AL176" s="42"/>
      <c r="AM176" s="327"/>
      <c r="AN176" s="44"/>
      <c r="AO176" s="171" t="str">
        <f t="shared" si="10"/>
        <v/>
      </c>
      <c r="AP176" s="44"/>
      <c r="AS176" s="75"/>
      <c r="AT176" s="75"/>
      <c r="AU176" s="76" t="b">
        <f t="shared" si="11"/>
        <v>1</v>
      </c>
    </row>
    <row r="177" spans="5:47" ht="43.5" customHeight="1">
      <c r="E177" s="44"/>
      <c r="F177" s="287" t="str">
        <f t="shared" si="12"/>
        <v/>
      </c>
      <c r="G177" s="87"/>
      <c r="H177" s="84"/>
      <c r="I177" s="84"/>
      <c r="J177" s="46"/>
      <c r="K177" s="44"/>
      <c r="L177" s="44"/>
      <c r="M177" s="44"/>
      <c r="N177" s="46"/>
      <c r="O177" s="41"/>
      <c r="P177" s="194"/>
      <c r="Q177" s="41"/>
      <c r="R177" s="41"/>
      <c r="S177" s="84"/>
      <c r="T177" s="46"/>
      <c r="U177" s="201"/>
      <c r="V177" s="85"/>
      <c r="W177" s="86"/>
      <c r="X177" s="89"/>
      <c r="Y177" s="201"/>
      <c r="Z177" s="201"/>
      <c r="AA177" s="87"/>
      <c r="AB177" s="171" t="str">
        <f t="shared" si="9"/>
        <v/>
      </c>
      <c r="AC177" s="44"/>
      <c r="AD177" s="201"/>
      <c r="AE177" s="201"/>
      <c r="AF177" s="41"/>
      <c r="AG177" s="46"/>
      <c r="AH177" s="46"/>
      <c r="AI177" s="41"/>
      <c r="AJ177" s="675"/>
      <c r="AK177" s="676"/>
      <c r="AL177" s="42"/>
      <c r="AM177" s="327"/>
      <c r="AN177" s="44"/>
      <c r="AO177" s="171" t="str">
        <f t="shared" si="10"/>
        <v/>
      </c>
      <c r="AP177" s="44"/>
      <c r="AS177" s="75"/>
      <c r="AT177" s="75"/>
      <c r="AU177" s="76" t="b">
        <f t="shared" si="11"/>
        <v>1</v>
      </c>
    </row>
    <row r="178" spans="5:47" ht="43.5" customHeight="1">
      <c r="E178" s="44"/>
      <c r="F178" s="287" t="str">
        <f t="shared" si="12"/>
        <v/>
      </c>
      <c r="G178" s="87"/>
      <c r="H178" s="84"/>
      <c r="I178" s="84"/>
      <c r="J178" s="46"/>
      <c r="K178" s="44"/>
      <c r="L178" s="44"/>
      <c r="M178" s="44"/>
      <c r="N178" s="46"/>
      <c r="O178" s="41"/>
      <c r="P178" s="194"/>
      <c r="Q178" s="41"/>
      <c r="R178" s="41"/>
      <c r="S178" s="84"/>
      <c r="T178" s="46"/>
      <c r="U178" s="201"/>
      <c r="V178" s="85"/>
      <c r="W178" s="86"/>
      <c r="X178" s="89"/>
      <c r="Y178" s="201"/>
      <c r="Z178" s="201"/>
      <c r="AA178" s="87"/>
      <c r="AB178" s="171" t="str">
        <f t="shared" si="9"/>
        <v/>
      </c>
      <c r="AC178" s="44"/>
      <c r="AD178" s="201"/>
      <c r="AE178" s="201"/>
      <c r="AF178" s="41"/>
      <c r="AG178" s="46"/>
      <c r="AH178" s="46"/>
      <c r="AI178" s="41"/>
      <c r="AJ178" s="675"/>
      <c r="AK178" s="676"/>
      <c r="AL178" s="42"/>
      <c r="AM178" s="327"/>
      <c r="AN178" s="44"/>
      <c r="AO178" s="171" t="str">
        <f t="shared" si="10"/>
        <v/>
      </c>
      <c r="AP178" s="44"/>
      <c r="AS178" s="75"/>
      <c r="AT178" s="75"/>
      <c r="AU178" s="76" t="b">
        <f t="shared" si="11"/>
        <v>1</v>
      </c>
    </row>
    <row r="179" spans="5:47" ht="43.5" customHeight="1">
      <c r="E179" s="44"/>
      <c r="F179" s="287" t="str">
        <f t="shared" si="12"/>
        <v/>
      </c>
      <c r="G179" s="87"/>
      <c r="H179" s="84"/>
      <c r="I179" s="84"/>
      <c r="J179" s="46"/>
      <c r="K179" s="44"/>
      <c r="L179" s="44"/>
      <c r="M179" s="44"/>
      <c r="N179" s="46"/>
      <c r="O179" s="41"/>
      <c r="P179" s="194"/>
      <c r="Q179" s="41"/>
      <c r="R179" s="41"/>
      <c r="S179" s="84"/>
      <c r="T179" s="46"/>
      <c r="U179" s="201"/>
      <c r="V179" s="85"/>
      <c r="W179" s="86"/>
      <c r="X179" s="89"/>
      <c r="Y179" s="201"/>
      <c r="Z179" s="201"/>
      <c r="AA179" s="87"/>
      <c r="AB179" s="171" t="str">
        <f t="shared" si="9"/>
        <v/>
      </c>
      <c r="AC179" s="44"/>
      <c r="AD179" s="201"/>
      <c r="AE179" s="201"/>
      <c r="AF179" s="41"/>
      <c r="AG179" s="46"/>
      <c r="AH179" s="46"/>
      <c r="AI179" s="41"/>
      <c r="AJ179" s="675"/>
      <c r="AK179" s="676"/>
      <c r="AL179" s="42"/>
      <c r="AM179" s="327"/>
      <c r="AN179" s="44"/>
      <c r="AO179" s="171" t="str">
        <f t="shared" si="10"/>
        <v/>
      </c>
      <c r="AP179" s="44"/>
      <c r="AS179" s="75"/>
      <c r="AT179" s="75"/>
      <c r="AU179" s="76" t="b">
        <f t="shared" si="11"/>
        <v>1</v>
      </c>
    </row>
    <row r="180" spans="5:47" ht="43.5" customHeight="1">
      <c r="E180" s="44"/>
      <c r="F180" s="287" t="str">
        <f t="shared" si="12"/>
        <v/>
      </c>
      <c r="G180" s="87"/>
      <c r="H180" s="84"/>
      <c r="I180" s="84"/>
      <c r="J180" s="46"/>
      <c r="K180" s="44"/>
      <c r="L180" s="44"/>
      <c r="M180" s="44"/>
      <c r="N180" s="46"/>
      <c r="O180" s="41"/>
      <c r="P180" s="194"/>
      <c r="Q180" s="41"/>
      <c r="R180" s="41"/>
      <c r="S180" s="84"/>
      <c r="T180" s="46"/>
      <c r="U180" s="201"/>
      <c r="V180" s="85"/>
      <c r="W180" s="86"/>
      <c r="X180" s="89"/>
      <c r="Y180" s="201"/>
      <c r="Z180" s="201"/>
      <c r="AA180" s="87"/>
      <c r="AB180" s="171" t="str">
        <f t="shared" si="9"/>
        <v/>
      </c>
      <c r="AC180" s="44"/>
      <c r="AD180" s="201"/>
      <c r="AE180" s="201"/>
      <c r="AF180" s="41"/>
      <c r="AG180" s="46"/>
      <c r="AH180" s="46"/>
      <c r="AI180" s="41"/>
      <c r="AJ180" s="675"/>
      <c r="AK180" s="676"/>
      <c r="AL180" s="42"/>
      <c r="AM180" s="327"/>
      <c r="AN180" s="44"/>
      <c r="AO180" s="171" t="str">
        <f t="shared" si="10"/>
        <v/>
      </c>
      <c r="AP180" s="44"/>
      <c r="AS180" s="75"/>
      <c r="AT180" s="75"/>
      <c r="AU180" s="76" t="b">
        <f t="shared" si="11"/>
        <v>1</v>
      </c>
    </row>
    <row r="181" spans="5:47" ht="43.5" customHeight="1">
      <c r="E181" s="44"/>
      <c r="F181" s="287" t="str">
        <f t="shared" si="12"/>
        <v/>
      </c>
      <c r="G181" s="87"/>
      <c r="H181" s="84"/>
      <c r="I181" s="84"/>
      <c r="J181" s="46"/>
      <c r="K181" s="44"/>
      <c r="L181" s="44"/>
      <c r="M181" s="44"/>
      <c r="N181" s="46"/>
      <c r="O181" s="41"/>
      <c r="P181" s="194"/>
      <c r="Q181" s="41"/>
      <c r="R181" s="41"/>
      <c r="S181" s="84"/>
      <c r="T181" s="46"/>
      <c r="U181" s="201"/>
      <c r="V181" s="85"/>
      <c r="W181" s="86"/>
      <c r="X181" s="89"/>
      <c r="Y181" s="201"/>
      <c r="Z181" s="201"/>
      <c r="AA181" s="87"/>
      <c r="AB181" s="171" t="str">
        <f t="shared" si="9"/>
        <v/>
      </c>
      <c r="AC181" s="44"/>
      <c r="AD181" s="201"/>
      <c r="AE181" s="201"/>
      <c r="AF181" s="41"/>
      <c r="AG181" s="46"/>
      <c r="AH181" s="46"/>
      <c r="AI181" s="41"/>
      <c r="AJ181" s="675"/>
      <c r="AK181" s="676"/>
      <c r="AL181" s="42"/>
      <c r="AM181" s="327"/>
      <c r="AN181" s="44"/>
      <c r="AO181" s="171" t="str">
        <f t="shared" si="10"/>
        <v/>
      </c>
      <c r="AP181" s="44"/>
      <c r="AS181" s="75"/>
      <c r="AT181" s="75"/>
      <c r="AU181" s="76" t="b">
        <f t="shared" si="11"/>
        <v>1</v>
      </c>
    </row>
    <row r="182" spans="5:47" ht="43.5" customHeight="1">
      <c r="E182" s="44"/>
      <c r="F182" s="287" t="str">
        <f t="shared" si="12"/>
        <v/>
      </c>
      <c r="G182" s="87"/>
      <c r="H182" s="84"/>
      <c r="I182" s="84"/>
      <c r="J182" s="46"/>
      <c r="K182" s="44"/>
      <c r="L182" s="44"/>
      <c r="M182" s="44"/>
      <c r="N182" s="46"/>
      <c r="O182" s="41"/>
      <c r="P182" s="194"/>
      <c r="Q182" s="41"/>
      <c r="R182" s="41"/>
      <c r="S182" s="84"/>
      <c r="T182" s="46"/>
      <c r="U182" s="201"/>
      <c r="V182" s="85"/>
      <c r="W182" s="86"/>
      <c r="X182" s="89"/>
      <c r="Y182" s="201"/>
      <c r="Z182" s="201"/>
      <c r="AA182" s="87"/>
      <c r="AB182" s="171" t="str">
        <f t="shared" si="9"/>
        <v/>
      </c>
      <c r="AC182" s="44"/>
      <c r="AD182" s="201"/>
      <c r="AE182" s="201"/>
      <c r="AF182" s="41"/>
      <c r="AG182" s="46"/>
      <c r="AH182" s="46"/>
      <c r="AI182" s="41"/>
      <c r="AJ182" s="675"/>
      <c r="AK182" s="676"/>
      <c r="AL182" s="42"/>
      <c r="AM182" s="327"/>
      <c r="AN182" s="44"/>
      <c r="AO182" s="171" t="str">
        <f t="shared" si="10"/>
        <v/>
      </c>
      <c r="AP182" s="44"/>
      <c r="AS182" s="75"/>
      <c r="AT182" s="75"/>
      <c r="AU182" s="76" t="b">
        <f t="shared" si="11"/>
        <v>1</v>
      </c>
    </row>
    <row r="183" spans="5:47" ht="43.5" customHeight="1">
      <c r="E183" s="44"/>
      <c r="F183" s="287" t="str">
        <f t="shared" si="12"/>
        <v/>
      </c>
      <c r="G183" s="87"/>
      <c r="H183" s="84"/>
      <c r="I183" s="84"/>
      <c r="J183" s="46"/>
      <c r="K183" s="44"/>
      <c r="L183" s="44"/>
      <c r="M183" s="44"/>
      <c r="N183" s="46"/>
      <c r="O183" s="41"/>
      <c r="P183" s="194"/>
      <c r="Q183" s="41"/>
      <c r="R183" s="41"/>
      <c r="S183" s="84"/>
      <c r="T183" s="46"/>
      <c r="U183" s="201"/>
      <c r="V183" s="85"/>
      <c r="W183" s="86"/>
      <c r="X183" s="89"/>
      <c r="Y183" s="201"/>
      <c r="Z183" s="201"/>
      <c r="AA183" s="87"/>
      <c r="AB183" s="171" t="str">
        <f t="shared" si="9"/>
        <v/>
      </c>
      <c r="AC183" s="44"/>
      <c r="AD183" s="201"/>
      <c r="AE183" s="201"/>
      <c r="AF183" s="41"/>
      <c r="AG183" s="46"/>
      <c r="AH183" s="46"/>
      <c r="AI183" s="41"/>
      <c r="AJ183" s="675"/>
      <c r="AK183" s="676"/>
      <c r="AL183" s="42"/>
      <c r="AM183" s="327"/>
      <c r="AN183" s="44"/>
      <c r="AO183" s="171" t="str">
        <f t="shared" si="10"/>
        <v/>
      </c>
      <c r="AP183" s="44"/>
      <c r="AS183" s="75"/>
      <c r="AT183" s="75"/>
      <c r="AU183" s="76" t="b">
        <f t="shared" si="11"/>
        <v>1</v>
      </c>
    </row>
    <row r="184" spans="5:47" ht="43.5" customHeight="1">
      <c r="E184" s="44"/>
      <c r="F184" s="287" t="str">
        <f t="shared" si="12"/>
        <v/>
      </c>
      <c r="G184" s="87"/>
      <c r="H184" s="84"/>
      <c r="I184" s="84"/>
      <c r="J184" s="46"/>
      <c r="K184" s="44"/>
      <c r="L184" s="44"/>
      <c r="M184" s="44"/>
      <c r="N184" s="46"/>
      <c r="O184" s="41"/>
      <c r="P184" s="194"/>
      <c r="Q184" s="41"/>
      <c r="R184" s="41"/>
      <c r="S184" s="84"/>
      <c r="T184" s="46"/>
      <c r="U184" s="201"/>
      <c r="V184" s="85"/>
      <c r="W184" s="86"/>
      <c r="X184" s="89"/>
      <c r="Y184" s="201"/>
      <c r="Z184" s="201"/>
      <c r="AA184" s="87"/>
      <c r="AB184" s="171" t="str">
        <f t="shared" si="9"/>
        <v/>
      </c>
      <c r="AC184" s="44"/>
      <c r="AD184" s="201"/>
      <c r="AE184" s="201"/>
      <c r="AF184" s="41"/>
      <c r="AG184" s="46"/>
      <c r="AH184" s="46"/>
      <c r="AI184" s="41"/>
      <c r="AJ184" s="675"/>
      <c r="AK184" s="676"/>
      <c r="AL184" s="42"/>
      <c r="AM184" s="327"/>
      <c r="AN184" s="44"/>
      <c r="AO184" s="171" t="str">
        <f t="shared" si="10"/>
        <v/>
      </c>
      <c r="AP184" s="44"/>
      <c r="AS184" s="75"/>
      <c r="AT184" s="75"/>
      <c r="AU184" s="76" t="b">
        <f t="shared" si="11"/>
        <v>1</v>
      </c>
    </row>
    <row r="185" spans="5:47" ht="43.5" customHeight="1">
      <c r="E185" s="44"/>
      <c r="F185" s="287" t="str">
        <f t="shared" si="12"/>
        <v/>
      </c>
      <c r="G185" s="87"/>
      <c r="H185" s="84"/>
      <c r="I185" s="84"/>
      <c r="J185" s="46"/>
      <c r="K185" s="44"/>
      <c r="L185" s="44"/>
      <c r="M185" s="44"/>
      <c r="N185" s="46"/>
      <c r="O185" s="41"/>
      <c r="P185" s="194"/>
      <c r="Q185" s="41"/>
      <c r="R185" s="41"/>
      <c r="S185" s="84"/>
      <c r="T185" s="46"/>
      <c r="U185" s="201"/>
      <c r="V185" s="85"/>
      <c r="W185" s="86"/>
      <c r="X185" s="89"/>
      <c r="Y185" s="201"/>
      <c r="Z185" s="201"/>
      <c r="AA185" s="87"/>
      <c r="AB185" s="171" t="str">
        <f t="shared" si="9"/>
        <v/>
      </c>
      <c r="AC185" s="44"/>
      <c r="AD185" s="201"/>
      <c r="AE185" s="201"/>
      <c r="AF185" s="41"/>
      <c r="AG185" s="46"/>
      <c r="AH185" s="46"/>
      <c r="AI185" s="41"/>
      <c r="AJ185" s="675"/>
      <c r="AK185" s="676"/>
      <c r="AL185" s="42"/>
      <c r="AM185" s="327"/>
      <c r="AN185" s="44"/>
      <c r="AO185" s="171" t="str">
        <f t="shared" si="10"/>
        <v/>
      </c>
      <c r="AP185" s="44"/>
      <c r="AS185" s="75"/>
      <c r="AT185" s="75"/>
      <c r="AU185" s="76" t="b">
        <f t="shared" si="11"/>
        <v>1</v>
      </c>
    </row>
    <row r="186" spans="5:47" ht="43.5" customHeight="1">
      <c r="E186" s="44"/>
      <c r="F186" s="287" t="str">
        <f t="shared" si="12"/>
        <v/>
      </c>
      <c r="G186" s="87"/>
      <c r="H186" s="84"/>
      <c r="I186" s="84"/>
      <c r="J186" s="46"/>
      <c r="K186" s="44"/>
      <c r="L186" s="44"/>
      <c r="M186" s="44"/>
      <c r="N186" s="46"/>
      <c r="O186" s="41"/>
      <c r="P186" s="194"/>
      <c r="Q186" s="41"/>
      <c r="R186" s="41"/>
      <c r="S186" s="84"/>
      <c r="T186" s="46"/>
      <c r="U186" s="201"/>
      <c r="V186" s="85"/>
      <c r="W186" s="86"/>
      <c r="X186" s="89"/>
      <c r="Y186" s="201"/>
      <c r="Z186" s="201"/>
      <c r="AA186" s="87"/>
      <c r="AB186" s="171" t="str">
        <f t="shared" si="9"/>
        <v/>
      </c>
      <c r="AC186" s="44"/>
      <c r="AD186" s="201"/>
      <c r="AE186" s="201"/>
      <c r="AF186" s="41"/>
      <c r="AG186" s="46"/>
      <c r="AH186" s="46"/>
      <c r="AI186" s="41"/>
      <c r="AJ186" s="675"/>
      <c r="AK186" s="676"/>
      <c r="AL186" s="42"/>
      <c r="AM186" s="327"/>
      <c r="AN186" s="44"/>
      <c r="AO186" s="171" t="str">
        <f t="shared" si="10"/>
        <v/>
      </c>
      <c r="AP186" s="44"/>
      <c r="AS186" s="75"/>
      <c r="AT186" s="75"/>
      <c r="AU186" s="76" t="b">
        <f t="shared" si="11"/>
        <v>1</v>
      </c>
    </row>
    <row r="187" spans="5:47" ht="43.5" customHeight="1">
      <c r="E187" s="44"/>
      <c r="F187" s="287" t="str">
        <f t="shared" si="12"/>
        <v/>
      </c>
      <c r="G187" s="87"/>
      <c r="H187" s="84"/>
      <c r="I187" s="84"/>
      <c r="J187" s="46"/>
      <c r="K187" s="44"/>
      <c r="L187" s="44"/>
      <c r="M187" s="44"/>
      <c r="N187" s="46"/>
      <c r="O187" s="41"/>
      <c r="P187" s="194"/>
      <c r="Q187" s="41"/>
      <c r="R187" s="41"/>
      <c r="S187" s="84"/>
      <c r="T187" s="46"/>
      <c r="U187" s="201"/>
      <c r="V187" s="85"/>
      <c r="W187" s="86"/>
      <c r="X187" s="89"/>
      <c r="Y187" s="201"/>
      <c r="Z187" s="201"/>
      <c r="AA187" s="87"/>
      <c r="AB187" s="171" t="str">
        <f t="shared" si="9"/>
        <v/>
      </c>
      <c r="AC187" s="44"/>
      <c r="AD187" s="201"/>
      <c r="AE187" s="201"/>
      <c r="AF187" s="41"/>
      <c r="AG187" s="46"/>
      <c r="AH187" s="46"/>
      <c r="AI187" s="41"/>
      <c r="AJ187" s="675"/>
      <c r="AK187" s="676"/>
      <c r="AL187" s="42"/>
      <c r="AM187" s="327"/>
      <c r="AN187" s="44"/>
      <c r="AO187" s="171" t="str">
        <f t="shared" si="10"/>
        <v/>
      </c>
      <c r="AP187" s="44"/>
      <c r="AS187" s="75"/>
      <c r="AT187" s="75"/>
      <c r="AU187" s="76" t="b">
        <f t="shared" si="11"/>
        <v>1</v>
      </c>
    </row>
    <row r="188" spans="5:47" ht="43.5" customHeight="1">
      <c r="E188" s="44"/>
      <c r="F188" s="287" t="str">
        <f t="shared" si="12"/>
        <v/>
      </c>
      <c r="G188" s="87"/>
      <c r="H188" s="84"/>
      <c r="I188" s="84"/>
      <c r="J188" s="46"/>
      <c r="K188" s="44"/>
      <c r="L188" s="44"/>
      <c r="M188" s="44"/>
      <c r="N188" s="46"/>
      <c r="O188" s="41"/>
      <c r="P188" s="194"/>
      <c r="Q188" s="41"/>
      <c r="R188" s="41"/>
      <c r="S188" s="84"/>
      <c r="T188" s="46"/>
      <c r="U188" s="201"/>
      <c r="V188" s="85"/>
      <c r="W188" s="86"/>
      <c r="X188" s="89"/>
      <c r="Y188" s="201"/>
      <c r="Z188" s="201"/>
      <c r="AA188" s="87"/>
      <c r="AB188" s="171" t="str">
        <f t="shared" si="9"/>
        <v/>
      </c>
      <c r="AC188" s="44"/>
      <c r="AD188" s="201"/>
      <c r="AE188" s="201"/>
      <c r="AF188" s="41"/>
      <c r="AG188" s="46"/>
      <c r="AH188" s="46"/>
      <c r="AI188" s="41"/>
      <c r="AJ188" s="675"/>
      <c r="AK188" s="676"/>
      <c r="AL188" s="42"/>
      <c r="AM188" s="327"/>
      <c r="AN188" s="44"/>
      <c r="AO188" s="171" t="str">
        <f t="shared" si="10"/>
        <v/>
      </c>
      <c r="AP188" s="44"/>
      <c r="AS188" s="75"/>
      <c r="AT188" s="75"/>
      <c r="AU188" s="76" t="b">
        <f t="shared" si="11"/>
        <v>1</v>
      </c>
    </row>
    <row r="189" spans="5:47" ht="43.5" customHeight="1">
      <c r="E189" s="44"/>
      <c r="F189" s="287" t="str">
        <f t="shared" si="12"/>
        <v/>
      </c>
      <c r="G189" s="87"/>
      <c r="H189" s="84"/>
      <c r="I189" s="84"/>
      <c r="J189" s="46"/>
      <c r="K189" s="44"/>
      <c r="L189" s="44"/>
      <c r="M189" s="44"/>
      <c r="N189" s="46"/>
      <c r="O189" s="41"/>
      <c r="P189" s="194"/>
      <c r="Q189" s="41"/>
      <c r="R189" s="41"/>
      <c r="S189" s="84"/>
      <c r="T189" s="46"/>
      <c r="U189" s="201"/>
      <c r="V189" s="85"/>
      <c r="W189" s="86"/>
      <c r="X189" s="89"/>
      <c r="Y189" s="201"/>
      <c r="Z189" s="201"/>
      <c r="AA189" s="87"/>
      <c r="AB189" s="171" t="str">
        <f t="shared" si="9"/>
        <v/>
      </c>
      <c r="AC189" s="44"/>
      <c r="AD189" s="201"/>
      <c r="AE189" s="201"/>
      <c r="AF189" s="41"/>
      <c r="AG189" s="46"/>
      <c r="AH189" s="46"/>
      <c r="AI189" s="41"/>
      <c r="AJ189" s="675"/>
      <c r="AK189" s="676"/>
      <c r="AL189" s="42"/>
      <c r="AM189" s="327"/>
      <c r="AN189" s="44"/>
      <c r="AO189" s="171" t="str">
        <f t="shared" si="10"/>
        <v/>
      </c>
      <c r="AP189" s="44"/>
      <c r="AS189" s="75"/>
      <c r="AT189" s="75"/>
      <c r="AU189" s="76" t="b">
        <f t="shared" si="11"/>
        <v>1</v>
      </c>
    </row>
    <row r="190" spans="5:47" ht="43.5" customHeight="1">
      <c r="E190" s="44"/>
      <c r="F190" s="287" t="str">
        <f t="shared" si="12"/>
        <v/>
      </c>
      <c r="G190" s="87"/>
      <c r="H190" s="84"/>
      <c r="I190" s="84"/>
      <c r="J190" s="46"/>
      <c r="K190" s="44"/>
      <c r="L190" s="44"/>
      <c r="M190" s="44"/>
      <c r="N190" s="46"/>
      <c r="O190" s="41"/>
      <c r="P190" s="194"/>
      <c r="Q190" s="41"/>
      <c r="R190" s="41"/>
      <c r="S190" s="84"/>
      <c r="T190" s="46"/>
      <c r="U190" s="201"/>
      <c r="V190" s="85"/>
      <c r="W190" s="86"/>
      <c r="X190" s="89"/>
      <c r="Y190" s="201"/>
      <c r="Z190" s="201"/>
      <c r="AA190" s="87"/>
      <c r="AB190" s="171" t="str">
        <f t="shared" si="9"/>
        <v/>
      </c>
      <c r="AC190" s="44"/>
      <c r="AD190" s="201"/>
      <c r="AE190" s="201"/>
      <c r="AF190" s="41"/>
      <c r="AG190" s="46"/>
      <c r="AH190" s="46"/>
      <c r="AI190" s="41"/>
      <c r="AJ190" s="675"/>
      <c r="AK190" s="676"/>
      <c r="AL190" s="42"/>
      <c r="AM190" s="327"/>
      <c r="AN190" s="44"/>
      <c r="AO190" s="171" t="str">
        <f t="shared" si="10"/>
        <v/>
      </c>
      <c r="AP190" s="44"/>
      <c r="AS190" s="75"/>
      <c r="AT190" s="75"/>
      <c r="AU190" s="76" t="b">
        <f t="shared" si="11"/>
        <v>1</v>
      </c>
    </row>
    <row r="191" spans="5:47" ht="43.5" customHeight="1">
      <c r="E191" s="44"/>
      <c r="F191" s="287" t="str">
        <f t="shared" si="12"/>
        <v/>
      </c>
      <c r="G191" s="87"/>
      <c r="H191" s="84"/>
      <c r="I191" s="84"/>
      <c r="J191" s="46"/>
      <c r="K191" s="44"/>
      <c r="L191" s="44"/>
      <c r="M191" s="44"/>
      <c r="N191" s="46"/>
      <c r="O191" s="41"/>
      <c r="P191" s="194"/>
      <c r="Q191" s="41"/>
      <c r="R191" s="41"/>
      <c r="S191" s="84"/>
      <c r="T191" s="46"/>
      <c r="U191" s="201"/>
      <c r="V191" s="85"/>
      <c r="W191" s="86"/>
      <c r="X191" s="89"/>
      <c r="Y191" s="201"/>
      <c r="Z191" s="201"/>
      <c r="AA191" s="87"/>
      <c r="AB191" s="171" t="str">
        <f t="shared" si="9"/>
        <v/>
      </c>
      <c r="AC191" s="44"/>
      <c r="AD191" s="201"/>
      <c r="AE191" s="201"/>
      <c r="AF191" s="41"/>
      <c r="AG191" s="46"/>
      <c r="AH191" s="46"/>
      <c r="AI191" s="41"/>
      <c r="AJ191" s="675"/>
      <c r="AK191" s="676"/>
      <c r="AL191" s="42"/>
      <c r="AM191" s="327"/>
      <c r="AN191" s="44"/>
      <c r="AO191" s="171" t="str">
        <f t="shared" si="10"/>
        <v/>
      </c>
      <c r="AP191" s="44"/>
      <c r="AS191" s="75"/>
      <c r="AT191" s="75"/>
      <c r="AU191" s="76" t="b">
        <f t="shared" si="11"/>
        <v>1</v>
      </c>
    </row>
    <row r="192" spans="5:47" ht="43.5" customHeight="1">
      <c r="E192" s="44"/>
      <c r="F192" s="287" t="str">
        <f t="shared" si="12"/>
        <v/>
      </c>
      <c r="G192" s="87"/>
      <c r="H192" s="84"/>
      <c r="I192" s="84"/>
      <c r="J192" s="46"/>
      <c r="K192" s="44"/>
      <c r="L192" s="44"/>
      <c r="M192" s="44"/>
      <c r="N192" s="46"/>
      <c r="O192" s="41"/>
      <c r="P192" s="194"/>
      <c r="Q192" s="41"/>
      <c r="R192" s="41"/>
      <c r="S192" s="84"/>
      <c r="T192" s="46"/>
      <c r="U192" s="201"/>
      <c r="V192" s="85"/>
      <c r="W192" s="86"/>
      <c r="X192" s="89"/>
      <c r="Y192" s="201"/>
      <c r="Z192" s="201"/>
      <c r="AA192" s="87"/>
      <c r="AB192" s="171" t="str">
        <f t="shared" si="9"/>
        <v/>
      </c>
      <c r="AC192" s="44"/>
      <c r="AD192" s="201"/>
      <c r="AE192" s="201"/>
      <c r="AF192" s="41"/>
      <c r="AG192" s="46"/>
      <c r="AH192" s="46"/>
      <c r="AI192" s="41"/>
      <c r="AJ192" s="675"/>
      <c r="AK192" s="676"/>
      <c r="AL192" s="42"/>
      <c r="AM192" s="327"/>
      <c r="AN192" s="44"/>
      <c r="AO192" s="171" t="str">
        <f t="shared" si="10"/>
        <v/>
      </c>
      <c r="AP192" s="44"/>
      <c r="AS192" s="75"/>
      <c r="AT192" s="75"/>
      <c r="AU192" s="76" t="b">
        <f t="shared" si="11"/>
        <v>1</v>
      </c>
    </row>
    <row r="193" spans="5:47" ht="43.5" customHeight="1">
      <c r="E193" s="44"/>
      <c r="F193" s="287" t="str">
        <f t="shared" si="12"/>
        <v/>
      </c>
      <c r="G193" s="87"/>
      <c r="H193" s="84"/>
      <c r="I193" s="84"/>
      <c r="J193" s="46"/>
      <c r="K193" s="44"/>
      <c r="L193" s="44"/>
      <c r="M193" s="44"/>
      <c r="N193" s="46"/>
      <c r="O193" s="41"/>
      <c r="P193" s="194"/>
      <c r="Q193" s="41"/>
      <c r="R193" s="41"/>
      <c r="S193" s="84"/>
      <c r="T193" s="46"/>
      <c r="U193" s="201"/>
      <c r="V193" s="85"/>
      <c r="W193" s="86"/>
      <c r="X193" s="89"/>
      <c r="Y193" s="201"/>
      <c r="Z193" s="201"/>
      <c r="AA193" s="87"/>
      <c r="AB193" s="171" t="str">
        <f t="shared" si="9"/>
        <v/>
      </c>
      <c r="AC193" s="44"/>
      <c r="AD193" s="201"/>
      <c r="AE193" s="201"/>
      <c r="AF193" s="41"/>
      <c r="AG193" s="46"/>
      <c r="AH193" s="46"/>
      <c r="AI193" s="41"/>
      <c r="AJ193" s="675"/>
      <c r="AK193" s="676"/>
      <c r="AL193" s="42"/>
      <c r="AM193" s="327"/>
      <c r="AN193" s="44"/>
      <c r="AO193" s="171" t="str">
        <f t="shared" si="10"/>
        <v/>
      </c>
      <c r="AP193" s="44"/>
      <c r="AS193" s="75"/>
      <c r="AT193" s="75"/>
      <c r="AU193" s="76" t="b">
        <f t="shared" si="11"/>
        <v>1</v>
      </c>
    </row>
    <row r="194" spans="5:47" ht="43.5" customHeight="1">
      <c r="E194" s="44"/>
      <c r="F194" s="287" t="str">
        <f t="shared" si="12"/>
        <v/>
      </c>
      <c r="G194" s="87"/>
      <c r="H194" s="84"/>
      <c r="I194" s="84"/>
      <c r="J194" s="46"/>
      <c r="K194" s="44"/>
      <c r="L194" s="44"/>
      <c r="M194" s="44"/>
      <c r="N194" s="46"/>
      <c r="O194" s="41"/>
      <c r="P194" s="194"/>
      <c r="Q194" s="41"/>
      <c r="R194" s="41"/>
      <c r="S194" s="84"/>
      <c r="T194" s="46"/>
      <c r="U194" s="201"/>
      <c r="V194" s="85"/>
      <c r="W194" s="86"/>
      <c r="X194" s="89"/>
      <c r="Y194" s="201"/>
      <c r="Z194" s="201"/>
      <c r="AA194" s="87"/>
      <c r="AB194" s="171" t="str">
        <f t="shared" si="9"/>
        <v/>
      </c>
      <c r="AC194" s="44"/>
      <c r="AD194" s="201"/>
      <c r="AE194" s="201"/>
      <c r="AF194" s="41"/>
      <c r="AG194" s="46"/>
      <c r="AH194" s="46"/>
      <c r="AI194" s="41"/>
      <c r="AJ194" s="675"/>
      <c r="AK194" s="676"/>
      <c r="AL194" s="42"/>
      <c r="AM194" s="327"/>
      <c r="AN194" s="44"/>
      <c r="AO194" s="171" t="str">
        <f t="shared" si="10"/>
        <v/>
      </c>
      <c r="AP194" s="44"/>
      <c r="AS194" s="75"/>
      <c r="AT194" s="75"/>
      <c r="AU194" s="76" t="b">
        <f t="shared" si="11"/>
        <v>1</v>
      </c>
    </row>
    <row r="195" spans="5:47" ht="43.5" customHeight="1">
      <c r="E195" s="44"/>
      <c r="F195" s="287" t="str">
        <f t="shared" si="12"/>
        <v/>
      </c>
      <c r="G195" s="87"/>
      <c r="H195" s="84"/>
      <c r="I195" s="84"/>
      <c r="J195" s="46"/>
      <c r="K195" s="44"/>
      <c r="L195" s="44"/>
      <c r="M195" s="44"/>
      <c r="N195" s="46"/>
      <c r="O195" s="41"/>
      <c r="P195" s="194"/>
      <c r="Q195" s="41"/>
      <c r="R195" s="41"/>
      <c r="S195" s="84"/>
      <c r="T195" s="46"/>
      <c r="U195" s="201"/>
      <c r="V195" s="85"/>
      <c r="W195" s="86"/>
      <c r="X195" s="89"/>
      <c r="Y195" s="201"/>
      <c r="Z195" s="201"/>
      <c r="AA195" s="87"/>
      <c r="AB195" s="171" t="str">
        <f t="shared" si="9"/>
        <v/>
      </c>
      <c r="AC195" s="44"/>
      <c r="AD195" s="201"/>
      <c r="AE195" s="201"/>
      <c r="AF195" s="41"/>
      <c r="AG195" s="46"/>
      <c r="AH195" s="46"/>
      <c r="AI195" s="41"/>
      <c r="AJ195" s="675"/>
      <c r="AK195" s="676"/>
      <c r="AL195" s="42"/>
      <c r="AM195" s="327"/>
      <c r="AN195" s="44"/>
      <c r="AO195" s="171" t="str">
        <f t="shared" si="10"/>
        <v/>
      </c>
      <c r="AP195" s="44"/>
      <c r="AS195" s="75"/>
      <c r="AT195" s="75"/>
      <c r="AU195" s="76" t="b">
        <f t="shared" si="11"/>
        <v>1</v>
      </c>
    </row>
    <row r="196" spans="5:47" ht="43.5" customHeight="1">
      <c r="E196" s="44"/>
      <c r="F196" s="287" t="str">
        <f t="shared" si="12"/>
        <v/>
      </c>
      <c r="G196" s="87"/>
      <c r="H196" s="84"/>
      <c r="I196" s="84"/>
      <c r="J196" s="46"/>
      <c r="K196" s="44"/>
      <c r="L196" s="44"/>
      <c r="M196" s="44"/>
      <c r="N196" s="46"/>
      <c r="O196" s="41"/>
      <c r="P196" s="194"/>
      <c r="Q196" s="41"/>
      <c r="R196" s="41"/>
      <c r="S196" s="84"/>
      <c r="T196" s="46"/>
      <c r="U196" s="201"/>
      <c r="V196" s="85"/>
      <c r="W196" s="86"/>
      <c r="X196" s="89"/>
      <c r="Y196" s="201"/>
      <c r="Z196" s="201"/>
      <c r="AA196" s="87"/>
      <c r="AB196" s="171" t="str">
        <f t="shared" si="9"/>
        <v/>
      </c>
      <c r="AC196" s="44"/>
      <c r="AD196" s="201"/>
      <c r="AE196" s="201"/>
      <c r="AF196" s="41"/>
      <c r="AG196" s="46"/>
      <c r="AH196" s="46"/>
      <c r="AI196" s="41"/>
      <c r="AJ196" s="675"/>
      <c r="AK196" s="676"/>
      <c r="AL196" s="42"/>
      <c r="AM196" s="327"/>
      <c r="AN196" s="44"/>
      <c r="AO196" s="171" t="str">
        <f t="shared" si="10"/>
        <v/>
      </c>
      <c r="AP196" s="44"/>
      <c r="AS196" s="75"/>
      <c r="AT196" s="75"/>
      <c r="AU196" s="76" t="b">
        <f t="shared" si="11"/>
        <v>1</v>
      </c>
    </row>
    <row r="197" spans="5:47" ht="43.5" customHeight="1">
      <c r="E197" s="44"/>
      <c r="F197" s="287" t="str">
        <f t="shared" si="12"/>
        <v/>
      </c>
      <c r="G197" s="87"/>
      <c r="H197" s="84"/>
      <c r="I197" s="84"/>
      <c r="J197" s="46"/>
      <c r="K197" s="44"/>
      <c r="L197" s="44"/>
      <c r="M197" s="44"/>
      <c r="N197" s="46"/>
      <c r="O197" s="41"/>
      <c r="P197" s="194"/>
      <c r="Q197" s="41"/>
      <c r="R197" s="41"/>
      <c r="S197" s="84"/>
      <c r="T197" s="46"/>
      <c r="U197" s="201"/>
      <c r="V197" s="85"/>
      <c r="W197" s="86"/>
      <c r="X197" s="89"/>
      <c r="Y197" s="201"/>
      <c r="Z197" s="201"/>
      <c r="AA197" s="87"/>
      <c r="AB197" s="171" t="str">
        <f t="shared" si="9"/>
        <v/>
      </c>
      <c r="AC197" s="44"/>
      <c r="AD197" s="201"/>
      <c r="AE197" s="201"/>
      <c r="AF197" s="41"/>
      <c r="AG197" s="46"/>
      <c r="AH197" s="46"/>
      <c r="AI197" s="41"/>
      <c r="AJ197" s="675"/>
      <c r="AK197" s="676"/>
      <c r="AL197" s="42"/>
      <c r="AM197" s="327"/>
      <c r="AN197" s="44"/>
      <c r="AO197" s="171" t="str">
        <f t="shared" si="10"/>
        <v/>
      </c>
      <c r="AP197" s="44"/>
      <c r="AS197" s="75"/>
      <c r="AT197" s="75"/>
      <c r="AU197" s="76" t="b">
        <f t="shared" si="11"/>
        <v>1</v>
      </c>
    </row>
    <row r="198" spans="5:47" ht="43.5" customHeight="1">
      <c r="E198" s="44"/>
      <c r="F198" s="287" t="str">
        <f t="shared" si="12"/>
        <v/>
      </c>
      <c r="G198" s="87"/>
      <c r="H198" s="84"/>
      <c r="I198" s="84"/>
      <c r="J198" s="46"/>
      <c r="K198" s="44"/>
      <c r="L198" s="44"/>
      <c r="M198" s="44"/>
      <c r="N198" s="46"/>
      <c r="O198" s="41"/>
      <c r="P198" s="194"/>
      <c r="Q198" s="41"/>
      <c r="R198" s="41"/>
      <c r="S198" s="84"/>
      <c r="T198" s="46"/>
      <c r="U198" s="201"/>
      <c r="V198" s="85"/>
      <c r="W198" s="86"/>
      <c r="X198" s="89"/>
      <c r="Y198" s="201"/>
      <c r="Z198" s="201"/>
      <c r="AA198" s="87"/>
      <c r="AB198" s="171" t="str">
        <f t="shared" si="9"/>
        <v/>
      </c>
      <c r="AC198" s="44"/>
      <c r="AD198" s="201"/>
      <c r="AE198" s="201"/>
      <c r="AF198" s="41"/>
      <c r="AG198" s="46"/>
      <c r="AH198" s="46"/>
      <c r="AI198" s="41"/>
      <c r="AJ198" s="675"/>
      <c r="AK198" s="676"/>
      <c r="AL198" s="42"/>
      <c r="AM198" s="327"/>
      <c r="AN198" s="44"/>
      <c r="AO198" s="171" t="str">
        <f t="shared" si="10"/>
        <v/>
      </c>
      <c r="AP198" s="44"/>
      <c r="AS198" s="75"/>
      <c r="AT198" s="75"/>
      <c r="AU198" s="76" t="b">
        <f t="shared" si="11"/>
        <v>1</v>
      </c>
    </row>
    <row r="199" spans="5:47" ht="43.5" customHeight="1">
      <c r="E199" s="44"/>
      <c r="F199" s="287" t="str">
        <f t="shared" si="12"/>
        <v/>
      </c>
      <c r="G199" s="87"/>
      <c r="H199" s="84"/>
      <c r="I199" s="84"/>
      <c r="J199" s="46"/>
      <c r="K199" s="44"/>
      <c r="L199" s="44"/>
      <c r="M199" s="44"/>
      <c r="N199" s="46"/>
      <c r="O199" s="41"/>
      <c r="P199" s="194"/>
      <c r="Q199" s="41"/>
      <c r="R199" s="41"/>
      <c r="S199" s="84"/>
      <c r="T199" s="46"/>
      <c r="U199" s="201"/>
      <c r="V199" s="85"/>
      <c r="W199" s="86"/>
      <c r="X199" s="89"/>
      <c r="Y199" s="201"/>
      <c r="Z199" s="201"/>
      <c r="AA199" s="87"/>
      <c r="AB199" s="171" t="str">
        <f t="shared" si="9"/>
        <v/>
      </c>
      <c r="AC199" s="44"/>
      <c r="AD199" s="201"/>
      <c r="AE199" s="201"/>
      <c r="AF199" s="41"/>
      <c r="AG199" s="46"/>
      <c r="AH199" s="46"/>
      <c r="AI199" s="41"/>
      <c r="AJ199" s="675"/>
      <c r="AK199" s="676"/>
      <c r="AL199" s="42"/>
      <c r="AM199" s="327"/>
      <c r="AN199" s="44"/>
      <c r="AO199" s="171" t="str">
        <f t="shared" si="10"/>
        <v/>
      </c>
      <c r="AP199" s="44"/>
      <c r="AS199" s="75"/>
      <c r="AT199" s="75"/>
      <c r="AU199" s="76" t="b">
        <f t="shared" si="11"/>
        <v>1</v>
      </c>
    </row>
    <row r="200" spans="5:47" ht="43.5" customHeight="1">
      <c r="E200" s="44"/>
      <c r="F200" s="287" t="str">
        <f t="shared" si="12"/>
        <v/>
      </c>
      <c r="G200" s="87"/>
      <c r="H200" s="84"/>
      <c r="I200" s="84"/>
      <c r="J200" s="46"/>
      <c r="K200" s="44"/>
      <c r="L200" s="44"/>
      <c r="M200" s="44"/>
      <c r="N200" s="46"/>
      <c r="O200" s="41"/>
      <c r="P200" s="194"/>
      <c r="Q200" s="41"/>
      <c r="R200" s="41"/>
      <c r="S200" s="84"/>
      <c r="T200" s="46"/>
      <c r="U200" s="201"/>
      <c r="V200" s="85"/>
      <c r="W200" s="86"/>
      <c r="X200" s="89"/>
      <c r="Y200" s="201"/>
      <c r="Z200" s="201"/>
      <c r="AA200" s="87"/>
      <c r="AB200" s="171" t="str">
        <f t="shared" si="9"/>
        <v/>
      </c>
      <c r="AC200" s="44"/>
      <c r="AD200" s="201"/>
      <c r="AE200" s="201"/>
      <c r="AF200" s="41"/>
      <c r="AG200" s="46"/>
      <c r="AH200" s="46"/>
      <c r="AI200" s="41"/>
      <c r="AJ200" s="675"/>
      <c r="AK200" s="676"/>
      <c r="AL200" s="42"/>
      <c r="AM200" s="327"/>
      <c r="AN200" s="44"/>
      <c r="AO200" s="171" t="str">
        <f t="shared" si="10"/>
        <v/>
      </c>
      <c r="AP200" s="44"/>
      <c r="AS200" s="75"/>
      <c r="AT200" s="75"/>
      <c r="AU200" s="76" t="b">
        <f t="shared" si="11"/>
        <v>1</v>
      </c>
    </row>
    <row r="201" spans="5:47" ht="43.5" customHeight="1">
      <c r="E201" s="44"/>
      <c r="F201" s="287" t="str">
        <f t="shared" si="12"/>
        <v/>
      </c>
      <c r="G201" s="87"/>
      <c r="H201" s="84"/>
      <c r="I201" s="84"/>
      <c r="J201" s="46"/>
      <c r="K201" s="44"/>
      <c r="L201" s="44"/>
      <c r="M201" s="44"/>
      <c r="N201" s="46"/>
      <c r="O201" s="41"/>
      <c r="P201" s="194"/>
      <c r="Q201" s="41"/>
      <c r="R201" s="41"/>
      <c r="S201" s="84"/>
      <c r="T201" s="46"/>
      <c r="U201" s="201"/>
      <c r="V201" s="85"/>
      <c r="W201" s="86"/>
      <c r="X201" s="89"/>
      <c r="Y201" s="201"/>
      <c r="Z201" s="201"/>
      <c r="AA201" s="87"/>
      <c r="AB201" s="171" t="str">
        <f t="shared" si="9"/>
        <v/>
      </c>
      <c r="AC201" s="44"/>
      <c r="AD201" s="201"/>
      <c r="AE201" s="201"/>
      <c r="AF201" s="41"/>
      <c r="AG201" s="46"/>
      <c r="AH201" s="46"/>
      <c r="AI201" s="41"/>
      <c r="AJ201" s="675"/>
      <c r="AK201" s="676"/>
      <c r="AL201" s="42"/>
      <c r="AM201" s="327"/>
      <c r="AN201" s="44"/>
      <c r="AO201" s="171" t="str">
        <f t="shared" si="10"/>
        <v/>
      </c>
      <c r="AP201" s="44"/>
      <c r="AS201" s="75"/>
      <c r="AT201" s="75"/>
      <c r="AU201" s="76" t="b">
        <f t="shared" si="11"/>
        <v>1</v>
      </c>
    </row>
    <row r="202" spans="5:47" ht="43.5" customHeight="1">
      <c r="E202" s="44"/>
      <c r="F202" s="287" t="str">
        <f t="shared" si="12"/>
        <v/>
      </c>
      <c r="G202" s="87"/>
      <c r="H202" s="84"/>
      <c r="I202" s="84"/>
      <c r="J202" s="46"/>
      <c r="K202" s="44"/>
      <c r="L202" s="44"/>
      <c r="M202" s="44"/>
      <c r="N202" s="46"/>
      <c r="O202" s="41"/>
      <c r="P202" s="194"/>
      <c r="Q202" s="41"/>
      <c r="R202" s="41"/>
      <c r="S202" s="84"/>
      <c r="T202" s="46"/>
      <c r="U202" s="201"/>
      <c r="V202" s="85"/>
      <c r="W202" s="86"/>
      <c r="X202" s="89"/>
      <c r="Y202" s="201"/>
      <c r="Z202" s="201"/>
      <c r="AA202" s="87"/>
      <c r="AB202" s="171" t="str">
        <f t="shared" si="9"/>
        <v/>
      </c>
      <c r="AC202" s="44"/>
      <c r="AD202" s="201"/>
      <c r="AE202" s="201"/>
      <c r="AF202" s="41"/>
      <c r="AG202" s="46"/>
      <c r="AH202" s="46"/>
      <c r="AI202" s="41"/>
      <c r="AJ202" s="675"/>
      <c r="AK202" s="676"/>
      <c r="AL202" s="42"/>
      <c r="AM202" s="327"/>
      <c r="AN202" s="44"/>
      <c r="AO202" s="171" t="str">
        <f t="shared" si="10"/>
        <v/>
      </c>
      <c r="AP202" s="44"/>
      <c r="AS202" s="75"/>
      <c r="AT202" s="75"/>
      <c r="AU202" s="76" t="b">
        <f t="shared" si="11"/>
        <v>1</v>
      </c>
    </row>
    <row r="203" spans="5:47" ht="43.5" customHeight="1">
      <c r="E203" s="44"/>
      <c r="F203" s="287" t="str">
        <f t="shared" si="12"/>
        <v/>
      </c>
      <c r="G203" s="87"/>
      <c r="H203" s="84"/>
      <c r="I203" s="84"/>
      <c r="J203" s="46"/>
      <c r="K203" s="44"/>
      <c r="L203" s="44"/>
      <c r="M203" s="44"/>
      <c r="N203" s="46"/>
      <c r="O203" s="41"/>
      <c r="P203" s="194"/>
      <c r="Q203" s="41"/>
      <c r="R203" s="41"/>
      <c r="S203" s="84"/>
      <c r="T203" s="46"/>
      <c r="U203" s="201"/>
      <c r="V203" s="85"/>
      <c r="W203" s="86"/>
      <c r="X203" s="89"/>
      <c r="Y203" s="201"/>
      <c r="Z203" s="201"/>
      <c r="AA203" s="87"/>
      <c r="AB203" s="171" t="str">
        <f t="shared" ref="AB203:AB266" si="13">IF(ISBLANK(X203),"",DATEDIF(S203,X203,"d")/365)</f>
        <v/>
      </c>
      <c r="AC203" s="44"/>
      <c r="AD203" s="201"/>
      <c r="AE203" s="201"/>
      <c r="AF203" s="41"/>
      <c r="AG203" s="46"/>
      <c r="AH203" s="46"/>
      <c r="AI203" s="41"/>
      <c r="AJ203" s="675"/>
      <c r="AK203" s="676"/>
      <c r="AL203" s="42"/>
      <c r="AM203" s="327"/>
      <c r="AN203" s="44"/>
      <c r="AO203" s="171" t="str">
        <f t="shared" ref="AO203:AO266" si="14">IF(AN203="YES",(S203-AM203)/365,"")</f>
        <v/>
      </c>
      <c r="AP203" s="44"/>
      <c r="AS203" s="75"/>
      <c r="AT203" s="75"/>
      <c r="AU203" s="76" t="b">
        <f t="shared" ref="AU203:AU266" si="15">ROUND(U203,)=ROUND(Z203,)+ROUND(AH203,)+ROUND(AD203,)</f>
        <v>1</v>
      </c>
    </row>
    <row r="204" spans="5:47" ht="43.5" customHeight="1">
      <c r="E204" s="44"/>
      <c r="F204" s="287" t="str">
        <f t="shared" si="12"/>
        <v/>
      </c>
      <c r="G204" s="87"/>
      <c r="H204" s="84"/>
      <c r="I204" s="84"/>
      <c r="J204" s="46"/>
      <c r="K204" s="44"/>
      <c r="L204" s="44"/>
      <c r="M204" s="44"/>
      <c r="N204" s="46"/>
      <c r="O204" s="41"/>
      <c r="P204" s="194"/>
      <c r="Q204" s="41"/>
      <c r="R204" s="41"/>
      <c r="S204" s="84"/>
      <c r="T204" s="46"/>
      <c r="U204" s="201"/>
      <c r="V204" s="85"/>
      <c r="W204" s="86"/>
      <c r="X204" s="89"/>
      <c r="Y204" s="201"/>
      <c r="Z204" s="201"/>
      <c r="AA204" s="87"/>
      <c r="AB204" s="171" t="str">
        <f t="shared" si="13"/>
        <v/>
      </c>
      <c r="AC204" s="44"/>
      <c r="AD204" s="201"/>
      <c r="AE204" s="201"/>
      <c r="AF204" s="41"/>
      <c r="AG204" s="46"/>
      <c r="AH204" s="46"/>
      <c r="AI204" s="41"/>
      <c r="AJ204" s="675"/>
      <c r="AK204" s="676"/>
      <c r="AL204" s="42"/>
      <c r="AM204" s="327"/>
      <c r="AN204" s="44"/>
      <c r="AO204" s="171" t="str">
        <f t="shared" si="14"/>
        <v/>
      </c>
      <c r="AP204" s="44"/>
      <c r="AS204" s="75"/>
      <c r="AT204" s="75"/>
      <c r="AU204" s="76" t="b">
        <f t="shared" si="15"/>
        <v>1</v>
      </c>
    </row>
    <row r="205" spans="5:47" ht="43.5" customHeight="1">
      <c r="E205" s="44"/>
      <c r="F205" s="287" t="str">
        <f t="shared" si="12"/>
        <v/>
      </c>
      <c r="G205" s="87"/>
      <c r="H205" s="84"/>
      <c r="I205" s="84"/>
      <c r="J205" s="46"/>
      <c r="K205" s="44"/>
      <c r="L205" s="44"/>
      <c r="M205" s="44"/>
      <c r="N205" s="46"/>
      <c r="O205" s="41"/>
      <c r="P205" s="194"/>
      <c r="Q205" s="41"/>
      <c r="R205" s="41"/>
      <c r="S205" s="84"/>
      <c r="T205" s="46"/>
      <c r="U205" s="201"/>
      <c r="V205" s="85"/>
      <c r="W205" s="86"/>
      <c r="X205" s="89"/>
      <c r="Y205" s="201"/>
      <c r="Z205" s="201"/>
      <c r="AA205" s="87"/>
      <c r="AB205" s="171" t="str">
        <f t="shared" si="13"/>
        <v/>
      </c>
      <c r="AC205" s="44"/>
      <c r="AD205" s="201"/>
      <c r="AE205" s="201"/>
      <c r="AF205" s="41"/>
      <c r="AG205" s="46"/>
      <c r="AH205" s="46"/>
      <c r="AI205" s="41"/>
      <c r="AJ205" s="675"/>
      <c r="AK205" s="676"/>
      <c r="AL205" s="42"/>
      <c r="AM205" s="327"/>
      <c r="AN205" s="44"/>
      <c r="AO205" s="171" t="str">
        <f t="shared" si="14"/>
        <v/>
      </c>
      <c r="AP205" s="44"/>
      <c r="AS205" s="75"/>
      <c r="AT205" s="75"/>
      <c r="AU205" s="76" t="b">
        <f t="shared" si="15"/>
        <v>1</v>
      </c>
    </row>
    <row r="206" spans="5:47" ht="43.5" customHeight="1">
      <c r="E206" s="44"/>
      <c r="F206" s="287" t="str">
        <f t="shared" si="12"/>
        <v/>
      </c>
      <c r="G206" s="87"/>
      <c r="H206" s="84"/>
      <c r="I206" s="84"/>
      <c r="J206" s="46"/>
      <c r="K206" s="44"/>
      <c r="L206" s="44"/>
      <c r="M206" s="44"/>
      <c r="N206" s="46"/>
      <c r="O206" s="41"/>
      <c r="P206" s="194"/>
      <c r="Q206" s="41"/>
      <c r="R206" s="41"/>
      <c r="S206" s="84"/>
      <c r="T206" s="46"/>
      <c r="U206" s="201"/>
      <c r="V206" s="85"/>
      <c r="W206" s="86"/>
      <c r="X206" s="89"/>
      <c r="Y206" s="201"/>
      <c r="Z206" s="201"/>
      <c r="AA206" s="87"/>
      <c r="AB206" s="171" t="str">
        <f t="shared" si="13"/>
        <v/>
      </c>
      <c r="AC206" s="44"/>
      <c r="AD206" s="201"/>
      <c r="AE206" s="201"/>
      <c r="AF206" s="41"/>
      <c r="AG206" s="46"/>
      <c r="AH206" s="46"/>
      <c r="AI206" s="41"/>
      <c r="AJ206" s="675"/>
      <c r="AK206" s="676"/>
      <c r="AL206" s="42"/>
      <c r="AM206" s="327"/>
      <c r="AN206" s="44"/>
      <c r="AO206" s="171" t="str">
        <f t="shared" si="14"/>
        <v/>
      </c>
      <c r="AP206" s="44"/>
      <c r="AS206" s="75"/>
      <c r="AT206" s="75"/>
      <c r="AU206" s="76" t="b">
        <f t="shared" si="15"/>
        <v>1</v>
      </c>
    </row>
    <row r="207" spans="5:47" ht="43.5" customHeight="1">
      <c r="E207" s="44"/>
      <c r="F207" s="287" t="str">
        <f t="shared" si="12"/>
        <v/>
      </c>
      <c r="G207" s="87"/>
      <c r="H207" s="84"/>
      <c r="I207" s="84"/>
      <c r="J207" s="46"/>
      <c r="K207" s="44"/>
      <c r="L207" s="44"/>
      <c r="M207" s="44"/>
      <c r="N207" s="46"/>
      <c r="O207" s="41"/>
      <c r="P207" s="194"/>
      <c r="Q207" s="41"/>
      <c r="R207" s="41"/>
      <c r="S207" s="84"/>
      <c r="T207" s="46"/>
      <c r="U207" s="201"/>
      <c r="V207" s="85"/>
      <c r="W207" s="86"/>
      <c r="X207" s="89"/>
      <c r="Y207" s="201"/>
      <c r="Z207" s="201"/>
      <c r="AA207" s="87"/>
      <c r="AB207" s="171" t="str">
        <f t="shared" si="13"/>
        <v/>
      </c>
      <c r="AC207" s="44"/>
      <c r="AD207" s="201"/>
      <c r="AE207" s="201"/>
      <c r="AF207" s="41"/>
      <c r="AG207" s="46"/>
      <c r="AH207" s="46"/>
      <c r="AI207" s="41"/>
      <c r="AJ207" s="675"/>
      <c r="AK207" s="676"/>
      <c r="AL207" s="42"/>
      <c r="AM207" s="327"/>
      <c r="AN207" s="44"/>
      <c r="AO207" s="171" t="str">
        <f t="shared" si="14"/>
        <v/>
      </c>
      <c r="AP207" s="44"/>
      <c r="AS207" s="75"/>
      <c r="AT207" s="75"/>
      <c r="AU207" s="76" t="b">
        <f t="shared" si="15"/>
        <v>1</v>
      </c>
    </row>
    <row r="208" spans="5:47" ht="43.5" customHeight="1">
      <c r="E208" s="44"/>
      <c r="F208" s="287" t="str">
        <f t="shared" si="12"/>
        <v/>
      </c>
      <c r="G208" s="87"/>
      <c r="H208" s="84"/>
      <c r="I208" s="84"/>
      <c r="J208" s="46"/>
      <c r="K208" s="44"/>
      <c r="L208" s="44"/>
      <c r="M208" s="44"/>
      <c r="N208" s="46"/>
      <c r="O208" s="41"/>
      <c r="P208" s="194"/>
      <c r="Q208" s="41"/>
      <c r="R208" s="41"/>
      <c r="S208" s="84"/>
      <c r="T208" s="46"/>
      <c r="U208" s="201"/>
      <c r="V208" s="85"/>
      <c r="W208" s="86"/>
      <c r="X208" s="89"/>
      <c r="Y208" s="201"/>
      <c r="Z208" s="201"/>
      <c r="AA208" s="87"/>
      <c r="AB208" s="171" t="str">
        <f t="shared" si="13"/>
        <v/>
      </c>
      <c r="AC208" s="44"/>
      <c r="AD208" s="201"/>
      <c r="AE208" s="201"/>
      <c r="AF208" s="41"/>
      <c r="AG208" s="46"/>
      <c r="AH208" s="46"/>
      <c r="AI208" s="41"/>
      <c r="AJ208" s="675"/>
      <c r="AK208" s="676"/>
      <c r="AL208" s="42"/>
      <c r="AM208" s="327"/>
      <c r="AN208" s="44"/>
      <c r="AO208" s="171" t="str">
        <f t="shared" si="14"/>
        <v/>
      </c>
      <c r="AP208" s="44"/>
      <c r="AS208" s="75"/>
      <c r="AT208" s="75"/>
      <c r="AU208" s="76" t="b">
        <f t="shared" si="15"/>
        <v>1</v>
      </c>
    </row>
    <row r="209" spans="5:47" ht="43.5" customHeight="1">
      <c r="E209" s="44"/>
      <c r="F209" s="287" t="str">
        <f t="shared" si="12"/>
        <v/>
      </c>
      <c r="G209" s="87"/>
      <c r="H209" s="84"/>
      <c r="I209" s="84"/>
      <c r="J209" s="46"/>
      <c r="K209" s="44"/>
      <c r="L209" s="44"/>
      <c r="M209" s="44"/>
      <c r="N209" s="46"/>
      <c r="O209" s="41"/>
      <c r="P209" s="194"/>
      <c r="Q209" s="41"/>
      <c r="R209" s="41"/>
      <c r="S209" s="84"/>
      <c r="T209" s="46"/>
      <c r="U209" s="201"/>
      <c r="V209" s="85"/>
      <c r="W209" s="86"/>
      <c r="X209" s="89"/>
      <c r="Y209" s="201"/>
      <c r="Z209" s="201"/>
      <c r="AA209" s="87"/>
      <c r="AB209" s="171" t="str">
        <f t="shared" si="13"/>
        <v/>
      </c>
      <c r="AC209" s="44"/>
      <c r="AD209" s="201"/>
      <c r="AE209" s="201"/>
      <c r="AF209" s="41"/>
      <c r="AG209" s="46"/>
      <c r="AH209" s="46"/>
      <c r="AI209" s="41"/>
      <c r="AJ209" s="675"/>
      <c r="AK209" s="676"/>
      <c r="AL209" s="42"/>
      <c r="AM209" s="327"/>
      <c r="AN209" s="44"/>
      <c r="AO209" s="171" t="str">
        <f t="shared" si="14"/>
        <v/>
      </c>
      <c r="AP209" s="44"/>
      <c r="AS209" s="75"/>
      <c r="AT209" s="75"/>
      <c r="AU209" s="76" t="b">
        <f t="shared" si="15"/>
        <v>1</v>
      </c>
    </row>
    <row r="210" spans="5:47" ht="43.5" customHeight="1">
      <c r="E210" s="44"/>
      <c r="F210" s="287" t="str">
        <f t="shared" si="12"/>
        <v/>
      </c>
      <c r="G210" s="87"/>
      <c r="H210" s="84"/>
      <c r="I210" s="84"/>
      <c r="J210" s="46"/>
      <c r="K210" s="44"/>
      <c r="L210" s="44"/>
      <c r="M210" s="44"/>
      <c r="N210" s="46"/>
      <c r="O210" s="41"/>
      <c r="P210" s="194"/>
      <c r="Q210" s="41"/>
      <c r="R210" s="41"/>
      <c r="S210" s="84"/>
      <c r="T210" s="46"/>
      <c r="U210" s="201"/>
      <c r="V210" s="85"/>
      <c r="W210" s="86"/>
      <c r="X210" s="89"/>
      <c r="Y210" s="201"/>
      <c r="Z210" s="201"/>
      <c r="AA210" s="87"/>
      <c r="AB210" s="171" t="str">
        <f t="shared" si="13"/>
        <v/>
      </c>
      <c r="AC210" s="44"/>
      <c r="AD210" s="201"/>
      <c r="AE210" s="201"/>
      <c r="AF210" s="41"/>
      <c r="AG210" s="46"/>
      <c r="AH210" s="46"/>
      <c r="AI210" s="41"/>
      <c r="AJ210" s="675"/>
      <c r="AK210" s="676"/>
      <c r="AL210" s="42"/>
      <c r="AM210" s="327"/>
      <c r="AN210" s="44"/>
      <c r="AO210" s="171" t="str">
        <f t="shared" si="14"/>
        <v/>
      </c>
      <c r="AP210" s="44"/>
      <c r="AS210" s="75"/>
      <c r="AT210" s="75"/>
      <c r="AU210" s="76" t="b">
        <f t="shared" si="15"/>
        <v>1</v>
      </c>
    </row>
    <row r="211" spans="5:47" ht="43.5" customHeight="1">
      <c r="E211" s="44"/>
      <c r="F211" s="287" t="str">
        <f t="shared" si="12"/>
        <v/>
      </c>
      <c r="G211" s="87"/>
      <c r="H211" s="84"/>
      <c r="I211" s="84"/>
      <c r="J211" s="46"/>
      <c r="K211" s="44"/>
      <c r="L211" s="44"/>
      <c r="M211" s="44"/>
      <c r="N211" s="46"/>
      <c r="O211" s="41"/>
      <c r="P211" s="194"/>
      <c r="Q211" s="41"/>
      <c r="R211" s="41"/>
      <c r="S211" s="84"/>
      <c r="T211" s="46"/>
      <c r="U211" s="201"/>
      <c r="V211" s="85"/>
      <c r="W211" s="86"/>
      <c r="X211" s="89"/>
      <c r="Y211" s="201"/>
      <c r="Z211" s="201"/>
      <c r="AA211" s="87"/>
      <c r="AB211" s="171" t="str">
        <f t="shared" si="13"/>
        <v/>
      </c>
      <c r="AC211" s="44"/>
      <c r="AD211" s="201"/>
      <c r="AE211" s="201"/>
      <c r="AF211" s="41"/>
      <c r="AG211" s="46"/>
      <c r="AH211" s="46"/>
      <c r="AI211" s="41"/>
      <c r="AJ211" s="675"/>
      <c r="AK211" s="676"/>
      <c r="AL211" s="42"/>
      <c r="AM211" s="327"/>
      <c r="AN211" s="44"/>
      <c r="AO211" s="171" t="str">
        <f t="shared" si="14"/>
        <v/>
      </c>
      <c r="AP211" s="44"/>
      <c r="AS211" s="75"/>
      <c r="AT211" s="75"/>
      <c r="AU211" s="76" t="b">
        <f t="shared" si="15"/>
        <v>1</v>
      </c>
    </row>
    <row r="212" spans="5:47" ht="43.5" customHeight="1">
      <c r="E212" s="44"/>
      <c r="F212" s="287" t="str">
        <f t="shared" si="12"/>
        <v/>
      </c>
      <c r="G212" s="87"/>
      <c r="H212" s="84"/>
      <c r="I212" s="84"/>
      <c r="J212" s="46"/>
      <c r="K212" s="44"/>
      <c r="L212" s="44"/>
      <c r="M212" s="44"/>
      <c r="N212" s="46"/>
      <c r="O212" s="41"/>
      <c r="P212" s="194"/>
      <c r="Q212" s="41"/>
      <c r="R212" s="41"/>
      <c r="S212" s="84"/>
      <c r="T212" s="46"/>
      <c r="U212" s="201"/>
      <c r="V212" s="85"/>
      <c r="W212" s="86"/>
      <c r="X212" s="89"/>
      <c r="Y212" s="201"/>
      <c r="Z212" s="201"/>
      <c r="AA212" s="87"/>
      <c r="AB212" s="171" t="str">
        <f t="shared" si="13"/>
        <v/>
      </c>
      <c r="AC212" s="44"/>
      <c r="AD212" s="201"/>
      <c r="AE212" s="201"/>
      <c r="AF212" s="41"/>
      <c r="AG212" s="46"/>
      <c r="AH212" s="46"/>
      <c r="AI212" s="41"/>
      <c r="AJ212" s="675"/>
      <c r="AK212" s="676"/>
      <c r="AL212" s="42"/>
      <c r="AM212" s="327"/>
      <c r="AN212" s="44"/>
      <c r="AO212" s="171" t="str">
        <f t="shared" si="14"/>
        <v/>
      </c>
      <c r="AP212" s="44"/>
      <c r="AS212" s="75"/>
      <c r="AT212" s="75"/>
      <c r="AU212" s="76" t="b">
        <f t="shared" si="15"/>
        <v>1</v>
      </c>
    </row>
    <row r="213" spans="5:47" ht="43.5" customHeight="1">
      <c r="E213" s="44"/>
      <c r="F213" s="287" t="str">
        <f t="shared" si="12"/>
        <v/>
      </c>
      <c r="G213" s="87"/>
      <c r="H213" s="84"/>
      <c r="I213" s="84"/>
      <c r="J213" s="46"/>
      <c r="K213" s="44"/>
      <c r="L213" s="44"/>
      <c r="M213" s="44"/>
      <c r="N213" s="46"/>
      <c r="O213" s="41"/>
      <c r="P213" s="194"/>
      <c r="Q213" s="41"/>
      <c r="R213" s="41"/>
      <c r="S213" s="84"/>
      <c r="T213" s="46"/>
      <c r="U213" s="201"/>
      <c r="V213" s="85"/>
      <c r="W213" s="86"/>
      <c r="X213" s="89"/>
      <c r="Y213" s="201"/>
      <c r="Z213" s="201"/>
      <c r="AA213" s="87"/>
      <c r="AB213" s="171" t="str">
        <f t="shared" si="13"/>
        <v/>
      </c>
      <c r="AC213" s="44"/>
      <c r="AD213" s="201"/>
      <c r="AE213" s="201"/>
      <c r="AF213" s="41"/>
      <c r="AG213" s="46"/>
      <c r="AH213" s="46"/>
      <c r="AI213" s="41"/>
      <c r="AJ213" s="675"/>
      <c r="AK213" s="676"/>
      <c r="AL213" s="42"/>
      <c r="AM213" s="327"/>
      <c r="AN213" s="44"/>
      <c r="AO213" s="171" t="str">
        <f t="shared" si="14"/>
        <v/>
      </c>
      <c r="AP213" s="44"/>
      <c r="AS213" s="75"/>
      <c r="AT213" s="75"/>
      <c r="AU213" s="76" t="b">
        <f t="shared" si="15"/>
        <v>1</v>
      </c>
    </row>
    <row r="214" spans="5:47" ht="43.5" customHeight="1">
      <c r="E214" s="44"/>
      <c r="F214" s="287" t="str">
        <f t="shared" si="12"/>
        <v/>
      </c>
      <c r="G214" s="87"/>
      <c r="H214" s="84"/>
      <c r="I214" s="84"/>
      <c r="J214" s="46"/>
      <c r="K214" s="44"/>
      <c r="L214" s="44"/>
      <c r="M214" s="44"/>
      <c r="N214" s="46"/>
      <c r="O214" s="41"/>
      <c r="P214" s="194"/>
      <c r="Q214" s="41"/>
      <c r="R214" s="41"/>
      <c r="S214" s="84"/>
      <c r="T214" s="46"/>
      <c r="U214" s="201"/>
      <c r="V214" s="85"/>
      <c r="W214" s="86"/>
      <c r="X214" s="89"/>
      <c r="Y214" s="201"/>
      <c r="Z214" s="201"/>
      <c r="AA214" s="87"/>
      <c r="AB214" s="171" t="str">
        <f t="shared" si="13"/>
        <v/>
      </c>
      <c r="AC214" s="44"/>
      <c r="AD214" s="201"/>
      <c r="AE214" s="201"/>
      <c r="AF214" s="41"/>
      <c r="AG214" s="46"/>
      <c r="AH214" s="46"/>
      <c r="AI214" s="41"/>
      <c r="AJ214" s="675"/>
      <c r="AK214" s="676"/>
      <c r="AL214" s="42"/>
      <c r="AM214" s="327"/>
      <c r="AN214" s="44"/>
      <c r="AO214" s="171" t="str">
        <f t="shared" si="14"/>
        <v/>
      </c>
      <c r="AP214" s="44"/>
      <c r="AS214" s="75"/>
      <c r="AT214" s="75"/>
      <c r="AU214" s="76" t="b">
        <f t="shared" si="15"/>
        <v>1</v>
      </c>
    </row>
    <row r="215" spans="5:47" ht="43.5" customHeight="1">
      <c r="E215" s="44"/>
      <c r="F215" s="287" t="str">
        <f t="shared" si="12"/>
        <v/>
      </c>
      <c r="G215" s="87"/>
      <c r="H215" s="84"/>
      <c r="I215" s="84"/>
      <c r="J215" s="46"/>
      <c r="K215" s="44"/>
      <c r="L215" s="44"/>
      <c r="M215" s="44"/>
      <c r="N215" s="46"/>
      <c r="O215" s="41"/>
      <c r="P215" s="194"/>
      <c r="Q215" s="41"/>
      <c r="R215" s="41"/>
      <c r="S215" s="84"/>
      <c r="T215" s="46"/>
      <c r="U215" s="201"/>
      <c r="V215" s="85"/>
      <c r="W215" s="86"/>
      <c r="X215" s="89"/>
      <c r="Y215" s="201"/>
      <c r="Z215" s="201"/>
      <c r="AA215" s="87"/>
      <c r="AB215" s="171" t="str">
        <f t="shared" si="13"/>
        <v/>
      </c>
      <c r="AC215" s="44"/>
      <c r="AD215" s="201"/>
      <c r="AE215" s="201"/>
      <c r="AF215" s="41"/>
      <c r="AG215" s="46"/>
      <c r="AH215" s="46"/>
      <c r="AI215" s="41"/>
      <c r="AJ215" s="675"/>
      <c r="AK215" s="676"/>
      <c r="AL215" s="42"/>
      <c r="AM215" s="327"/>
      <c r="AN215" s="44"/>
      <c r="AO215" s="171" t="str">
        <f t="shared" si="14"/>
        <v/>
      </c>
      <c r="AP215" s="44"/>
      <c r="AS215" s="75"/>
      <c r="AT215" s="75"/>
      <c r="AU215" s="76" t="b">
        <f t="shared" si="15"/>
        <v>1</v>
      </c>
    </row>
    <row r="216" spans="5:47" ht="43.5" customHeight="1">
      <c r="E216" s="44"/>
      <c r="F216" s="287" t="str">
        <f t="shared" si="12"/>
        <v/>
      </c>
      <c r="G216" s="87"/>
      <c r="H216" s="84"/>
      <c r="I216" s="84"/>
      <c r="J216" s="46"/>
      <c r="K216" s="44"/>
      <c r="L216" s="44"/>
      <c r="M216" s="44"/>
      <c r="N216" s="46"/>
      <c r="O216" s="41"/>
      <c r="P216" s="194"/>
      <c r="Q216" s="41"/>
      <c r="R216" s="41"/>
      <c r="S216" s="84"/>
      <c r="T216" s="46"/>
      <c r="U216" s="201"/>
      <c r="V216" s="85"/>
      <c r="W216" s="86"/>
      <c r="X216" s="89"/>
      <c r="Y216" s="201"/>
      <c r="Z216" s="201"/>
      <c r="AA216" s="87"/>
      <c r="AB216" s="171" t="str">
        <f t="shared" si="13"/>
        <v/>
      </c>
      <c r="AC216" s="44"/>
      <c r="AD216" s="201"/>
      <c r="AE216" s="201"/>
      <c r="AF216" s="41"/>
      <c r="AG216" s="46"/>
      <c r="AH216" s="46"/>
      <c r="AI216" s="41"/>
      <c r="AJ216" s="675"/>
      <c r="AK216" s="676"/>
      <c r="AL216" s="42"/>
      <c r="AM216" s="327"/>
      <c r="AN216" s="44"/>
      <c r="AO216" s="171" t="str">
        <f t="shared" si="14"/>
        <v/>
      </c>
      <c r="AP216" s="44"/>
      <c r="AS216" s="75"/>
      <c r="AT216" s="75"/>
      <c r="AU216" s="76" t="b">
        <f t="shared" si="15"/>
        <v>1</v>
      </c>
    </row>
    <row r="217" spans="5:47" ht="43.5" customHeight="1">
      <c r="E217" s="44"/>
      <c r="F217" s="287" t="str">
        <f t="shared" si="12"/>
        <v/>
      </c>
      <c r="G217" s="87"/>
      <c r="H217" s="84"/>
      <c r="I217" s="84"/>
      <c r="J217" s="46"/>
      <c r="K217" s="44"/>
      <c r="L217" s="44"/>
      <c r="M217" s="44"/>
      <c r="N217" s="46"/>
      <c r="O217" s="41"/>
      <c r="P217" s="194"/>
      <c r="Q217" s="41"/>
      <c r="R217" s="41"/>
      <c r="S217" s="84"/>
      <c r="T217" s="46"/>
      <c r="U217" s="201"/>
      <c r="V217" s="85"/>
      <c r="W217" s="86"/>
      <c r="X217" s="89"/>
      <c r="Y217" s="201"/>
      <c r="Z217" s="201"/>
      <c r="AA217" s="87"/>
      <c r="AB217" s="171" t="str">
        <f t="shared" si="13"/>
        <v/>
      </c>
      <c r="AC217" s="44"/>
      <c r="AD217" s="201"/>
      <c r="AE217" s="201"/>
      <c r="AF217" s="41"/>
      <c r="AG217" s="46"/>
      <c r="AH217" s="46"/>
      <c r="AI217" s="41"/>
      <c r="AJ217" s="675"/>
      <c r="AK217" s="676"/>
      <c r="AL217" s="42"/>
      <c r="AM217" s="327"/>
      <c r="AN217" s="44"/>
      <c r="AO217" s="171" t="str">
        <f t="shared" si="14"/>
        <v/>
      </c>
      <c r="AP217" s="44"/>
      <c r="AS217" s="75"/>
      <c r="AT217" s="75"/>
      <c r="AU217" s="76" t="b">
        <f t="shared" si="15"/>
        <v>1</v>
      </c>
    </row>
    <row r="218" spans="5:47" ht="43.5" customHeight="1">
      <c r="E218" s="44"/>
      <c r="F218" s="287" t="str">
        <f t="shared" si="12"/>
        <v/>
      </c>
      <c r="G218" s="87"/>
      <c r="H218" s="84"/>
      <c r="I218" s="84"/>
      <c r="J218" s="46"/>
      <c r="K218" s="44"/>
      <c r="L218" s="44"/>
      <c r="M218" s="44"/>
      <c r="N218" s="46"/>
      <c r="O218" s="41"/>
      <c r="P218" s="194"/>
      <c r="Q218" s="41"/>
      <c r="R218" s="41"/>
      <c r="S218" s="84"/>
      <c r="T218" s="46"/>
      <c r="U218" s="201"/>
      <c r="V218" s="85"/>
      <c r="W218" s="86"/>
      <c r="X218" s="89"/>
      <c r="Y218" s="201"/>
      <c r="Z218" s="201"/>
      <c r="AA218" s="87"/>
      <c r="AB218" s="171" t="str">
        <f t="shared" si="13"/>
        <v/>
      </c>
      <c r="AC218" s="44"/>
      <c r="AD218" s="201"/>
      <c r="AE218" s="201"/>
      <c r="AF218" s="41"/>
      <c r="AG218" s="46"/>
      <c r="AH218" s="46"/>
      <c r="AI218" s="41"/>
      <c r="AJ218" s="675"/>
      <c r="AK218" s="676"/>
      <c r="AL218" s="42"/>
      <c r="AM218" s="327"/>
      <c r="AN218" s="44"/>
      <c r="AO218" s="171" t="str">
        <f t="shared" si="14"/>
        <v/>
      </c>
      <c r="AP218" s="44"/>
      <c r="AS218" s="75"/>
      <c r="AT218" s="75"/>
      <c r="AU218" s="76" t="b">
        <f t="shared" si="15"/>
        <v>1</v>
      </c>
    </row>
    <row r="219" spans="5:47" ht="43.5" customHeight="1">
      <c r="E219" s="44"/>
      <c r="F219" s="287" t="str">
        <f t="shared" si="12"/>
        <v/>
      </c>
      <c r="G219" s="87"/>
      <c r="H219" s="84"/>
      <c r="I219" s="84"/>
      <c r="J219" s="46"/>
      <c r="K219" s="44"/>
      <c r="L219" s="44"/>
      <c r="M219" s="44"/>
      <c r="N219" s="46"/>
      <c r="O219" s="41"/>
      <c r="P219" s="194"/>
      <c r="Q219" s="41"/>
      <c r="R219" s="41"/>
      <c r="S219" s="84"/>
      <c r="T219" s="46"/>
      <c r="U219" s="201"/>
      <c r="V219" s="85"/>
      <c r="W219" s="86"/>
      <c r="X219" s="89"/>
      <c r="Y219" s="201"/>
      <c r="Z219" s="201"/>
      <c r="AA219" s="87"/>
      <c r="AB219" s="171" t="str">
        <f t="shared" si="13"/>
        <v/>
      </c>
      <c r="AC219" s="44"/>
      <c r="AD219" s="201"/>
      <c r="AE219" s="201"/>
      <c r="AF219" s="41"/>
      <c r="AG219" s="46"/>
      <c r="AH219" s="46"/>
      <c r="AI219" s="41"/>
      <c r="AJ219" s="675"/>
      <c r="AK219" s="676"/>
      <c r="AL219" s="42"/>
      <c r="AM219" s="327"/>
      <c r="AN219" s="44"/>
      <c r="AO219" s="171" t="str">
        <f t="shared" si="14"/>
        <v/>
      </c>
      <c r="AP219" s="44"/>
      <c r="AS219" s="75"/>
      <c r="AT219" s="75"/>
      <c r="AU219" s="76" t="b">
        <f t="shared" si="15"/>
        <v>1</v>
      </c>
    </row>
    <row r="220" spans="5:47" ht="43.5" customHeight="1">
      <c r="E220" s="44"/>
      <c r="F220" s="287" t="str">
        <f t="shared" si="12"/>
        <v/>
      </c>
      <c r="G220" s="87"/>
      <c r="H220" s="84"/>
      <c r="I220" s="84"/>
      <c r="J220" s="46"/>
      <c r="K220" s="44"/>
      <c r="L220" s="44"/>
      <c r="M220" s="44"/>
      <c r="N220" s="46"/>
      <c r="O220" s="41"/>
      <c r="P220" s="194"/>
      <c r="Q220" s="41"/>
      <c r="R220" s="41"/>
      <c r="S220" s="84"/>
      <c r="T220" s="46"/>
      <c r="U220" s="201"/>
      <c r="V220" s="85"/>
      <c r="W220" s="86"/>
      <c r="X220" s="89"/>
      <c r="Y220" s="201"/>
      <c r="Z220" s="201"/>
      <c r="AA220" s="87"/>
      <c r="AB220" s="171" t="str">
        <f t="shared" si="13"/>
        <v/>
      </c>
      <c r="AC220" s="44"/>
      <c r="AD220" s="201"/>
      <c r="AE220" s="201"/>
      <c r="AF220" s="41"/>
      <c r="AG220" s="46"/>
      <c r="AH220" s="46"/>
      <c r="AI220" s="41"/>
      <c r="AJ220" s="675"/>
      <c r="AK220" s="676"/>
      <c r="AL220" s="42"/>
      <c r="AM220" s="327"/>
      <c r="AN220" s="44"/>
      <c r="AO220" s="171" t="str">
        <f t="shared" si="14"/>
        <v/>
      </c>
      <c r="AP220" s="44"/>
      <c r="AS220" s="75"/>
      <c r="AT220" s="75"/>
      <c r="AU220" s="76" t="b">
        <f t="shared" si="15"/>
        <v>1</v>
      </c>
    </row>
    <row r="221" spans="5:47" ht="43.5" customHeight="1">
      <c r="E221" s="44"/>
      <c r="F221" s="287" t="str">
        <f t="shared" si="12"/>
        <v/>
      </c>
      <c r="G221" s="87"/>
      <c r="H221" s="84"/>
      <c r="I221" s="84"/>
      <c r="J221" s="46"/>
      <c r="K221" s="44"/>
      <c r="L221" s="44"/>
      <c r="M221" s="44"/>
      <c r="N221" s="46"/>
      <c r="O221" s="41"/>
      <c r="P221" s="194"/>
      <c r="Q221" s="41"/>
      <c r="R221" s="41"/>
      <c r="S221" s="84"/>
      <c r="T221" s="46"/>
      <c r="U221" s="201"/>
      <c r="V221" s="85"/>
      <c r="W221" s="86"/>
      <c r="X221" s="89"/>
      <c r="Y221" s="201"/>
      <c r="Z221" s="201"/>
      <c r="AA221" s="87"/>
      <c r="AB221" s="171" t="str">
        <f t="shared" si="13"/>
        <v/>
      </c>
      <c r="AC221" s="44"/>
      <c r="AD221" s="201"/>
      <c r="AE221" s="201"/>
      <c r="AF221" s="41"/>
      <c r="AG221" s="46"/>
      <c r="AH221" s="46"/>
      <c r="AI221" s="41"/>
      <c r="AJ221" s="675"/>
      <c r="AK221" s="676"/>
      <c r="AL221" s="42"/>
      <c r="AM221" s="327"/>
      <c r="AN221" s="44"/>
      <c r="AO221" s="171" t="str">
        <f t="shared" si="14"/>
        <v/>
      </c>
      <c r="AP221" s="44"/>
      <c r="AS221" s="75"/>
      <c r="AT221" s="75"/>
      <c r="AU221" s="76" t="b">
        <f t="shared" si="15"/>
        <v>1</v>
      </c>
    </row>
    <row r="222" spans="5:47" ht="43.5" customHeight="1">
      <c r="E222" s="44"/>
      <c r="F222" s="287" t="str">
        <f t="shared" si="12"/>
        <v/>
      </c>
      <c r="G222" s="87"/>
      <c r="H222" s="84"/>
      <c r="I222" s="84"/>
      <c r="J222" s="46"/>
      <c r="K222" s="44"/>
      <c r="L222" s="44"/>
      <c r="M222" s="44"/>
      <c r="N222" s="46"/>
      <c r="O222" s="41"/>
      <c r="P222" s="194"/>
      <c r="Q222" s="41"/>
      <c r="R222" s="41"/>
      <c r="S222" s="84"/>
      <c r="T222" s="46"/>
      <c r="U222" s="201"/>
      <c r="V222" s="85"/>
      <c r="W222" s="86"/>
      <c r="X222" s="89"/>
      <c r="Y222" s="201"/>
      <c r="Z222" s="201"/>
      <c r="AA222" s="87"/>
      <c r="AB222" s="171" t="str">
        <f t="shared" si="13"/>
        <v/>
      </c>
      <c r="AC222" s="44"/>
      <c r="AD222" s="201"/>
      <c r="AE222" s="201"/>
      <c r="AF222" s="41"/>
      <c r="AG222" s="46"/>
      <c r="AH222" s="46"/>
      <c r="AI222" s="41"/>
      <c r="AJ222" s="675"/>
      <c r="AK222" s="676"/>
      <c r="AL222" s="42"/>
      <c r="AM222" s="327"/>
      <c r="AN222" s="44"/>
      <c r="AO222" s="171" t="str">
        <f t="shared" si="14"/>
        <v/>
      </c>
      <c r="AP222" s="44"/>
      <c r="AS222" s="75"/>
      <c r="AT222" s="75"/>
      <c r="AU222" s="76" t="b">
        <f t="shared" si="15"/>
        <v>1</v>
      </c>
    </row>
    <row r="223" spans="5:47" ht="43.5" customHeight="1">
      <c r="E223" s="44"/>
      <c r="F223" s="287" t="str">
        <f t="shared" si="12"/>
        <v/>
      </c>
      <c r="G223" s="87"/>
      <c r="H223" s="84"/>
      <c r="I223" s="84"/>
      <c r="J223" s="46"/>
      <c r="K223" s="44"/>
      <c r="L223" s="44"/>
      <c r="M223" s="44"/>
      <c r="N223" s="46"/>
      <c r="O223" s="41"/>
      <c r="P223" s="194"/>
      <c r="Q223" s="41"/>
      <c r="R223" s="41"/>
      <c r="S223" s="84"/>
      <c r="T223" s="46"/>
      <c r="U223" s="201"/>
      <c r="V223" s="85"/>
      <c r="W223" s="86"/>
      <c r="X223" s="89"/>
      <c r="Y223" s="201"/>
      <c r="Z223" s="201"/>
      <c r="AA223" s="87"/>
      <c r="AB223" s="171" t="str">
        <f t="shared" si="13"/>
        <v/>
      </c>
      <c r="AC223" s="44"/>
      <c r="AD223" s="201"/>
      <c r="AE223" s="201"/>
      <c r="AF223" s="41"/>
      <c r="AG223" s="46"/>
      <c r="AH223" s="46"/>
      <c r="AI223" s="41"/>
      <c r="AJ223" s="675"/>
      <c r="AK223" s="676"/>
      <c r="AL223" s="42"/>
      <c r="AM223" s="327"/>
      <c r="AN223" s="44"/>
      <c r="AO223" s="171" t="str">
        <f t="shared" si="14"/>
        <v/>
      </c>
      <c r="AP223" s="44"/>
      <c r="AS223" s="75"/>
      <c r="AT223" s="75"/>
      <c r="AU223" s="76" t="b">
        <f t="shared" si="15"/>
        <v>1</v>
      </c>
    </row>
    <row r="224" spans="5:47" ht="43.5" customHeight="1">
      <c r="E224" s="44"/>
      <c r="F224" s="287" t="str">
        <f t="shared" si="12"/>
        <v/>
      </c>
      <c r="G224" s="87"/>
      <c r="H224" s="84"/>
      <c r="I224" s="84"/>
      <c r="J224" s="46"/>
      <c r="K224" s="44"/>
      <c r="L224" s="44"/>
      <c r="M224" s="44"/>
      <c r="N224" s="46"/>
      <c r="O224" s="41"/>
      <c r="P224" s="194"/>
      <c r="Q224" s="41"/>
      <c r="R224" s="41"/>
      <c r="S224" s="84"/>
      <c r="T224" s="46"/>
      <c r="U224" s="201"/>
      <c r="V224" s="85"/>
      <c r="W224" s="86"/>
      <c r="X224" s="89"/>
      <c r="Y224" s="201"/>
      <c r="Z224" s="201"/>
      <c r="AA224" s="87"/>
      <c r="AB224" s="171" t="str">
        <f t="shared" si="13"/>
        <v/>
      </c>
      <c r="AC224" s="44"/>
      <c r="AD224" s="201"/>
      <c r="AE224" s="201"/>
      <c r="AF224" s="41"/>
      <c r="AG224" s="46"/>
      <c r="AH224" s="46"/>
      <c r="AI224" s="41"/>
      <c r="AJ224" s="675"/>
      <c r="AK224" s="676"/>
      <c r="AL224" s="42"/>
      <c r="AM224" s="327"/>
      <c r="AN224" s="44"/>
      <c r="AO224" s="171" t="str">
        <f t="shared" si="14"/>
        <v/>
      </c>
      <c r="AP224" s="44"/>
      <c r="AS224" s="75"/>
      <c r="AT224" s="75"/>
      <c r="AU224" s="76" t="b">
        <f t="shared" si="15"/>
        <v>1</v>
      </c>
    </row>
    <row r="225" spans="5:47" ht="43.5" customHeight="1">
      <c r="E225" s="44"/>
      <c r="F225" s="287" t="str">
        <f t="shared" si="12"/>
        <v/>
      </c>
      <c r="G225" s="87"/>
      <c r="H225" s="84"/>
      <c r="I225" s="84"/>
      <c r="J225" s="46"/>
      <c r="K225" s="44"/>
      <c r="L225" s="44"/>
      <c r="M225" s="44"/>
      <c r="N225" s="46"/>
      <c r="O225" s="41"/>
      <c r="P225" s="194"/>
      <c r="Q225" s="41"/>
      <c r="R225" s="41"/>
      <c r="S225" s="84"/>
      <c r="T225" s="46"/>
      <c r="U225" s="201"/>
      <c r="V225" s="85"/>
      <c r="W225" s="86"/>
      <c r="X225" s="89"/>
      <c r="Y225" s="201"/>
      <c r="Z225" s="201"/>
      <c r="AA225" s="87"/>
      <c r="AB225" s="171" t="str">
        <f t="shared" si="13"/>
        <v/>
      </c>
      <c r="AC225" s="44"/>
      <c r="AD225" s="201"/>
      <c r="AE225" s="201"/>
      <c r="AF225" s="41"/>
      <c r="AG225" s="46"/>
      <c r="AH225" s="46"/>
      <c r="AI225" s="41"/>
      <c r="AJ225" s="675"/>
      <c r="AK225" s="676"/>
      <c r="AL225" s="42"/>
      <c r="AM225" s="327"/>
      <c r="AN225" s="44"/>
      <c r="AO225" s="171" t="str">
        <f t="shared" si="14"/>
        <v/>
      </c>
      <c r="AP225" s="44"/>
      <c r="AS225" s="75"/>
      <c r="AT225" s="75"/>
      <c r="AU225" s="76" t="b">
        <f t="shared" si="15"/>
        <v>1</v>
      </c>
    </row>
    <row r="226" spans="5:47" ht="43.5" customHeight="1">
      <c r="E226" s="44"/>
      <c r="F226" s="287" t="str">
        <f t="shared" ref="F226:F289" si="16">IF(ISBLANK($E226), "", VLOOKUP($E226,참여인력_개요,2,FALSE))</f>
        <v/>
      </c>
      <c r="G226" s="87"/>
      <c r="H226" s="84"/>
      <c r="I226" s="84"/>
      <c r="J226" s="46"/>
      <c r="K226" s="44"/>
      <c r="L226" s="44"/>
      <c r="M226" s="44"/>
      <c r="N226" s="46"/>
      <c r="O226" s="41"/>
      <c r="P226" s="194"/>
      <c r="Q226" s="41"/>
      <c r="R226" s="41"/>
      <c r="S226" s="84"/>
      <c r="T226" s="46"/>
      <c r="U226" s="201"/>
      <c r="V226" s="85"/>
      <c r="W226" s="86"/>
      <c r="X226" s="89"/>
      <c r="Y226" s="201"/>
      <c r="Z226" s="201"/>
      <c r="AA226" s="87"/>
      <c r="AB226" s="171" t="str">
        <f t="shared" si="13"/>
        <v/>
      </c>
      <c r="AC226" s="44"/>
      <c r="AD226" s="201"/>
      <c r="AE226" s="201"/>
      <c r="AF226" s="41"/>
      <c r="AG226" s="46"/>
      <c r="AH226" s="46"/>
      <c r="AI226" s="41"/>
      <c r="AJ226" s="675"/>
      <c r="AK226" s="676"/>
      <c r="AL226" s="42"/>
      <c r="AM226" s="327"/>
      <c r="AN226" s="44"/>
      <c r="AO226" s="171" t="str">
        <f t="shared" si="14"/>
        <v/>
      </c>
      <c r="AP226" s="44"/>
      <c r="AS226" s="75"/>
      <c r="AT226" s="75"/>
      <c r="AU226" s="76" t="b">
        <f t="shared" si="15"/>
        <v>1</v>
      </c>
    </row>
    <row r="227" spans="5:47" ht="43.5" customHeight="1">
      <c r="E227" s="44"/>
      <c r="F227" s="287" t="str">
        <f t="shared" si="16"/>
        <v/>
      </c>
      <c r="G227" s="87"/>
      <c r="H227" s="84"/>
      <c r="I227" s="84"/>
      <c r="J227" s="46"/>
      <c r="K227" s="44"/>
      <c r="L227" s="44"/>
      <c r="M227" s="44"/>
      <c r="N227" s="46"/>
      <c r="O227" s="41"/>
      <c r="P227" s="194"/>
      <c r="Q227" s="41"/>
      <c r="R227" s="41"/>
      <c r="S227" s="84"/>
      <c r="T227" s="46"/>
      <c r="U227" s="201"/>
      <c r="V227" s="85"/>
      <c r="W227" s="86"/>
      <c r="X227" s="89"/>
      <c r="Y227" s="201"/>
      <c r="Z227" s="201"/>
      <c r="AA227" s="87"/>
      <c r="AB227" s="171" t="str">
        <f t="shared" si="13"/>
        <v/>
      </c>
      <c r="AC227" s="44"/>
      <c r="AD227" s="201"/>
      <c r="AE227" s="201"/>
      <c r="AF227" s="41"/>
      <c r="AG227" s="46"/>
      <c r="AH227" s="46"/>
      <c r="AI227" s="41"/>
      <c r="AJ227" s="675"/>
      <c r="AK227" s="676"/>
      <c r="AL227" s="42"/>
      <c r="AM227" s="327"/>
      <c r="AN227" s="44"/>
      <c r="AO227" s="171" t="str">
        <f t="shared" si="14"/>
        <v/>
      </c>
      <c r="AP227" s="44"/>
      <c r="AS227" s="75"/>
      <c r="AT227" s="75"/>
      <c r="AU227" s="76" t="b">
        <f t="shared" si="15"/>
        <v>1</v>
      </c>
    </row>
    <row r="228" spans="5:47" ht="43.5" customHeight="1">
      <c r="E228" s="44"/>
      <c r="F228" s="287" t="str">
        <f t="shared" si="16"/>
        <v/>
      </c>
      <c r="G228" s="87"/>
      <c r="H228" s="84"/>
      <c r="I228" s="84"/>
      <c r="J228" s="46"/>
      <c r="K228" s="44"/>
      <c r="L228" s="44"/>
      <c r="M228" s="44"/>
      <c r="N228" s="46"/>
      <c r="O228" s="41"/>
      <c r="P228" s="194"/>
      <c r="Q228" s="41"/>
      <c r="R228" s="41"/>
      <c r="S228" s="84"/>
      <c r="T228" s="46"/>
      <c r="U228" s="201"/>
      <c r="V228" s="85"/>
      <c r="W228" s="86"/>
      <c r="X228" s="89"/>
      <c r="Y228" s="201"/>
      <c r="Z228" s="201"/>
      <c r="AA228" s="87"/>
      <c r="AB228" s="171" t="str">
        <f t="shared" si="13"/>
        <v/>
      </c>
      <c r="AC228" s="44"/>
      <c r="AD228" s="201"/>
      <c r="AE228" s="201"/>
      <c r="AF228" s="41"/>
      <c r="AG228" s="46"/>
      <c r="AH228" s="46"/>
      <c r="AI228" s="41"/>
      <c r="AJ228" s="675"/>
      <c r="AK228" s="676"/>
      <c r="AL228" s="42"/>
      <c r="AM228" s="327"/>
      <c r="AN228" s="44"/>
      <c r="AO228" s="171" t="str">
        <f t="shared" si="14"/>
        <v/>
      </c>
      <c r="AP228" s="44"/>
      <c r="AS228" s="75"/>
      <c r="AT228" s="75"/>
      <c r="AU228" s="76" t="b">
        <f t="shared" si="15"/>
        <v>1</v>
      </c>
    </row>
    <row r="229" spans="5:47" ht="43.5" customHeight="1">
      <c r="E229" s="44"/>
      <c r="F229" s="287" t="str">
        <f t="shared" si="16"/>
        <v/>
      </c>
      <c r="G229" s="87"/>
      <c r="H229" s="84"/>
      <c r="I229" s="84"/>
      <c r="J229" s="46"/>
      <c r="K229" s="44"/>
      <c r="L229" s="44"/>
      <c r="M229" s="44"/>
      <c r="N229" s="46"/>
      <c r="O229" s="41"/>
      <c r="P229" s="194"/>
      <c r="Q229" s="41"/>
      <c r="R229" s="41"/>
      <c r="S229" s="84"/>
      <c r="T229" s="46"/>
      <c r="U229" s="201"/>
      <c r="V229" s="85"/>
      <c r="W229" s="86"/>
      <c r="X229" s="89"/>
      <c r="Y229" s="201"/>
      <c r="Z229" s="201"/>
      <c r="AA229" s="87"/>
      <c r="AB229" s="171" t="str">
        <f t="shared" si="13"/>
        <v/>
      </c>
      <c r="AC229" s="44"/>
      <c r="AD229" s="201"/>
      <c r="AE229" s="201"/>
      <c r="AF229" s="41"/>
      <c r="AG229" s="46"/>
      <c r="AH229" s="46"/>
      <c r="AI229" s="41"/>
      <c r="AJ229" s="675"/>
      <c r="AK229" s="676"/>
      <c r="AL229" s="42"/>
      <c r="AM229" s="327"/>
      <c r="AN229" s="44"/>
      <c r="AO229" s="171" t="str">
        <f t="shared" si="14"/>
        <v/>
      </c>
      <c r="AP229" s="44"/>
      <c r="AS229" s="75"/>
      <c r="AT229" s="75"/>
      <c r="AU229" s="76" t="b">
        <f t="shared" si="15"/>
        <v>1</v>
      </c>
    </row>
    <row r="230" spans="5:47" ht="43.5" customHeight="1">
      <c r="E230" s="44"/>
      <c r="F230" s="287" t="str">
        <f t="shared" si="16"/>
        <v/>
      </c>
      <c r="G230" s="87"/>
      <c r="H230" s="84"/>
      <c r="I230" s="84"/>
      <c r="J230" s="46"/>
      <c r="K230" s="44"/>
      <c r="L230" s="44"/>
      <c r="M230" s="44"/>
      <c r="N230" s="46"/>
      <c r="O230" s="41"/>
      <c r="P230" s="194"/>
      <c r="Q230" s="41"/>
      <c r="R230" s="41"/>
      <c r="S230" s="84"/>
      <c r="T230" s="46"/>
      <c r="U230" s="201"/>
      <c r="V230" s="85"/>
      <c r="W230" s="86"/>
      <c r="X230" s="89"/>
      <c r="Y230" s="201"/>
      <c r="Z230" s="201"/>
      <c r="AA230" s="87"/>
      <c r="AB230" s="171" t="str">
        <f t="shared" si="13"/>
        <v/>
      </c>
      <c r="AC230" s="44"/>
      <c r="AD230" s="201"/>
      <c r="AE230" s="201"/>
      <c r="AF230" s="41"/>
      <c r="AG230" s="46"/>
      <c r="AH230" s="46"/>
      <c r="AI230" s="41"/>
      <c r="AJ230" s="675"/>
      <c r="AK230" s="676"/>
      <c r="AL230" s="42"/>
      <c r="AM230" s="327"/>
      <c r="AN230" s="44"/>
      <c r="AO230" s="171" t="str">
        <f t="shared" si="14"/>
        <v/>
      </c>
      <c r="AP230" s="44"/>
      <c r="AS230" s="75"/>
      <c r="AT230" s="75"/>
      <c r="AU230" s="76" t="b">
        <f t="shared" si="15"/>
        <v>1</v>
      </c>
    </row>
    <row r="231" spans="5:47" ht="43.5" customHeight="1">
      <c r="E231" s="44"/>
      <c r="F231" s="287" t="str">
        <f t="shared" si="16"/>
        <v/>
      </c>
      <c r="G231" s="87"/>
      <c r="H231" s="84"/>
      <c r="I231" s="84"/>
      <c r="J231" s="46"/>
      <c r="K231" s="44"/>
      <c r="L231" s="44"/>
      <c r="M231" s="44"/>
      <c r="N231" s="46"/>
      <c r="O231" s="41"/>
      <c r="P231" s="194"/>
      <c r="Q231" s="41"/>
      <c r="R231" s="41"/>
      <c r="S231" s="84"/>
      <c r="T231" s="46"/>
      <c r="U231" s="201"/>
      <c r="V231" s="85"/>
      <c r="W231" s="86"/>
      <c r="X231" s="89"/>
      <c r="Y231" s="201"/>
      <c r="Z231" s="201"/>
      <c r="AA231" s="87"/>
      <c r="AB231" s="171" t="str">
        <f t="shared" si="13"/>
        <v/>
      </c>
      <c r="AC231" s="44"/>
      <c r="AD231" s="201"/>
      <c r="AE231" s="201"/>
      <c r="AF231" s="41"/>
      <c r="AG231" s="46"/>
      <c r="AH231" s="46"/>
      <c r="AI231" s="41"/>
      <c r="AJ231" s="675"/>
      <c r="AK231" s="676"/>
      <c r="AL231" s="42"/>
      <c r="AM231" s="327"/>
      <c r="AN231" s="44"/>
      <c r="AO231" s="171" t="str">
        <f t="shared" si="14"/>
        <v/>
      </c>
      <c r="AP231" s="44"/>
      <c r="AS231" s="75"/>
      <c r="AT231" s="75"/>
      <c r="AU231" s="76" t="b">
        <f t="shared" si="15"/>
        <v>1</v>
      </c>
    </row>
    <row r="232" spans="5:47" ht="43.5" customHeight="1">
      <c r="E232" s="44"/>
      <c r="F232" s="287" t="str">
        <f t="shared" si="16"/>
        <v/>
      </c>
      <c r="G232" s="87"/>
      <c r="H232" s="84"/>
      <c r="I232" s="84"/>
      <c r="J232" s="46"/>
      <c r="K232" s="44"/>
      <c r="L232" s="44"/>
      <c r="M232" s="44"/>
      <c r="N232" s="46"/>
      <c r="O232" s="41"/>
      <c r="P232" s="194"/>
      <c r="Q232" s="41"/>
      <c r="R232" s="41"/>
      <c r="S232" s="84"/>
      <c r="T232" s="46"/>
      <c r="U232" s="201"/>
      <c r="V232" s="85"/>
      <c r="W232" s="86"/>
      <c r="X232" s="89"/>
      <c r="Y232" s="201"/>
      <c r="Z232" s="201"/>
      <c r="AA232" s="87"/>
      <c r="AB232" s="171" t="str">
        <f t="shared" si="13"/>
        <v/>
      </c>
      <c r="AC232" s="44"/>
      <c r="AD232" s="201"/>
      <c r="AE232" s="201"/>
      <c r="AF232" s="41"/>
      <c r="AG232" s="46"/>
      <c r="AH232" s="46"/>
      <c r="AI232" s="41"/>
      <c r="AJ232" s="675"/>
      <c r="AK232" s="676"/>
      <c r="AL232" s="42"/>
      <c r="AM232" s="327"/>
      <c r="AN232" s="44"/>
      <c r="AO232" s="171" t="str">
        <f t="shared" si="14"/>
        <v/>
      </c>
      <c r="AP232" s="44"/>
      <c r="AS232" s="75"/>
      <c r="AT232" s="75"/>
      <c r="AU232" s="76" t="b">
        <f t="shared" si="15"/>
        <v>1</v>
      </c>
    </row>
    <row r="233" spans="5:47" ht="43.5" customHeight="1">
      <c r="E233" s="44"/>
      <c r="F233" s="287" t="str">
        <f t="shared" si="16"/>
        <v/>
      </c>
      <c r="G233" s="87"/>
      <c r="H233" s="84"/>
      <c r="I233" s="84"/>
      <c r="J233" s="46"/>
      <c r="K233" s="44"/>
      <c r="L233" s="44"/>
      <c r="M233" s="44"/>
      <c r="N233" s="46"/>
      <c r="O233" s="41"/>
      <c r="P233" s="194"/>
      <c r="Q233" s="41"/>
      <c r="R233" s="41"/>
      <c r="S233" s="84"/>
      <c r="T233" s="46"/>
      <c r="U233" s="201"/>
      <c r="V233" s="85"/>
      <c r="W233" s="86"/>
      <c r="X233" s="89"/>
      <c r="Y233" s="201"/>
      <c r="Z233" s="201"/>
      <c r="AA233" s="87"/>
      <c r="AB233" s="171" t="str">
        <f t="shared" si="13"/>
        <v/>
      </c>
      <c r="AC233" s="44"/>
      <c r="AD233" s="201"/>
      <c r="AE233" s="201"/>
      <c r="AF233" s="41"/>
      <c r="AG233" s="46"/>
      <c r="AH233" s="46"/>
      <c r="AI233" s="41"/>
      <c r="AJ233" s="675"/>
      <c r="AK233" s="676"/>
      <c r="AL233" s="42"/>
      <c r="AM233" s="327"/>
      <c r="AN233" s="44"/>
      <c r="AO233" s="171" t="str">
        <f t="shared" si="14"/>
        <v/>
      </c>
      <c r="AP233" s="44"/>
      <c r="AS233" s="75"/>
      <c r="AT233" s="75"/>
      <c r="AU233" s="76" t="b">
        <f t="shared" si="15"/>
        <v>1</v>
      </c>
    </row>
    <row r="234" spans="5:47" ht="43.5" customHeight="1">
      <c r="E234" s="44"/>
      <c r="F234" s="287" t="str">
        <f t="shared" si="16"/>
        <v/>
      </c>
      <c r="G234" s="87"/>
      <c r="H234" s="84"/>
      <c r="I234" s="84"/>
      <c r="J234" s="46"/>
      <c r="K234" s="44"/>
      <c r="L234" s="44"/>
      <c r="M234" s="44"/>
      <c r="N234" s="46"/>
      <c r="O234" s="41"/>
      <c r="P234" s="194"/>
      <c r="Q234" s="41"/>
      <c r="R234" s="41"/>
      <c r="S234" s="84"/>
      <c r="T234" s="46"/>
      <c r="U234" s="201"/>
      <c r="V234" s="85"/>
      <c r="W234" s="86"/>
      <c r="X234" s="89"/>
      <c r="Y234" s="201"/>
      <c r="Z234" s="201"/>
      <c r="AA234" s="87"/>
      <c r="AB234" s="171" t="str">
        <f t="shared" si="13"/>
        <v/>
      </c>
      <c r="AC234" s="44"/>
      <c r="AD234" s="201"/>
      <c r="AE234" s="201"/>
      <c r="AF234" s="41"/>
      <c r="AG234" s="46"/>
      <c r="AH234" s="46"/>
      <c r="AI234" s="41"/>
      <c r="AJ234" s="675"/>
      <c r="AK234" s="676"/>
      <c r="AL234" s="42"/>
      <c r="AM234" s="327"/>
      <c r="AN234" s="44"/>
      <c r="AO234" s="171" t="str">
        <f t="shared" si="14"/>
        <v/>
      </c>
      <c r="AP234" s="44"/>
      <c r="AS234" s="75"/>
      <c r="AT234" s="75"/>
      <c r="AU234" s="76" t="b">
        <f t="shared" si="15"/>
        <v>1</v>
      </c>
    </row>
    <row r="235" spans="5:47" ht="43.5" customHeight="1">
      <c r="E235" s="44"/>
      <c r="F235" s="287" t="str">
        <f t="shared" si="16"/>
        <v/>
      </c>
      <c r="G235" s="87"/>
      <c r="H235" s="84"/>
      <c r="I235" s="84"/>
      <c r="J235" s="46"/>
      <c r="K235" s="44"/>
      <c r="L235" s="44"/>
      <c r="M235" s="44"/>
      <c r="N235" s="46"/>
      <c r="O235" s="41"/>
      <c r="P235" s="194"/>
      <c r="Q235" s="41"/>
      <c r="R235" s="41"/>
      <c r="S235" s="84"/>
      <c r="T235" s="46"/>
      <c r="U235" s="201"/>
      <c r="V235" s="85"/>
      <c r="W235" s="86"/>
      <c r="X235" s="89"/>
      <c r="Y235" s="201"/>
      <c r="Z235" s="201"/>
      <c r="AA235" s="87"/>
      <c r="AB235" s="171" t="str">
        <f t="shared" si="13"/>
        <v/>
      </c>
      <c r="AC235" s="44"/>
      <c r="AD235" s="201"/>
      <c r="AE235" s="201"/>
      <c r="AF235" s="41"/>
      <c r="AG235" s="46"/>
      <c r="AH235" s="46"/>
      <c r="AI235" s="41"/>
      <c r="AJ235" s="675"/>
      <c r="AK235" s="676"/>
      <c r="AL235" s="42"/>
      <c r="AM235" s="327"/>
      <c r="AN235" s="44"/>
      <c r="AO235" s="171" t="str">
        <f t="shared" si="14"/>
        <v/>
      </c>
      <c r="AP235" s="44"/>
      <c r="AS235" s="75"/>
      <c r="AT235" s="75"/>
      <c r="AU235" s="76" t="b">
        <f t="shared" si="15"/>
        <v>1</v>
      </c>
    </row>
    <row r="236" spans="5:47" ht="43.5" customHeight="1">
      <c r="E236" s="44"/>
      <c r="F236" s="287" t="str">
        <f t="shared" si="16"/>
        <v/>
      </c>
      <c r="G236" s="87"/>
      <c r="H236" s="84"/>
      <c r="I236" s="84"/>
      <c r="J236" s="46"/>
      <c r="K236" s="44"/>
      <c r="L236" s="44"/>
      <c r="M236" s="44"/>
      <c r="N236" s="46"/>
      <c r="O236" s="41"/>
      <c r="P236" s="194"/>
      <c r="Q236" s="41"/>
      <c r="R236" s="41"/>
      <c r="S236" s="84"/>
      <c r="T236" s="46"/>
      <c r="U236" s="201"/>
      <c r="V236" s="85"/>
      <c r="W236" s="86"/>
      <c r="X236" s="89"/>
      <c r="Y236" s="201"/>
      <c r="Z236" s="201"/>
      <c r="AA236" s="87"/>
      <c r="AB236" s="171" t="str">
        <f t="shared" si="13"/>
        <v/>
      </c>
      <c r="AC236" s="44"/>
      <c r="AD236" s="201"/>
      <c r="AE236" s="201"/>
      <c r="AF236" s="41"/>
      <c r="AG236" s="46"/>
      <c r="AH236" s="46"/>
      <c r="AI236" s="41"/>
      <c r="AJ236" s="675"/>
      <c r="AK236" s="676"/>
      <c r="AL236" s="42"/>
      <c r="AM236" s="327"/>
      <c r="AN236" s="44"/>
      <c r="AO236" s="171" t="str">
        <f t="shared" si="14"/>
        <v/>
      </c>
      <c r="AP236" s="44"/>
      <c r="AS236" s="75"/>
      <c r="AT236" s="75"/>
      <c r="AU236" s="76" t="b">
        <f t="shared" si="15"/>
        <v>1</v>
      </c>
    </row>
    <row r="237" spans="5:47" ht="43.5" customHeight="1">
      <c r="E237" s="44"/>
      <c r="F237" s="287" t="str">
        <f t="shared" si="16"/>
        <v/>
      </c>
      <c r="G237" s="87"/>
      <c r="H237" s="84"/>
      <c r="I237" s="84"/>
      <c r="J237" s="46"/>
      <c r="K237" s="44"/>
      <c r="L237" s="44"/>
      <c r="M237" s="44"/>
      <c r="N237" s="46"/>
      <c r="O237" s="41"/>
      <c r="P237" s="194"/>
      <c r="Q237" s="41"/>
      <c r="R237" s="41"/>
      <c r="S237" s="84"/>
      <c r="T237" s="46"/>
      <c r="U237" s="201"/>
      <c r="V237" s="85"/>
      <c r="W237" s="86"/>
      <c r="X237" s="89"/>
      <c r="Y237" s="201"/>
      <c r="Z237" s="201"/>
      <c r="AA237" s="87"/>
      <c r="AB237" s="171" t="str">
        <f t="shared" si="13"/>
        <v/>
      </c>
      <c r="AC237" s="44"/>
      <c r="AD237" s="201"/>
      <c r="AE237" s="201"/>
      <c r="AF237" s="41"/>
      <c r="AG237" s="46"/>
      <c r="AH237" s="46"/>
      <c r="AI237" s="41"/>
      <c r="AJ237" s="675"/>
      <c r="AK237" s="676"/>
      <c r="AL237" s="42"/>
      <c r="AM237" s="327"/>
      <c r="AN237" s="44"/>
      <c r="AO237" s="171" t="str">
        <f t="shared" si="14"/>
        <v/>
      </c>
      <c r="AP237" s="44"/>
      <c r="AS237" s="75"/>
      <c r="AT237" s="75"/>
      <c r="AU237" s="76" t="b">
        <f t="shared" si="15"/>
        <v>1</v>
      </c>
    </row>
    <row r="238" spans="5:47" ht="43.5" customHeight="1">
      <c r="E238" s="44"/>
      <c r="F238" s="287" t="str">
        <f t="shared" si="16"/>
        <v/>
      </c>
      <c r="G238" s="87"/>
      <c r="H238" s="84"/>
      <c r="I238" s="84"/>
      <c r="J238" s="46"/>
      <c r="K238" s="44"/>
      <c r="L238" s="44"/>
      <c r="M238" s="44"/>
      <c r="N238" s="46"/>
      <c r="O238" s="41"/>
      <c r="P238" s="194"/>
      <c r="Q238" s="41"/>
      <c r="R238" s="41"/>
      <c r="S238" s="84"/>
      <c r="T238" s="46"/>
      <c r="U238" s="201"/>
      <c r="V238" s="85"/>
      <c r="W238" s="86"/>
      <c r="X238" s="89"/>
      <c r="Y238" s="201"/>
      <c r="Z238" s="201"/>
      <c r="AA238" s="87"/>
      <c r="AB238" s="171" t="str">
        <f t="shared" si="13"/>
        <v/>
      </c>
      <c r="AC238" s="44"/>
      <c r="AD238" s="201"/>
      <c r="AE238" s="201"/>
      <c r="AF238" s="41"/>
      <c r="AG238" s="46"/>
      <c r="AH238" s="46"/>
      <c r="AI238" s="41"/>
      <c r="AJ238" s="675"/>
      <c r="AK238" s="676"/>
      <c r="AL238" s="42"/>
      <c r="AM238" s="327"/>
      <c r="AN238" s="44"/>
      <c r="AO238" s="171" t="str">
        <f t="shared" si="14"/>
        <v/>
      </c>
      <c r="AP238" s="44"/>
      <c r="AS238" s="75"/>
      <c r="AT238" s="75"/>
      <c r="AU238" s="76" t="b">
        <f t="shared" si="15"/>
        <v>1</v>
      </c>
    </row>
    <row r="239" spans="5:47" ht="43.5" customHeight="1">
      <c r="E239" s="44"/>
      <c r="F239" s="287" t="str">
        <f t="shared" si="16"/>
        <v/>
      </c>
      <c r="G239" s="87"/>
      <c r="H239" s="84"/>
      <c r="I239" s="84"/>
      <c r="J239" s="46"/>
      <c r="K239" s="44"/>
      <c r="L239" s="44"/>
      <c r="M239" s="44"/>
      <c r="N239" s="46"/>
      <c r="O239" s="41"/>
      <c r="P239" s="194"/>
      <c r="Q239" s="41"/>
      <c r="R239" s="41"/>
      <c r="S239" s="84"/>
      <c r="T239" s="46"/>
      <c r="U239" s="201"/>
      <c r="V239" s="85"/>
      <c r="W239" s="86"/>
      <c r="X239" s="89"/>
      <c r="Y239" s="201"/>
      <c r="Z239" s="201"/>
      <c r="AA239" s="87"/>
      <c r="AB239" s="171" t="str">
        <f t="shared" si="13"/>
        <v/>
      </c>
      <c r="AC239" s="44"/>
      <c r="AD239" s="201"/>
      <c r="AE239" s="201"/>
      <c r="AF239" s="41"/>
      <c r="AG239" s="46"/>
      <c r="AH239" s="46"/>
      <c r="AI239" s="41"/>
      <c r="AJ239" s="675"/>
      <c r="AK239" s="676"/>
      <c r="AL239" s="42"/>
      <c r="AM239" s="327"/>
      <c r="AN239" s="44"/>
      <c r="AO239" s="171" t="str">
        <f t="shared" si="14"/>
        <v/>
      </c>
      <c r="AP239" s="44"/>
      <c r="AS239" s="75"/>
      <c r="AT239" s="75"/>
      <c r="AU239" s="76" t="b">
        <f t="shared" si="15"/>
        <v>1</v>
      </c>
    </row>
    <row r="240" spans="5:47" ht="43.5" customHeight="1">
      <c r="E240" s="44"/>
      <c r="F240" s="287" t="str">
        <f t="shared" si="16"/>
        <v/>
      </c>
      <c r="G240" s="87"/>
      <c r="H240" s="84"/>
      <c r="I240" s="84"/>
      <c r="J240" s="46"/>
      <c r="K240" s="44"/>
      <c r="L240" s="44"/>
      <c r="M240" s="44"/>
      <c r="N240" s="46"/>
      <c r="O240" s="41"/>
      <c r="P240" s="194"/>
      <c r="Q240" s="41"/>
      <c r="R240" s="41"/>
      <c r="S240" s="84"/>
      <c r="T240" s="46"/>
      <c r="U240" s="201"/>
      <c r="V240" s="85"/>
      <c r="W240" s="86"/>
      <c r="X240" s="89"/>
      <c r="Y240" s="201"/>
      <c r="Z240" s="201"/>
      <c r="AA240" s="87"/>
      <c r="AB240" s="171" t="str">
        <f t="shared" si="13"/>
        <v/>
      </c>
      <c r="AC240" s="44"/>
      <c r="AD240" s="201"/>
      <c r="AE240" s="201"/>
      <c r="AF240" s="41"/>
      <c r="AG240" s="46"/>
      <c r="AH240" s="46"/>
      <c r="AI240" s="41"/>
      <c r="AJ240" s="675"/>
      <c r="AK240" s="676"/>
      <c r="AL240" s="42"/>
      <c r="AM240" s="327"/>
      <c r="AN240" s="44"/>
      <c r="AO240" s="171" t="str">
        <f t="shared" si="14"/>
        <v/>
      </c>
      <c r="AP240" s="44"/>
      <c r="AS240" s="75"/>
      <c r="AT240" s="75"/>
      <c r="AU240" s="76" t="b">
        <f t="shared" si="15"/>
        <v>1</v>
      </c>
    </row>
    <row r="241" spans="5:47" ht="43.5" customHeight="1">
      <c r="E241" s="44"/>
      <c r="F241" s="287" t="str">
        <f t="shared" si="16"/>
        <v/>
      </c>
      <c r="G241" s="87"/>
      <c r="H241" s="84"/>
      <c r="I241" s="84"/>
      <c r="J241" s="46"/>
      <c r="K241" s="44"/>
      <c r="L241" s="44"/>
      <c r="M241" s="44"/>
      <c r="N241" s="46"/>
      <c r="O241" s="41"/>
      <c r="P241" s="194"/>
      <c r="Q241" s="41"/>
      <c r="R241" s="41"/>
      <c r="S241" s="84"/>
      <c r="T241" s="46"/>
      <c r="U241" s="201"/>
      <c r="V241" s="85"/>
      <c r="W241" s="86"/>
      <c r="X241" s="89"/>
      <c r="Y241" s="201"/>
      <c r="Z241" s="201"/>
      <c r="AA241" s="87"/>
      <c r="AB241" s="171" t="str">
        <f t="shared" si="13"/>
        <v/>
      </c>
      <c r="AC241" s="44"/>
      <c r="AD241" s="201"/>
      <c r="AE241" s="201"/>
      <c r="AF241" s="41"/>
      <c r="AG241" s="46"/>
      <c r="AH241" s="46"/>
      <c r="AI241" s="41"/>
      <c r="AJ241" s="675"/>
      <c r="AK241" s="676"/>
      <c r="AL241" s="42"/>
      <c r="AM241" s="327"/>
      <c r="AN241" s="44"/>
      <c r="AO241" s="171" t="str">
        <f t="shared" si="14"/>
        <v/>
      </c>
      <c r="AP241" s="44"/>
      <c r="AS241" s="75"/>
      <c r="AT241" s="75"/>
      <c r="AU241" s="76" t="b">
        <f t="shared" si="15"/>
        <v>1</v>
      </c>
    </row>
    <row r="242" spans="5:47" ht="43.5" customHeight="1">
      <c r="E242" s="44"/>
      <c r="F242" s="287" t="str">
        <f t="shared" si="16"/>
        <v/>
      </c>
      <c r="G242" s="87"/>
      <c r="H242" s="84"/>
      <c r="I242" s="84"/>
      <c r="J242" s="46"/>
      <c r="K242" s="44"/>
      <c r="L242" s="44"/>
      <c r="M242" s="44"/>
      <c r="N242" s="46"/>
      <c r="O242" s="41"/>
      <c r="P242" s="194"/>
      <c r="Q242" s="41"/>
      <c r="R242" s="41"/>
      <c r="S242" s="84"/>
      <c r="T242" s="46"/>
      <c r="U242" s="201"/>
      <c r="V242" s="85"/>
      <c r="W242" s="86"/>
      <c r="X242" s="89"/>
      <c r="Y242" s="201"/>
      <c r="Z242" s="201"/>
      <c r="AA242" s="87"/>
      <c r="AB242" s="171" t="str">
        <f t="shared" si="13"/>
        <v/>
      </c>
      <c r="AC242" s="44"/>
      <c r="AD242" s="201"/>
      <c r="AE242" s="201"/>
      <c r="AF242" s="41"/>
      <c r="AG242" s="46"/>
      <c r="AH242" s="46"/>
      <c r="AI242" s="41"/>
      <c r="AJ242" s="675"/>
      <c r="AK242" s="676"/>
      <c r="AL242" s="42"/>
      <c r="AM242" s="327"/>
      <c r="AN242" s="44"/>
      <c r="AO242" s="171" t="str">
        <f t="shared" si="14"/>
        <v/>
      </c>
      <c r="AP242" s="44"/>
      <c r="AS242" s="75"/>
      <c r="AT242" s="75"/>
      <c r="AU242" s="76" t="b">
        <f t="shared" si="15"/>
        <v>1</v>
      </c>
    </row>
    <row r="243" spans="5:47" ht="43.5" customHeight="1">
      <c r="E243" s="44"/>
      <c r="F243" s="287" t="str">
        <f t="shared" si="16"/>
        <v/>
      </c>
      <c r="G243" s="87"/>
      <c r="H243" s="84"/>
      <c r="I243" s="84"/>
      <c r="J243" s="46"/>
      <c r="K243" s="44"/>
      <c r="L243" s="44"/>
      <c r="M243" s="44"/>
      <c r="N243" s="46"/>
      <c r="O243" s="41"/>
      <c r="P243" s="194"/>
      <c r="Q243" s="41"/>
      <c r="R243" s="41"/>
      <c r="S243" s="84"/>
      <c r="T243" s="46"/>
      <c r="U243" s="201"/>
      <c r="V243" s="85"/>
      <c r="W243" s="86"/>
      <c r="X243" s="89"/>
      <c r="Y243" s="201"/>
      <c r="Z243" s="201"/>
      <c r="AA243" s="87"/>
      <c r="AB243" s="171" t="str">
        <f t="shared" si="13"/>
        <v/>
      </c>
      <c r="AC243" s="44"/>
      <c r="AD243" s="201"/>
      <c r="AE243" s="201"/>
      <c r="AF243" s="41"/>
      <c r="AG243" s="46"/>
      <c r="AH243" s="46"/>
      <c r="AI243" s="41"/>
      <c r="AJ243" s="675"/>
      <c r="AK243" s="676"/>
      <c r="AL243" s="42"/>
      <c r="AM243" s="327"/>
      <c r="AN243" s="44"/>
      <c r="AO243" s="171" t="str">
        <f t="shared" si="14"/>
        <v/>
      </c>
      <c r="AP243" s="44"/>
      <c r="AS243" s="75"/>
      <c r="AT243" s="75"/>
      <c r="AU243" s="76" t="b">
        <f t="shared" si="15"/>
        <v>1</v>
      </c>
    </row>
    <row r="244" spans="5:47" ht="43.5" customHeight="1">
      <c r="E244" s="44"/>
      <c r="F244" s="287" t="str">
        <f t="shared" si="16"/>
        <v/>
      </c>
      <c r="G244" s="87"/>
      <c r="H244" s="84"/>
      <c r="I244" s="84"/>
      <c r="J244" s="46"/>
      <c r="K244" s="44"/>
      <c r="L244" s="44"/>
      <c r="M244" s="44"/>
      <c r="N244" s="46"/>
      <c r="O244" s="41"/>
      <c r="P244" s="194"/>
      <c r="Q244" s="41"/>
      <c r="R244" s="41"/>
      <c r="S244" s="84"/>
      <c r="T244" s="46"/>
      <c r="U244" s="201"/>
      <c r="V244" s="85"/>
      <c r="W244" s="86"/>
      <c r="X244" s="89"/>
      <c r="Y244" s="201"/>
      <c r="Z244" s="201"/>
      <c r="AA244" s="87"/>
      <c r="AB244" s="171" t="str">
        <f t="shared" si="13"/>
        <v/>
      </c>
      <c r="AC244" s="44"/>
      <c r="AD244" s="201"/>
      <c r="AE244" s="201"/>
      <c r="AF244" s="41"/>
      <c r="AG244" s="46"/>
      <c r="AH244" s="46"/>
      <c r="AI244" s="41"/>
      <c r="AJ244" s="675"/>
      <c r="AK244" s="676"/>
      <c r="AL244" s="42"/>
      <c r="AM244" s="327"/>
      <c r="AN244" s="44"/>
      <c r="AO244" s="171" t="str">
        <f t="shared" si="14"/>
        <v/>
      </c>
      <c r="AP244" s="44"/>
      <c r="AS244" s="75"/>
      <c r="AT244" s="75"/>
      <c r="AU244" s="76" t="b">
        <f t="shared" si="15"/>
        <v>1</v>
      </c>
    </row>
    <row r="245" spans="5:47" ht="43.5" customHeight="1">
      <c r="E245" s="44"/>
      <c r="F245" s="287" t="str">
        <f t="shared" si="16"/>
        <v/>
      </c>
      <c r="G245" s="87"/>
      <c r="H245" s="84"/>
      <c r="I245" s="84"/>
      <c r="J245" s="46"/>
      <c r="K245" s="44"/>
      <c r="L245" s="44"/>
      <c r="M245" s="44"/>
      <c r="N245" s="46"/>
      <c r="O245" s="41"/>
      <c r="P245" s="194"/>
      <c r="Q245" s="41"/>
      <c r="R245" s="41"/>
      <c r="S245" s="84"/>
      <c r="T245" s="46"/>
      <c r="U245" s="201"/>
      <c r="V245" s="85"/>
      <c r="W245" s="86"/>
      <c r="X245" s="89"/>
      <c r="Y245" s="201"/>
      <c r="Z245" s="201"/>
      <c r="AA245" s="87"/>
      <c r="AB245" s="171" t="str">
        <f t="shared" si="13"/>
        <v/>
      </c>
      <c r="AC245" s="44"/>
      <c r="AD245" s="201"/>
      <c r="AE245" s="201"/>
      <c r="AF245" s="41"/>
      <c r="AG245" s="46"/>
      <c r="AH245" s="46"/>
      <c r="AI245" s="41"/>
      <c r="AJ245" s="675"/>
      <c r="AK245" s="676"/>
      <c r="AL245" s="42"/>
      <c r="AM245" s="327"/>
      <c r="AN245" s="44"/>
      <c r="AO245" s="171" t="str">
        <f t="shared" si="14"/>
        <v/>
      </c>
      <c r="AP245" s="44"/>
      <c r="AS245" s="75"/>
      <c r="AT245" s="75"/>
      <c r="AU245" s="76" t="b">
        <f t="shared" si="15"/>
        <v>1</v>
      </c>
    </row>
    <row r="246" spans="5:47" ht="43.5" customHeight="1">
      <c r="E246" s="44"/>
      <c r="F246" s="287" t="str">
        <f t="shared" si="16"/>
        <v/>
      </c>
      <c r="G246" s="87"/>
      <c r="H246" s="84"/>
      <c r="I246" s="84"/>
      <c r="J246" s="46"/>
      <c r="K246" s="44"/>
      <c r="L246" s="44"/>
      <c r="M246" s="44"/>
      <c r="N246" s="46"/>
      <c r="O246" s="41"/>
      <c r="P246" s="194"/>
      <c r="Q246" s="41"/>
      <c r="R246" s="41"/>
      <c r="S246" s="84"/>
      <c r="T246" s="46"/>
      <c r="U246" s="201"/>
      <c r="V246" s="85"/>
      <c r="W246" s="86"/>
      <c r="X246" s="89"/>
      <c r="Y246" s="201"/>
      <c r="Z246" s="201"/>
      <c r="AA246" s="87"/>
      <c r="AB246" s="171" t="str">
        <f t="shared" si="13"/>
        <v/>
      </c>
      <c r="AC246" s="44"/>
      <c r="AD246" s="201"/>
      <c r="AE246" s="201"/>
      <c r="AF246" s="41"/>
      <c r="AG246" s="46"/>
      <c r="AH246" s="46"/>
      <c r="AI246" s="41"/>
      <c r="AJ246" s="675"/>
      <c r="AK246" s="676"/>
      <c r="AL246" s="42"/>
      <c r="AM246" s="327"/>
      <c r="AN246" s="44"/>
      <c r="AO246" s="171" t="str">
        <f t="shared" si="14"/>
        <v/>
      </c>
      <c r="AP246" s="44"/>
      <c r="AS246" s="75"/>
      <c r="AT246" s="75"/>
      <c r="AU246" s="76" t="b">
        <f t="shared" si="15"/>
        <v>1</v>
      </c>
    </row>
    <row r="247" spans="5:47" ht="43.5" customHeight="1">
      <c r="E247" s="44"/>
      <c r="F247" s="287" t="str">
        <f t="shared" si="16"/>
        <v/>
      </c>
      <c r="G247" s="87"/>
      <c r="H247" s="84"/>
      <c r="I247" s="84"/>
      <c r="J247" s="46"/>
      <c r="K247" s="44"/>
      <c r="L247" s="44"/>
      <c r="M247" s="44"/>
      <c r="N247" s="46"/>
      <c r="O247" s="41"/>
      <c r="P247" s="194"/>
      <c r="Q247" s="41"/>
      <c r="R247" s="41"/>
      <c r="S247" s="84"/>
      <c r="T247" s="46"/>
      <c r="U247" s="201"/>
      <c r="V247" s="85"/>
      <c r="W247" s="86"/>
      <c r="X247" s="89"/>
      <c r="Y247" s="201"/>
      <c r="Z247" s="201"/>
      <c r="AA247" s="87"/>
      <c r="AB247" s="171" t="str">
        <f t="shared" si="13"/>
        <v/>
      </c>
      <c r="AC247" s="44"/>
      <c r="AD247" s="201"/>
      <c r="AE247" s="201"/>
      <c r="AF247" s="41"/>
      <c r="AG247" s="46"/>
      <c r="AH247" s="46"/>
      <c r="AI247" s="41"/>
      <c r="AJ247" s="675"/>
      <c r="AK247" s="676"/>
      <c r="AL247" s="42"/>
      <c r="AM247" s="327"/>
      <c r="AN247" s="44"/>
      <c r="AO247" s="171" t="str">
        <f t="shared" si="14"/>
        <v/>
      </c>
      <c r="AP247" s="44"/>
      <c r="AS247" s="75"/>
      <c r="AT247" s="75"/>
      <c r="AU247" s="76" t="b">
        <f t="shared" si="15"/>
        <v>1</v>
      </c>
    </row>
    <row r="248" spans="5:47" ht="43.5" customHeight="1">
      <c r="E248" s="44"/>
      <c r="F248" s="287" t="str">
        <f t="shared" si="16"/>
        <v/>
      </c>
      <c r="G248" s="87"/>
      <c r="H248" s="84"/>
      <c r="I248" s="84"/>
      <c r="J248" s="46"/>
      <c r="K248" s="44"/>
      <c r="L248" s="44"/>
      <c r="M248" s="44"/>
      <c r="N248" s="46"/>
      <c r="O248" s="41"/>
      <c r="P248" s="194"/>
      <c r="Q248" s="41"/>
      <c r="R248" s="41"/>
      <c r="S248" s="84"/>
      <c r="T248" s="46"/>
      <c r="U248" s="201"/>
      <c r="V248" s="85"/>
      <c r="W248" s="86"/>
      <c r="X248" s="89"/>
      <c r="Y248" s="201"/>
      <c r="Z248" s="201"/>
      <c r="AA248" s="87"/>
      <c r="AB248" s="171" t="str">
        <f t="shared" si="13"/>
        <v/>
      </c>
      <c r="AC248" s="44"/>
      <c r="AD248" s="201"/>
      <c r="AE248" s="201"/>
      <c r="AF248" s="41"/>
      <c r="AG248" s="46"/>
      <c r="AH248" s="46"/>
      <c r="AI248" s="41"/>
      <c r="AJ248" s="675"/>
      <c r="AK248" s="676"/>
      <c r="AL248" s="42"/>
      <c r="AM248" s="327"/>
      <c r="AN248" s="44"/>
      <c r="AO248" s="171" t="str">
        <f t="shared" si="14"/>
        <v/>
      </c>
      <c r="AP248" s="44"/>
      <c r="AS248" s="75"/>
      <c r="AT248" s="75"/>
      <c r="AU248" s="76" t="b">
        <f t="shared" si="15"/>
        <v>1</v>
      </c>
    </row>
    <row r="249" spans="5:47" ht="43.5" customHeight="1">
      <c r="E249" s="44"/>
      <c r="F249" s="287" t="str">
        <f t="shared" si="16"/>
        <v/>
      </c>
      <c r="G249" s="87"/>
      <c r="H249" s="84"/>
      <c r="I249" s="84"/>
      <c r="J249" s="46"/>
      <c r="K249" s="44"/>
      <c r="L249" s="44"/>
      <c r="M249" s="44"/>
      <c r="N249" s="46"/>
      <c r="O249" s="41"/>
      <c r="P249" s="194"/>
      <c r="Q249" s="41"/>
      <c r="R249" s="41"/>
      <c r="S249" s="84"/>
      <c r="T249" s="46"/>
      <c r="U249" s="201"/>
      <c r="V249" s="85"/>
      <c r="W249" s="86"/>
      <c r="X249" s="89"/>
      <c r="Y249" s="201"/>
      <c r="Z249" s="201"/>
      <c r="AA249" s="87"/>
      <c r="AB249" s="171" t="str">
        <f t="shared" si="13"/>
        <v/>
      </c>
      <c r="AC249" s="44"/>
      <c r="AD249" s="201"/>
      <c r="AE249" s="201"/>
      <c r="AF249" s="41"/>
      <c r="AG249" s="46"/>
      <c r="AH249" s="46"/>
      <c r="AI249" s="41"/>
      <c r="AJ249" s="675"/>
      <c r="AK249" s="676"/>
      <c r="AL249" s="42"/>
      <c r="AM249" s="327"/>
      <c r="AN249" s="44"/>
      <c r="AO249" s="171" t="str">
        <f t="shared" si="14"/>
        <v/>
      </c>
      <c r="AP249" s="44"/>
      <c r="AS249" s="75"/>
      <c r="AT249" s="75"/>
      <c r="AU249" s="76" t="b">
        <f t="shared" si="15"/>
        <v>1</v>
      </c>
    </row>
    <row r="250" spans="5:47" ht="43.5" customHeight="1">
      <c r="E250" s="44"/>
      <c r="F250" s="287" t="str">
        <f t="shared" si="16"/>
        <v/>
      </c>
      <c r="G250" s="87"/>
      <c r="H250" s="84"/>
      <c r="I250" s="84"/>
      <c r="J250" s="46"/>
      <c r="K250" s="44"/>
      <c r="L250" s="44"/>
      <c r="M250" s="44"/>
      <c r="N250" s="46"/>
      <c r="O250" s="41"/>
      <c r="P250" s="194"/>
      <c r="Q250" s="41"/>
      <c r="R250" s="41"/>
      <c r="S250" s="84"/>
      <c r="T250" s="46"/>
      <c r="U250" s="201"/>
      <c r="V250" s="85"/>
      <c r="W250" s="86"/>
      <c r="X250" s="89"/>
      <c r="Y250" s="201"/>
      <c r="Z250" s="201"/>
      <c r="AA250" s="87"/>
      <c r="AB250" s="171" t="str">
        <f t="shared" si="13"/>
        <v/>
      </c>
      <c r="AC250" s="44"/>
      <c r="AD250" s="201"/>
      <c r="AE250" s="201"/>
      <c r="AF250" s="41"/>
      <c r="AG250" s="46"/>
      <c r="AH250" s="46"/>
      <c r="AI250" s="41"/>
      <c r="AJ250" s="675"/>
      <c r="AK250" s="676"/>
      <c r="AL250" s="42"/>
      <c r="AM250" s="327"/>
      <c r="AN250" s="44"/>
      <c r="AO250" s="171" t="str">
        <f t="shared" si="14"/>
        <v/>
      </c>
      <c r="AP250" s="44"/>
      <c r="AS250" s="75"/>
      <c r="AT250" s="75"/>
      <c r="AU250" s="76" t="b">
        <f t="shared" si="15"/>
        <v>1</v>
      </c>
    </row>
    <row r="251" spans="5:47" ht="43.5" customHeight="1">
      <c r="E251" s="44"/>
      <c r="F251" s="287" t="str">
        <f t="shared" si="16"/>
        <v/>
      </c>
      <c r="G251" s="87"/>
      <c r="H251" s="84"/>
      <c r="I251" s="84"/>
      <c r="J251" s="46"/>
      <c r="K251" s="44"/>
      <c r="L251" s="44"/>
      <c r="M251" s="44"/>
      <c r="N251" s="46"/>
      <c r="O251" s="41"/>
      <c r="P251" s="194"/>
      <c r="Q251" s="41"/>
      <c r="R251" s="41"/>
      <c r="S251" s="84"/>
      <c r="T251" s="46"/>
      <c r="U251" s="201"/>
      <c r="V251" s="85"/>
      <c r="W251" s="86"/>
      <c r="X251" s="89"/>
      <c r="Y251" s="201"/>
      <c r="Z251" s="201"/>
      <c r="AA251" s="87"/>
      <c r="AB251" s="171" t="str">
        <f t="shared" si="13"/>
        <v/>
      </c>
      <c r="AC251" s="44"/>
      <c r="AD251" s="201"/>
      <c r="AE251" s="201"/>
      <c r="AF251" s="41"/>
      <c r="AG251" s="46"/>
      <c r="AH251" s="46"/>
      <c r="AI251" s="41"/>
      <c r="AJ251" s="675"/>
      <c r="AK251" s="676"/>
      <c r="AL251" s="42"/>
      <c r="AM251" s="327"/>
      <c r="AN251" s="44"/>
      <c r="AO251" s="171" t="str">
        <f t="shared" si="14"/>
        <v/>
      </c>
      <c r="AP251" s="44"/>
      <c r="AS251" s="75"/>
      <c r="AT251" s="75"/>
      <c r="AU251" s="76" t="b">
        <f t="shared" si="15"/>
        <v>1</v>
      </c>
    </row>
    <row r="252" spans="5:47" ht="43.5" customHeight="1">
      <c r="E252" s="44"/>
      <c r="F252" s="287" t="str">
        <f t="shared" si="16"/>
        <v/>
      </c>
      <c r="G252" s="87"/>
      <c r="H252" s="84"/>
      <c r="I252" s="84"/>
      <c r="J252" s="46"/>
      <c r="K252" s="44"/>
      <c r="L252" s="44"/>
      <c r="M252" s="44"/>
      <c r="N252" s="46"/>
      <c r="O252" s="41"/>
      <c r="P252" s="194"/>
      <c r="Q252" s="41"/>
      <c r="R252" s="41"/>
      <c r="S252" s="84"/>
      <c r="T252" s="46"/>
      <c r="U252" s="201"/>
      <c r="V252" s="85"/>
      <c r="W252" s="86"/>
      <c r="X252" s="89"/>
      <c r="Y252" s="201"/>
      <c r="Z252" s="201"/>
      <c r="AA252" s="87"/>
      <c r="AB252" s="171" t="str">
        <f t="shared" si="13"/>
        <v/>
      </c>
      <c r="AC252" s="44"/>
      <c r="AD252" s="201"/>
      <c r="AE252" s="201"/>
      <c r="AF252" s="41"/>
      <c r="AG252" s="46"/>
      <c r="AH252" s="46"/>
      <c r="AI252" s="41"/>
      <c r="AJ252" s="675"/>
      <c r="AK252" s="676"/>
      <c r="AL252" s="42"/>
      <c r="AM252" s="327"/>
      <c r="AN252" s="44"/>
      <c r="AO252" s="171" t="str">
        <f t="shared" si="14"/>
        <v/>
      </c>
      <c r="AP252" s="44"/>
      <c r="AS252" s="75"/>
      <c r="AT252" s="75"/>
      <c r="AU252" s="76" t="b">
        <f t="shared" si="15"/>
        <v>1</v>
      </c>
    </row>
    <row r="253" spans="5:47" ht="43.5" customHeight="1">
      <c r="E253" s="44"/>
      <c r="F253" s="287" t="str">
        <f t="shared" si="16"/>
        <v/>
      </c>
      <c r="G253" s="87"/>
      <c r="H253" s="84"/>
      <c r="I253" s="84"/>
      <c r="J253" s="46"/>
      <c r="K253" s="44"/>
      <c r="L253" s="44"/>
      <c r="M253" s="44"/>
      <c r="N253" s="46"/>
      <c r="O253" s="41"/>
      <c r="P253" s="194"/>
      <c r="Q253" s="41"/>
      <c r="R253" s="41"/>
      <c r="S253" s="84"/>
      <c r="T253" s="46"/>
      <c r="U253" s="201"/>
      <c r="V253" s="85"/>
      <c r="W253" s="86"/>
      <c r="X253" s="89"/>
      <c r="Y253" s="201"/>
      <c r="Z253" s="201"/>
      <c r="AA253" s="87"/>
      <c r="AB253" s="171" t="str">
        <f t="shared" si="13"/>
        <v/>
      </c>
      <c r="AC253" s="44"/>
      <c r="AD253" s="201"/>
      <c r="AE253" s="201"/>
      <c r="AF253" s="41"/>
      <c r="AG253" s="46"/>
      <c r="AH253" s="46"/>
      <c r="AI253" s="41"/>
      <c r="AJ253" s="675"/>
      <c r="AK253" s="676"/>
      <c r="AL253" s="42"/>
      <c r="AM253" s="327"/>
      <c r="AN253" s="44"/>
      <c r="AO253" s="171" t="str">
        <f t="shared" si="14"/>
        <v/>
      </c>
      <c r="AP253" s="44"/>
      <c r="AS253" s="75"/>
      <c r="AT253" s="75"/>
      <c r="AU253" s="76" t="b">
        <f t="shared" si="15"/>
        <v>1</v>
      </c>
    </row>
    <row r="254" spans="5:47" ht="43.5" customHeight="1">
      <c r="E254" s="44"/>
      <c r="F254" s="287" t="str">
        <f t="shared" si="16"/>
        <v/>
      </c>
      <c r="G254" s="87"/>
      <c r="H254" s="84"/>
      <c r="I254" s="84"/>
      <c r="J254" s="46"/>
      <c r="K254" s="44"/>
      <c r="L254" s="44"/>
      <c r="M254" s="44"/>
      <c r="N254" s="46"/>
      <c r="O254" s="41"/>
      <c r="P254" s="194"/>
      <c r="Q254" s="41"/>
      <c r="R254" s="41"/>
      <c r="S254" s="84"/>
      <c r="T254" s="46"/>
      <c r="U254" s="201"/>
      <c r="V254" s="85"/>
      <c r="W254" s="86"/>
      <c r="X254" s="89"/>
      <c r="Y254" s="201"/>
      <c r="Z254" s="201"/>
      <c r="AA254" s="87"/>
      <c r="AB254" s="171" t="str">
        <f t="shared" si="13"/>
        <v/>
      </c>
      <c r="AC254" s="44"/>
      <c r="AD254" s="201"/>
      <c r="AE254" s="201"/>
      <c r="AF254" s="41"/>
      <c r="AG254" s="46"/>
      <c r="AH254" s="46"/>
      <c r="AI254" s="41"/>
      <c r="AJ254" s="675"/>
      <c r="AK254" s="676"/>
      <c r="AL254" s="42"/>
      <c r="AM254" s="327"/>
      <c r="AN254" s="44"/>
      <c r="AO254" s="171" t="str">
        <f t="shared" si="14"/>
        <v/>
      </c>
      <c r="AP254" s="44"/>
      <c r="AS254" s="75"/>
      <c r="AT254" s="75"/>
      <c r="AU254" s="76" t="b">
        <f t="shared" si="15"/>
        <v>1</v>
      </c>
    </row>
    <row r="255" spans="5:47" ht="43.5" customHeight="1">
      <c r="E255" s="44"/>
      <c r="F255" s="287" t="str">
        <f t="shared" si="16"/>
        <v/>
      </c>
      <c r="G255" s="87"/>
      <c r="H255" s="84"/>
      <c r="I255" s="84"/>
      <c r="J255" s="46"/>
      <c r="K255" s="44"/>
      <c r="L255" s="44"/>
      <c r="M255" s="44"/>
      <c r="N255" s="46"/>
      <c r="O255" s="41"/>
      <c r="P255" s="194"/>
      <c r="Q255" s="41"/>
      <c r="R255" s="41"/>
      <c r="S255" s="84"/>
      <c r="T255" s="46"/>
      <c r="U255" s="201"/>
      <c r="V255" s="85"/>
      <c r="W255" s="86"/>
      <c r="X255" s="89"/>
      <c r="Y255" s="201"/>
      <c r="Z255" s="201"/>
      <c r="AA255" s="87"/>
      <c r="AB255" s="171" t="str">
        <f t="shared" si="13"/>
        <v/>
      </c>
      <c r="AC255" s="44"/>
      <c r="AD255" s="201"/>
      <c r="AE255" s="201"/>
      <c r="AF255" s="41"/>
      <c r="AG255" s="46"/>
      <c r="AH255" s="46"/>
      <c r="AI255" s="41"/>
      <c r="AJ255" s="675"/>
      <c r="AK255" s="676"/>
      <c r="AL255" s="42"/>
      <c r="AM255" s="327"/>
      <c r="AN255" s="44"/>
      <c r="AO255" s="171" t="str">
        <f t="shared" si="14"/>
        <v/>
      </c>
      <c r="AP255" s="44"/>
      <c r="AS255" s="75"/>
      <c r="AT255" s="75"/>
      <c r="AU255" s="76" t="b">
        <f t="shared" si="15"/>
        <v>1</v>
      </c>
    </row>
    <row r="256" spans="5:47" ht="43.5" customHeight="1">
      <c r="E256" s="44"/>
      <c r="F256" s="287" t="str">
        <f t="shared" si="16"/>
        <v/>
      </c>
      <c r="G256" s="87"/>
      <c r="H256" s="84"/>
      <c r="I256" s="84"/>
      <c r="J256" s="46"/>
      <c r="K256" s="44"/>
      <c r="L256" s="44"/>
      <c r="M256" s="44"/>
      <c r="N256" s="46"/>
      <c r="O256" s="41"/>
      <c r="P256" s="194"/>
      <c r="Q256" s="41"/>
      <c r="R256" s="41"/>
      <c r="S256" s="84"/>
      <c r="T256" s="46"/>
      <c r="U256" s="201"/>
      <c r="V256" s="85"/>
      <c r="W256" s="86"/>
      <c r="X256" s="89"/>
      <c r="Y256" s="201"/>
      <c r="Z256" s="201"/>
      <c r="AA256" s="87"/>
      <c r="AB256" s="171" t="str">
        <f t="shared" si="13"/>
        <v/>
      </c>
      <c r="AC256" s="44"/>
      <c r="AD256" s="201"/>
      <c r="AE256" s="201"/>
      <c r="AF256" s="41"/>
      <c r="AG256" s="46"/>
      <c r="AH256" s="46"/>
      <c r="AI256" s="41"/>
      <c r="AJ256" s="675"/>
      <c r="AK256" s="676"/>
      <c r="AL256" s="42"/>
      <c r="AM256" s="327"/>
      <c r="AN256" s="44"/>
      <c r="AO256" s="171" t="str">
        <f t="shared" si="14"/>
        <v/>
      </c>
      <c r="AP256" s="44"/>
      <c r="AS256" s="75"/>
      <c r="AT256" s="75"/>
      <c r="AU256" s="76" t="b">
        <f t="shared" si="15"/>
        <v>1</v>
      </c>
    </row>
    <row r="257" spans="5:47" ht="43.5" customHeight="1">
      <c r="E257" s="44"/>
      <c r="F257" s="287" t="str">
        <f t="shared" si="16"/>
        <v/>
      </c>
      <c r="G257" s="87"/>
      <c r="H257" s="84"/>
      <c r="I257" s="84"/>
      <c r="J257" s="46"/>
      <c r="K257" s="44"/>
      <c r="L257" s="44"/>
      <c r="M257" s="44"/>
      <c r="N257" s="46"/>
      <c r="O257" s="41"/>
      <c r="P257" s="194"/>
      <c r="Q257" s="41"/>
      <c r="R257" s="41"/>
      <c r="S257" s="84"/>
      <c r="T257" s="46"/>
      <c r="U257" s="201"/>
      <c r="V257" s="85"/>
      <c r="W257" s="86"/>
      <c r="X257" s="89"/>
      <c r="Y257" s="201"/>
      <c r="Z257" s="201"/>
      <c r="AA257" s="87"/>
      <c r="AB257" s="171" t="str">
        <f t="shared" si="13"/>
        <v/>
      </c>
      <c r="AC257" s="44"/>
      <c r="AD257" s="201"/>
      <c r="AE257" s="201"/>
      <c r="AF257" s="41"/>
      <c r="AG257" s="46"/>
      <c r="AH257" s="46"/>
      <c r="AI257" s="41"/>
      <c r="AJ257" s="675"/>
      <c r="AK257" s="676"/>
      <c r="AL257" s="42"/>
      <c r="AM257" s="327"/>
      <c r="AN257" s="44"/>
      <c r="AO257" s="171" t="str">
        <f t="shared" si="14"/>
        <v/>
      </c>
      <c r="AP257" s="44"/>
      <c r="AS257" s="75"/>
      <c r="AT257" s="75"/>
      <c r="AU257" s="76" t="b">
        <f t="shared" si="15"/>
        <v>1</v>
      </c>
    </row>
    <row r="258" spans="5:47" ht="43.5" customHeight="1">
      <c r="E258" s="44"/>
      <c r="F258" s="287" t="str">
        <f t="shared" si="16"/>
        <v/>
      </c>
      <c r="G258" s="87"/>
      <c r="H258" s="84"/>
      <c r="I258" s="84"/>
      <c r="J258" s="46"/>
      <c r="K258" s="44"/>
      <c r="L258" s="44"/>
      <c r="M258" s="44"/>
      <c r="N258" s="46"/>
      <c r="O258" s="41"/>
      <c r="P258" s="194"/>
      <c r="Q258" s="41"/>
      <c r="R258" s="41"/>
      <c r="S258" s="84"/>
      <c r="T258" s="46"/>
      <c r="U258" s="201"/>
      <c r="V258" s="85"/>
      <c r="W258" s="86"/>
      <c r="X258" s="89"/>
      <c r="Y258" s="201"/>
      <c r="Z258" s="201"/>
      <c r="AA258" s="87"/>
      <c r="AB258" s="171" t="str">
        <f t="shared" si="13"/>
        <v/>
      </c>
      <c r="AC258" s="44"/>
      <c r="AD258" s="201"/>
      <c r="AE258" s="201"/>
      <c r="AF258" s="41"/>
      <c r="AG258" s="46"/>
      <c r="AH258" s="46"/>
      <c r="AI258" s="41"/>
      <c r="AJ258" s="675"/>
      <c r="AK258" s="676"/>
      <c r="AL258" s="42"/>
      <c r="AM258" s="327"/>
      <c r="AN258" s="44"/>
      <c r="AO258" s="171" t="str">
        <f t="shared" si="14"/>
        <v/>
      </c>
      <c r="AP258" s="44"/>
      <c r="AS258" s="75"/>
      <c r="AT258" s="75"/>
      <c r="AU258" s="76" t="b">
        <f t="shared" si="15"/>
        <v>1</v>
      </c>
    </row>
    <row r="259" spans="5:47" ht="43.5" customHeight="1">
      <c r="E259" s="44"/>
      <c r="F259" s="287" t="str">
        <f t="shared" si="16"/>
        <v/>
      </c>
      <c r="G259" s="87"/>
      <c r="H259" s="84"/>
      <c r="I259" s="84"/>
      <c r="J259" s="46"/>
      <c r="K259" s="44"/>
      <c r="L259" s="44"/>
      <c r="M259" s="44"/>
      <c r="N259" s="46"/>
      <c r="O259" s="41"/>
      <c r="P259" s="194"/>
      <c r="Q259" s="41"/>
      <c r="R259" s="41"/>
      <c r="S259" s="84"/>
      <c r="T259" s="46"/>
      <c r="U259" s="201"/>
      <c r="V259" s="85"/>
      <c r="W259" s="86"/>
      <c r="X259" s="89"/>
      <c r="Y259" s="201"/>
      <c r="Z259" s="201"/>
      <c r="AA259" s="87"/>
      <c r="AB259" s="171" t="str">
        <f t="shared" si="13"/>
        <v/>
      </c>
      <c r="AC259" s="44"/>
      <c r="AD259" s="201"/>
      <c r="AE259" s="201"/>
      <c r="AF259" s="41"/>
      <c r="AG259" s="46"/>
      <c r="AH259" s="46"/>
      <c r="AI259" s="41"/>
      <c r="AJ259" s="675"/>
      <c r="AK259" s="676"/>
      <c r="AL259" s="42"/>
      <c r="AM259" s="327"/>
      <c r="AN259" s="44"/>
      <c r="AO259" s="171" t="str">
        <f t="shared" si="14"/>
        <v/>
      </c>
      <c r="AP259" s="44"/>
      <c r="AS259" s="75"/>
      <c r="AT259" s="75"/>
      <c r="AU259" s="76" t="b">
        <f t="shared" si="15"/>
        <v>1</v>
      </c>
    </row>
    <row r="260" spans="5:47" ht="43.5" customHeight="1">
      <c r="E260" s="44"/>
      <c r="F260" s="287" t="str">
        <f t="shared" si="16"/>
        <v/>
      </c>
      <c r="G260" s="87"/>
      <c r="H260" s="84"/>
      <c r="I260" s="84"/>
      <c r="J260" s="46"/>
      <c r="K260" s="44"/>
      <c r="L260" s="44"/>
      <c r="M260" s="44"/>
      <c r="N260" s="46"/>
      <c r="O260" s="41"/>
      <c r="P260" s="194"/>
      <c r="Q260" s="41"/>
      <c r="R260" s="41"/>
      <c r="S260" s="84"/>
      <c r="T260" s="46"/>
      <c r="U260" s="201"/>
      <c r="V260" s="85"/>
      <c r="W260" s="86"/>
      <c r="X260" s="89"/>
      <c r="Y260" s="201"/>
      <c r="Z260" s="201"/>
      <c r="AA260" s="87"/>
      <c r="AB260" s="171" t="str">
        <f t="shared" si="13"/>
        <v/>
      </c>
      <c r="AC260" s="44"/>
      <c r="AD260" s="201"/>
      <c r="AE260" s="201"/>
      <c r="AF260" s="41"/>
      <c r="AG260" s="46"/>
      <c r="AH260" s="46"/>
      <c r="AI260" s="41"/>
      <c r="AJ260" s="675"/>
      <c r="AK260" s="676"/>
      <c r="AL260" s="42"/>
      <c r="AM260" s="327"/>
      <c r="AN260" s="44"/>
      <c r="AO260" s="171" t="str">
        <f t="shared" si="14"/>
        <v/>
      </c>
      <c r="AP260" s="44"/>
      <c r="AS260" s="75"/>
      <c r="AT260" s="75"/>
      <c r="AU260" s="76" t="b">
        <f t="shared" si="15"/>
        <v>1</v>
      </c>
    </row>
    <row r="261" spans="5:47" ht="43.5" customHeight="1">
      <c r="E261" s="44"/>
      <c r="F261" s="287" t="str">
        <f t="shared" si="16"/>
        <v/>
      </c>
      <c r="G261" s="87"/>
      <c r="H261" s="84"/>
      <c r="I261" s="84"/>
      <c r="J261" s="46"/>
      <c r="K261" s="44"/>
      <c r="L261" s="44"/>
      <c r="M261" s="44"/>
      <c r="N261" s="46"/>
      <c r="O261" s="41"/>
      <c r="P261" s="194"/>
      <c r="Q261" s="41"/>
      <c r="R261" s="41"/>
      <c r="S261" s="84"/>
      <c r="T261" s="46"/>
      <c r="U261" s="201"/>
      <c r="V261" s="85"/>
      <c r="W261" s="86"/>
      <c r="X261" s="89"/>
      <c r="Y261" s="201"/>
      <c r="Z261" s="201"/>
      <c r="AA261" s="87"/>
      <c r="AB261" s="171" t="str">
        <f t="shared" si="13"/>
        <v/>
      </c>
      <c r="AC261" s="44"/>
      <c r="AD261" s="201"/>
      <c r="AE261" s="201"/>
      <c r="AF261" s="41"/>
      <c r="AG261" s="46"/>
      <c r="AH261" s="46"/>
      <c r="AI261" s="41"/>
      <c r="AJ261" s="675"/>
      <c r="AK261" s="676"/>
      <c r="AL261" s="42"/>
      <c r="AM261" s="327"/>
      <c r="AN261" s="44"/>
      <c r="AO261" s="171" t="str">
        <f t="shared" si="14"/>
        <v/>
      </c>
      <c r="AP261" s="44"/>
      <c r="AS261" s="75"/>
      <c r="AT261" s="75"/>
      <c r="AU261" s="76" t="b">
        <f t="shared" si="15"/>
        <v>1</v>
      </c>
    </row>
    <row r="262" spans="5:47" ht="43.5" customHeight="1">
      <c r="E262" s="44"/>
      <c r="F262" s="287" t="str">
        <f t="shared" si="16"/>
        <v/>
      </c>
      <c r="G262" s="87"/>
      <c r="H262" s="84"/>
      <c r="I262" s="84"/>
      <c r="J262" s="46"/>
      <c r="K262" s="44"/>
      <c r="L262" s="44"/>
      <c r="M262" s="44"/>
      <c r="N262" s="46"/>
      <c r="O262" s="41"/>
      <c r="P262" s="194"/>
      <c r="Q262" s="41"/>
      <c r="R262" s="41"/>
      <c r="S262" s="84"/>
      <c r="T262" s="46"/>
      <c r="U262" s="201"/>
      <c r="V262" s="85"/>
      <c r="W262" s="86"/>
      <c r="X262" s="89"/>
      <c r="Y262" s="201"/>
      <c r="Z262" s="201"/>
      <c r="AA262" s="87"/>
      <c r="AB262" s="171" t="str">
        <f t="shared" si="13"/>
        <v/>
      </c>
      <c r="AC262" s="44"/>
      <c r="AD262" s="201"/>
      <c r="AE262" s="201"/>
      <c r="AF262" s="41"/>
      <c r="AG262" s="46"/>
      <c r="AH262" s="46"/>
      <c r="AI262" s="41"/>
      <c r="AJ262" s="675"/>
      <c r="AK262" s="676"/>
      <c r="AL262" s="42"/>
      <c r="AM262" s="327"/>
      <c r="AN262" s="44"/>
      <c r="AO262" s="171" t="str">
        <f t="shared" si="14"/>
        <v/>
      </c>
      <c r="AP262" s="44"/>
      <c r="AS262" s="75"/>
      <c r="AT262" s="75"/>
      <c r="AU262" s="76" t="b">
        <f t="shared" si="15"/>
        <v>1</v>
      </c>
    </row>
    <row r="263" spans="5:47" ht="43.5" customHeight="1">
      <c r="E263" s="44"/>
      <c r="F263" s="287" t="str">
        <f t="shared" si="16"/>
        <v/>
      </c>
      <c r="G263" s="87"/>
      <c r="H263" s="84"/>
      <c r="I263" s="84"/>
      <c r="J263" s="46"/>
      <c r="K263" s="44"/>
      <c r="L263" s="44"/>
      <c r="M263" s="44"/>
      <c r="N263" s="46"/>
      <c r="O263" s="41"/>
      <c r="P263" s="194"/>
      <c r="Q263" s="41"/>
      <c r="R263" s="41"/>
      <c r="S263" s="84"/>
      <c r="T263" s="46"/>
      <c r="U263" s="201"/>
      <c r="V263" s="85"/>
      <c r="W263" s="86"/>
      <c r="X263" s="89"/>
      <c r="Y263" s="201"/>
      <c r="Z263" s="201"/>
      <c r="AA263" s="87"/>
      <c r="AB263" s="171" t="str">
        <f t="shared" si="13"/>
        <v/>
      </c>
      <c r="AC263" s="44"/>
      <c r="AD263" s="201"/>
      <c r="AE263" s="201"/>
      <c r="AF263" s="41"/>
      <c r="AG263" s="46"/>
      <c r="AH263" s="46"/>
      <c r="AI263" s="41"/>
      <c r="AJ263" s="675"/>
      <c r="AK263" s="676"/>
      <c r="AL263" s="42"/>
      <c r="AM263" s="327"/>
      <c r="AN263" s="44"/>
      <c r="AO263" s="171" t="str">
        <f t="shared" si="14"/>
        <v/>
      </c>
      <c r="AP263" s="44"/>
      <c r="AS263" s="75"/>
      <c r="AT263" s="75"/>
      <c r="AU263" s="76" t="b">
        <f t="shared" si="15"/>
        <v>1</v>
      </c>
    </row>
    <row r="264" spans="5:47" ht="43.5" customHeight="1">
      <c r="E264" s="44"/>
      <c r="F264" s="287" t="str">
        <f t="shared" si="16"/>
        <v/>
      </c>
      <c r="G264" s="87"/>
      <c r="H264" s="84"/>
      <c r="I264" s="84"/>
      <c r="J264" s="46"/>
      <c r="K264" s="44"/>
      <c r="L264" s="44"/>
      <c r="M264" s="44"/>
      <c r="N264" s="46"/>
      <c r="O264" s="41"/>
      <c r="P264" s="194"/>
      <c r="Q264" s="41"/>
      <c r="R264" s="41"/>
      <c r="S264" s="84"/>
      <c r="T264" s="46"/>
      <c r="U264" s="201"/>
      <c r="V264" s="85"/>
      <c r="W264" s="86"/>
      <c r="X264" s="89"/>
      <c r="Y264" s="201"/>
      <c r="Z264" s="201"/>
      <c r="AA264" s="87"/>
      <c r="AB264" s="171" t="str">
        <f t="shared" si="13"/>
        <v/>
      </c>
      <c r="AC264" s="44"/>
      <c r="AD264" s="201"/>
      <c r="AE264" s="201"/>
      <c r="AF264" s="41"/>
      <c r="AG264" s="46"/>
      <c r="AH264" s="46"/>
      <c r="AI264" s="41"/>
      <c r="AJ264" s="675"/>
      <c r="AK264" s="676"/>
      <c r="AL264" s="42"/>
      <c r="AM264" s="327"/>
      <c r="AN264" s="44"/>
      <c r="AO264" s="171" t="str">
        <f t="shared" si="14"/>
        <v/>
      </c>
      <c r="AP264" s="44"/>
      <c r="AS264" s="75"/>
      <c r="AT264" s="75"/>
      <c r="AU264" s="76" t="b">
        <f t="shared" si="15"/>
        <v>1</v>
      </c>
    </row>
    <row r="265" spans="5:47" ht="43.5" customHeight="1">
      <c r="E265" s="44"/>
      <c r="F265" s="287" t="str">
        <f t="shared" si="16"/>
        <v/>
      </c>
      <c r="G265" s="87"/>
      <c r="H265" s="84"/>
      <c r="I265" s="84"/>
      <c r="J265" s="46"/>
      <c r="K265" s="44"/>
      <c r="L265" s="44"/>
      <c r="M265" s="44"/>
      <c r="N265" s="46"/>
      <c r="O265" s="41"/>
      <c r="P265" s="194"/>
      <c r="Q265" s="41"/>
      <c r="R265" s="41"/>
      <c r="S265" s="84"/>
      <c r="T265" s="46"/>
      <c r="U265" s="201"/>
      <c r="V265" s="85"/>
      <c r="W265" s="86"/>
      <c r="X265" s="89"/>
      <c r="Y265" s="201"/>
      <c r="Z265" s="201"/>
      <c r="AA265" s="87"/>
      <c r="AB265" s="171" t="str">
        <f t="shared" si="13"/>
        <v/>
      </c>
      <c r="AC265" s="44"/>
      <c r="AD265" s="201"/>
      <c r="AE265" s="201"/>
      <c r="AF265" s="41"/>
      <c r="AG265" s="46"/>
      <c r="AH265" s="46"/>
      <c r="AI265" s="41"/>
      <c r="AJ265" s="675"/>
      <c r="AK265" s="676"/>
      <c r="AL265" s="42"/>
      <c r="AM265" s="327"/>
      <c r="AN265" s="44"/>
      <c r="AO265" s="171" t="str">
        <f t="shared" si="14"/>
        <v/>
      </c>
      <c r="AP265" s="44"/>
      <c r="AS265" s="75"/>
      <c r="AT265" s="75"/>
      <c r="AU265" s="76" t="b">
        <f t="shared" si="15"/>
        <v>1</v>
      </c>
    </row>
    <row r="266" spans="5:47" ht="43.5" customHeight="1">
      <c r="E266" s="44"/>
      <c r="F266" s="287" t="str">
        <f t="shared" si="16"/>
        <v/>
      </c>
      <c r="G266" s="87"/>
      <c r="H266" s="84"/>
      <c r="I266" s="84"/>
      <c r="J266" s="46"/>
      <c r="K266" s="44"/>
      <c r="L266" s="44"/>
      <c r="M266" s="44"/>
      <c r="N266" s="46"/>
      <c r="O266" s="41"/>
      <c r="P266" s="194"/>
      <c r="Q266" s="41"/>
      <c r="R266" s="41"/>
      <c r="S266" s="84"/>
      <c r="T266" s="46"/>
      <c r="U266" s="201"/>
      <c r="V266" s="85"/>
      <c r="W266" s="86"/>
      <c r="X266" s="89"/>
      <c r="Y266" s="201"/>
      <c r="Z266" s="201"/>
      <c r="AA266" s="87"/>
      <c r="AB266" s="171" t="str">
        <f t="shared" si="13"/>
        <v/>
      </c>
      <c r="AC266" s="44"/>
      <c r="AD266" s="201"/>
      <c r="AE266" s="201"/>
      <c r="AF266" s="41"/>
      <c r="AG266" s="46"/>
      <c r="AH266" s="46"/>
      <c r="AI266" s="41"/>
      <c r="AJ266" s="675"/>
      <c r="AK266" s="676"/>
      <c r="AL266" s="42"/>
      <c r="AM266" s="327"/>
      <c r="AN266" s="44"/>
      <c r="AO266" s="171" t="str">
        <f t="shared" si="14"/>
        <v/>
      </c>
      <c r="AP266" s="44"/>
      <c r="AS266" s="75"/>
      <c r="AT266" s="75"/>
      <c r="AU266" s="76" t="b">
        <f t="shared" si="15"/>
        <v>1</v>
      </c>
    </row>
    <row r="267" spans="5:47" ht="43.5" customHeight="1">
      <c r="E267" s="44"/>
      <c r="F267" s="287" t="str">
        <f t="shared" si="16"/>
        <v/>
      </c>
      <c r="G267" s="87"/>
      <c r="H267" s="84"/>
      <c r="I267" s="84"/>
      <c r="J267" s="46"/>
      <c r="K267" s="44"/>
      <c r="L267" s="44"/>
      <c r="M267" s="44"/>
      <c r="N267" s="46"/>
      <c r="O267" s="41"/>
      <c r="P267" s="194"/>
      <c r="Q267" s="41"/>
      <c r="R267" s="41"/>
      <c r="S267" s="84"/>
      <c r="T267" s="46"/>
      <c r="U267" s="201"/>
      <c r="V267" s="85"/>
      <c r="W267" s="86"/>
      <c r="X267" s="89"/>
      <c r="Y267" s="201"/>
      <c r="Z267" s="201"/>
      <c r="AA267" s="87"/>
      <c r="AB267" s="171" t="str">
        <f t="shared" ref="AB267:AB330" si="17">IF(ISBLANK(X267),"",DATEDIF(S267,X267,"d")/365)</f>
        <v/>
      </c>
      <c r="AC267" s="44"/>
      <c r="AD267" s="201"/>
      <c r="AE267" s="201"/>
      <c r="AF267" s="41"/>
      <c r="AG267" s="46"/>
      <c r="AH267" s="46"/>
      <c r="AI267" s="41"/>
      <c r="AJ267" s="675"/>
      <c r="AK267" s="676"/>
      <c r="AL267" s="42"/>
      <c r="AM267" s="327"/>
      <c r="AN267" s="44"/>
      <c r="AO267" s="171" t="str">
        <f t="shared" ref="AO267:AO330" si="18">IF(AN267="YES",(S267-AM267)/365,"")</f>
        <v/>
      </c>
      <c r="AP267" s="44"/>
      <c r="AS267" s="75"/>
      <c r="AT267" s="75"/>
      <c r="AU267" s="76" t="b">
        <f t="shared" ref="AU267:AU330" si="19">ROUND(U267,)=ROUND(Z267,)+ROUND(AH267,)+ROUND(AD267,)</f>
        <v>1</v>
      </c>
    </row>
    <row r="268" spans="5:47" ht="43.5" customHeight="1">
      <c r="E268" s="44"/>
      <c r="F268" s="287" t="str">
        <f t="shared" si="16"/>
        <v/>
      </c>
      <c r="G268" s="87"/>
      <c r="H268" s="84"/>
      <c r="I268" s="84"/>
      <c r="J268" s="46"/>
      <c r="K268" s="44"/>
      <c r="L268" s="44"/>
      <c r="M268" s="44"/>
      <c r="N268" s="46"/>
      <c r="O268" s="41"/>
      <c r="P268" s="194"/>
      <c r="Q268" s="41"/>
      <c r="R268" s="41"/>
      <c r="S268" s="84"/>
      <c r="T268" s="46"/>
      <c r="U268" s="201"/>
      <c r="V268" s="85"/>
      <c r="W268" s="86"/>
      <c r="X268" s="89"/>
      <c r="Y268" s="201"/>
      <c r="Z268" s="201"/>
      <c r="AA268" s="87"/>
      <c r="AB268" s="171" t="str">
        <f t="shared" si="17"/>
        <v/>
      </c>
      <c r="AC268" s="44"/>
      <c r="AD268" s="201"/>
      <c r="AE268" s="201"/>
      <c r="AF268" s="41"/>
      <c r="AG268" s="46"/>
      <c r="AH268" s="46"/>
      <c r="AI268" s="41"/>
      <c r="AJ268" s="675"/>
      <c r="AK268" s="676"/>
      <c r="AL268" s="42"/>
      <c r="AM268" s="327"/>
      <c r="AN268" s="44"/>
      <c r="AO268" s="171" t="str">
        <f t="shared" si="18"/>
        <v/>
      </c>
      <c r="AP268" s="44"/>
      <c r="AS268" s="75"/>
      <c r="AT268" s="75"/>
      <c r="AU268" s="76" t="b">
        <f t="shared" si="19"/>
        <v>1</v>
      </c>
    </row>
    <row r="269" spans="5:47" ht="43.5" customHeight="1">
      <c r="E269" s="44"/>
      <c r="F269" s="287" t="str">
        <f t="shared" si="16"/>
        <v/>
      </c>
      <c r="G269" s="87"/>
      <c r="H269" s="84"/>
      <c r="I269" s="84"/>
      <c r="J269" s="46"/>
      <c r="K269" s="44"/>
      <c r="L269" s="44"/>
      <c r="M269" s="44"/>
      <c r="N269" s="46"/>
      <c r="O269" s="41"/>
      <c r="P269" s="194"/>
      <c r="Q269" s="41"/>
      <c r="R269" s="41"/>
      <c r="S269" s="84"/>
      <c r="T269" s="46"/>
      <c r="U269" s="201"/>
      <c r="V269" s="85"/>
      <c r="W269" s="86"/>
      <c r="X269" s="89"/>
      <c r="Y269" s="201"/>
      <c r="Z269" s="201"/>
      <c r="AA269" s="87"/>
      <c r="AB269" s="171" t="str">
        <f t="shared" si="17"/>
        <v/>
      </c>
      <c r="AC269" s="44"/>
      <c r="AD269" s="201"/>
      <c r="AE269" s="201"/>
      <c r="AF269" s="41"/>
      <c r="AG269" s="46"/>
      <c r="AH269" s="46"/>
      <c r="AI269" s="41"/>
      <c r="AJ269" s="675"/>
      <c r="AK269" s="676"/>
      <c r="AL269" s="42"/>
      <c r="AM269" s="327"/>
      <c r="AN269" s="44"/>
      <c r="AO269" s="171" t="str">
        <f t="shared" si="18"/>
        <v/>
      </c>
      <c r="AP269" s="44"/>
      <c r="AS269" s="75"/>
      <c r="AT269" s="75"/>
      <c r="AU269" s="76" t="b">
        <f t="shared" si="19"/>
        <v>1</v>
      </c>
    </row>
    <row r="270" spans="5:47" ht="43.5" customHeight="1">
      <c r="E270" s="44"/>
      <c r="F270" s="287" t="str">
        <f t="shared" si="16"/>
        <v/>
      </c>
      <c r="G270" s="87"/>
      <c r="H270" s="84"/>
      <c r="I270" s="84"/>
      <c r="J270" s="46"/>
      <c r="K270" s="44"/>
      <c r="L270" s="44"/>
      <c r="M270" s="44"/>
      <c r="N270" s="46"/>
      <c r="O270" s="41"/>
      <c r="P270" s="194"/>
      <c r="Q270" s="41"/>
      <c r="R270" s="41"/>
      <c r="S270" s="84"/>
      <c r="T270" s="46"/>
      <c r="U270" s="201"/>
      <c r="V270" s="85"/>
      <c r="W270" s="86"/>
      <c r="X270" s="89"/>
      <c r="Y270" s="201"/>
      <c r="Z270" s="201"/>
      <c r="AA270" s="87"/>
      <c r="AB270" s="171" t="str">
        <f t="shared" si="17"/>
        <v/>
      </c>
      <c r="AC270" s="44"/>
      <c r="AD270" s="201"/>
      <c r="AE270" s="201"/>
      <c r="AF270" s="41"/>
      <c r="AG270" s="46"/>
      <c r="AH270" s="46"/>
      <c r="AI270" s="41"/>
      <c r="AJ270" s="675"/>
      <c r="AK270" s="676"/>
      <c r="AL270" s="42"/>
      <c r="AM270" s="327"/>
      <c r="AN270" s="44"/>
      <c r="AO270" s="171" t="str">
        <f t="shared" si="18"/>
        <v/>
      </c>
      <c r="AP270" s="44"/>
      <c r="AS270" s="75"/>
      <c r="AT270" s="75"/>
      <c r="AU270" s="76" t="b">
        <f t="shared" si="19"/>
        <v>1</v>
      </c>
    </row>
    <row r="271" spans="5:47" ht="43.5" customHeight="1">
      <c r="E271" s="44"/>
      <c r="F271" s="287" t="str">
        <f t="shared" si="16"/>
        <v/>
      </c>
      <c r="G271" s="87"/>
      <c r="H271" s="84"/>
      <c r="I271" s="84"/>
      <c r="J271" s="46"/>
      <c r="K271" s="44"/>
      <c r="L271" s="44"/>
      <c r="M271" s="44"/>
      <c r="N271" s="46"/>
      <c r="O271" s="41"/>
      <c r="P271" s="194"/>
      <c r="Q271" s="41"/>
      <c r="R271" s="41"/>
      <c r="S271" s="84"/>
      <c r="T271" s="46"/>
      <c r="U271" s="201"/>
      <c r="V271" s="85"/>
      <c r="W271" s="86"/>
      <c r="X271" s="89"/>
      <c r="Y271" s="201"/>
      <c r="Z271" s="201"/>
      <c r="AA271" s="87"/>
      <c r="AB271" s="171" t="str">
        <f t="shared" si="17"/>
        <v/>
      </c>
      <c r="AC271" s="44"/>
      <c r="AD271" s="201"/>
      <c r="AE271" s="201"/>
      <c r="AF271" s="41"/>
      <c r="AG271" s="46"/>
      <c r="AH271" s="46"/>
      <c r="AI271" s="41"/>
      <c r="AJ271" s="675"/>
      <c r="AK271" s="676"/>
      <c r="AL271" s="42"/>
      <c r="AM271" s="327"/>
      <c r="AN271" s="44"/>
      <c r="AO271" s="171" t="str">
        <f t="shared" si="18"/>
        <v/>
      </c>
      <c r="AP271" s="44"/>
      <c r="AS271" s="75"/>
      <c r="AT271" s="75"/>
      <c r="AU271" s="76" t="b">
        <f t="shared" si="19"/>
        <v>1</v>
      </c>
    </row>
    <row r="272" spans="5:47" ht="43.5" customHeight="1">
      <c r="E272" s="44"/>
      <c r="F272" s="287" t="str">
        <f t="shared" si="16"/>
        <v/>
      </c>
      <c r="G272" s="87"/>
      <c r="H272" s="84"/>
      <c r="I272" s="84"/>
      <c r="J272" s="46"/>
      <c r="K272" s="44"/>
      <c r="L272" s="44"/>
      <c r="M272" s="44"/>
      <c r="N272" s="46"/>
      <c r="O272" s="41"/>
      <c r="P272" s="194"/>
      <c r="Q272" s="41"/>
      <c r="R272" s="41"/>
      <c r="S272" s="84"/>
      <c r="T272" s="46"/>
      <c r="U272" s="201"/>
      <c r="V272" s="85"/>
      <c r="W272" s="86"/>
      <c r="X272" s="89"/>
      <c r="Y272" s="201"/>
      <c r="Z272" s="201"/>
      <c r="AA272" s="87"/>
      <c r="AB272" s="171" t="str">
        <f t="shared" si="17"/>
        <v/>
      </c>
      <c r="AC272" s="44"/>
      <c r="AD272" s="201"/>
      <c r="AE272" s="201"/>
      <c r="AF272" s="41"/>
      <c r="AG272" s="46"/>
      <c r="AH272" s="46"/>
      <c r="AI272" s="41"/>
      <c r="AJ272" s="675"/>
      <c r="AK272" s="676"/>
      <c r="AL272" s="42"/>
      <c r="AM272" s="327"/>
      <c r="AN272" s="44"/>
      <c r="AO272" s="171" t="str">
        <f t="shared" si="18"/>
        <v/>
      </c>
      <c r="AP272" s="44"/>
      <c r="AS272" s="75"/>
      <c r="AT272" s="75"/>
      <c r="AU272" s="76" t="b">
        <f t="shared" si="19"/>
        <v>1</v>
      </c>
    </row>
    <row r="273" spans="5:47" ht="43.5" customHeight="1">
      <c r="E273" s="44"/>
      <c r="F273" s="287" t="str">
        <f t="shared" si="16"/>
        <v/>
      </c>
      <c r="G273" s="87"/>
      <c r="H273" s="84"/>
      <c r="I273" s="84"/>
      <c r="J273" s="46"/>
      <c r="K273" s="44"/>
      <c r="L273" s="44"/>
      <c r="M273" s="44"/>
      <c r="N273" s="46"/>
      <c r="O273" s="41"/>
      <c r="P273" s="194"/>
      <c r="Q273" s="41"/>
      <c r="R273" s="41"/>
      <c r="S273" s="84"/>
      <c r="T273" s="46"/>
      <c r="U273" s="201"/>
      <c r="V273" s="85"/>
      <c r="W273" s="86"/>
      <c r="X273" s="89"/>
      <c r="Y273" s="201"/>
      <c r="Z273" s="201"/>
      <c r="AA273" s="87"/>
      <c r="AB273" s="171" t="str">
        <f t="shared" si="17"/>
        <v/>
      </c>
      <c r="AC273" s="44"/>
      <c r="AD273" s="201"/>
      <c r="AE273" s="201"/>
      <c r="AF273" s="41"/>
      <c r="AG273" s="46"/>
      <c r="AH273" s="46"/>
      <c r="AI273" s="41"/>
      <c r="AJ273" s="675"/>
      <c r="AK273" s="676"/>
      <c r="AL273" s="42"/>
      <c r="AM273" s="327"/>
      <c r="AN273" s="44"/>
      <c r="AO273" s="171" t="str">
        <f t="shared" si="18"/>
        <v/>
      </c>
      <c r="AP273" s="44"/>
      <c r="AS273" s="75"/>
      <c r="AT273" s="75"/>
      <c r="AU273" s="76" t="b">
        <f t="shared" si="19"/>
        <v>1</v>
      </c>
    </row>
    <row r="274" spans="5:47" ht="43.5" customHeight="1">
      <c r="E274" s="44"/>
      <c r="F274" s="287" t="str">
        <f t="shared" si="16"/>
        <v/>
      </c>
      <c r="G274" s="87"/>
      <c r="H274" s="84"/>
      <c r="I274" s="84"/>
      <c r="J274" s="46"/>
      <c r="K274" s="44"/>
      <c r="L274" s="44"/>
      <c r="M274" s="44"/>
      <c r="N274" s="46"/>
      <c r="O274" s="41"/>
      <c r="P274" s="194"/>
      <c r="Q274" s="41"/>
      <c r="R274" s="41"/>
      <c r="S274" s="84"/>
      <c r="T274" s="46"/>
      <c r="U274" s="201"/>
      <c r="V274" s="85"/>
      <c r="W274" s="86"/>
      <c r="X274" s="89"/>
      <c r="Y274" s="201"/>
      <c r="Z274" s="201"/>
      <c r="AA274" s="87"/>
      <c r="AB274" s="171" t="str">
        <f t="shared" si="17"/>
        <v/>
      </c>
      <c r="AC274" s="44"/>
      <c r="AD274" s="201"/>
      <c r="AE274" s="201"/>
      <c r="AF274" s="41"/>
      <c r="AG274" s="46"/>
      <c r="AH274" s="46"/>
      <c r="AI274" s="41"/>
      <c r="AJ274" s="675"/>
      <c r="AK274" s="676"/>
      <c r="AL274" s="42"/>
      <c r="AM274" s="327"/>
      <c r="AN274" s="44"/>
      <c r="AO274" s="171" t="str">
        <f t="shared" si="18"/>
        <v/>
      </c>
      <c r="AP274" s="44"/>
      <c r="AS274" s="75"/>
      <c r="AT274" s="75"/>
      <c r="AU274" s="76" t="b">
        <f t="shared" si="19"/>
        <v>1</v>
      </c>
    </row>
    <row r="275" spans="5:47" ht="43.5" customHeight="1">
      <c r="E275" s="44"/>
      <c r="F275" s="287" t="str">
        <f t="shared" si="16"/>
        <v/>
      </c>
      <c r="G275" s="87"/>
      <c r="H275" s="84"/>
      <c r="I275" s="84"/>
      <c r="J275" s="46"/>
      <c r="K275" s="44"/>
      <c r="L275" s="44"/>
      <c r="M275" s="44"/>
      <c r="N275" s="46"/>
      <c r="O275" s="41"/>
      <c r="P275" s="194"/>
      <c r="Q275" s="41"/>
      <c r="R275" s="41"/>
      <c r="S275" s="84"/>
      <c r="T275" s="46"/>
      <c r="U275" s="201"/>
      <c r="V275" s="85"/>
      <c r="W275" s="86"/>
      <c r="X275" s="89"/>
      <c r="Y275" s="201"/>
      <c r="Z275" s="201"/>
      <c r="AA275" s="87"/>
      <c r="AB275" s="171" t="str">
        <f t="shared" si="17"/>
        <v/>
      </c>
      <c r="AC275" s="44"/>
      <c r="AD275" s="201"/>
      <c r="AE275" s="201"/>
      <c r="AF275" s="41"/>
      <c r="AG275" s="46"/>
      <c r="AH275" s="46"/>
      <c r="AI275" s="41"/>
      <c r="AJ275" s="675"/>
      <c r="AK275" s="676"/>
      <c r="AL275" s="42"/>
      <c r="AM275" s="327"/>
      <c r="AN275" s="44"/>
      <c r="AO275" s="171" t="str">
        <f t="shared" si="18"/>
        <v/>
      </c>
      <c r="AP275" s="44"/>
      <c r="AS275" s="75"/>
      <c r="AT275" s="75"/>
      <c r="AU275" s="76" t="b">
        <f t="shared" si="19"/>
        <v>1</v>
      </c>
    </row>
    <row r="276" spans="5:47" ht="43.5" customHeight="1">
      <c r="E276" s="44"/>
      <c r="F276" s="287" t="str">
        <f t="shared" si="16"/>
        <v/>
      </c>
      <c r="G276" s="87"/>
      <c r="H276" s="84"/>
      <c r="I276" s="84"/>
      <c r="J276" s="46"/>
      <c r="K276" s="44"/>
      <c r="L276" s="44"/>
      <c r="M276" s="44"/>
      <c r="N276" s="46"/>
      <c r="O276" s="41"/>
      <c r="P276" s="194"/>
      <c r="Q276" s="41"/>
      <c r="R276" s="41"/>
      <c r="S276" s="84"/>
      <c r="T276" s="46"/>
      <c r="U276" s="201"/>
      <c r="V276" s="85"/>
      <c r="W276" s="86"/>
      <c r="X276" s="89"/>
      <c r="Y276" s="201"/>
      <c r="Z276" s="201"/>
      <c r="AA276" s="87"/>
      <c r="AB276" s="171" t="str">
        <f t="shared" si="17"/>
        <v/>
      </c>
      <c r="AC276" s="44"/>
      <c r="AD276" s="201"/>
      <c r="AE276" s="201"/>
      <c r="AF276" s="41"/>
      <c r="AG276" s="46"/>
      <c r="AH276" s="46"/>
      <c r="AI276" s="41"/>
      <c r="AJ276" s="675"/>
      <c r="AK276" s="676"/>
      <c r="AL276" s="42"/>
      <c r="AM276" s="327"/>
      <c r="AN276" s="44"/>
      <c r="AO276" s="171" t="str">
        <f t="shared" si="18"/>
        <v/>
      </c>
      <c r="AP276" s="44"/>
      <c r="AS276" s="75"/>
      <c r="AT276" s="75"/>
      <c r="AU276" s="76" t="b">
        <f t="shared" si="19"/>
        <v>1</v>
      </c>
    </row>
    <row r="277" spans="5:47" ht="43.5" customHeight="1">
      <c r="E277" s="44"/>
      <c r="F277" s="287" t="str">
        <f t="shared" si="16"/>
        <v/>
      </c>
      <c r="G277" s="87"/>
      <c r="H277" s="84"/>
      <c r="I277" s="84"/>
      <c r="J277" s="46"/>
      <c r="K277" s="44"/>
      <c r="L277" s="44"/>
      <c r="M277" s="44"/>
      <c r="N277" s="46"/>
      <c r="O277" s="41"/>
      <c r="P277" s="194"/>
      <c r="Q277" s="41"/>
      <c r="R277" s="41"/>
      <c r="S277" s="84"/>
      <c r="T277" s="46"/>
      <c r="U277" s="201"/>
      <c r="V277" s="85"/>
      <c r="W277" s="86"/>
      <c r="X277" s="89"/>
      <c r="Y277" s="201"/>
      <c r="Z277" s="201"/>
      <c r="AA277" s="87"/>
      <c r="AB277" s="171" t="str">
        <f t="shared" si="17"/>
        <v/>
      </c>
      <c r="AC277" s="44"/>
      <c r="AD277" s="201"/>
      <c r="AE277" s="201"/>
      <c r="AF277" s="41"/>
      <c r="AG277" s="46"/>
      <c r="AH277" s="46"/>
      <c r="AI277" s="41"/>
      <c r="AJ277" s="675"/>
      <c r="AK277" s="676"/>
      <c r="AL277" s="42"/>
      <c r="AM277" s="327"/>
      <c r="AN277" s="44"/>
      <c r="AO277" s="171" t="str">
        <f t="shared" si="18"/>
        <v/>
      </c>
      <c r="AP277" s="44"/>
      <c r="AS277" s="75"/>
      <c r="AT277" s="75"/>
      <c r="AU277" s="76" t="b">
        <f t="shared" si="19"/>
        <v>1</v>
      </c>
    </row>
    <row r="278" spans="5:47" ht="43.5" customHeight="1">
      <c r="E278" s="44"/>
      <c r="F278" s="287" t="str">
        <f t="shared" si="16"/>
        <v/>
      </c>
      <c r="G278" s="87"/>
      <c r="H278" s="84"/>
      <c r="I278" s="84"/>
      <c r="J278" s="46"/>
      <c r="K278" s="44"/>
      <c r="L278" s="44"/>
      <c r="M278" s="44"/>
      <c r="N278" s="46"/>
      <c r="O278" s="41"/>
      <c r="P278" s="194"/>
      <c r="Q278" s="41"/>
      <c r="R278" s="41"/>
      <c r="S278" s="84"/>
      <c r="T278" s="46"/>
      <c r="U278" s="201"/>
      <c r="V278" s="85"/>
      <c r="W278" s="86"/>
      <c r="X278" s="89"/>
      <c r="Y278" s="201"/>
      <c r="Z278" s="201"/>
      <c r="AA278" s="87"/>
      <c r="AB278" s="171" t="str">
        <f t="shared" si="17"/>
        <v/>
      </c>
      <c r="AC278" s="44"/>
      <c r="AD278" s="201"/>
      <c r="AE278" s="201"/>
      <c r="AF278" s="41"/>
      <c r="AG278" s="46"/>
      <c r="AH278" s="46"/>
      <c r="AI278" s="41"/>
      <c r="AJ278" s="675"/>
      <c r="AK278" s="676"/>
      <c r="AL278" s="42"/>
      <c r="AM278" s="327"/>
      <c r="AN278" s="44"/>
      <c r="AO278" s="171" t="str">
        <f t="shared" si="18"/>
        <v/>
      </c>
      <c r="AP278" s="44"/>
      <c r="AS278" s="75"/>
      <c r="AT278" s="75"/>
      <c r="AU278" s="76" t="b">
        <f t="shared" si="19"/>
        <v>1</v>
      </c>
    </row>
    <row r="279" spans="5:47" ht="43.5" customHeight="1">
      <c r="E279" s="44"/>
      <c r="F279" s="287" t="str">
        <f t="shared" si="16"/>
        <v/>
      </c>
      <c r="G279" s="87"/>
      <c r="H279" s="84"/>
      <c r="I279" s="84"/>
      <c r="J279" s="46"/>
      <c r="K279" s="44"/>
      <c r="L279" s="44"/>
      <c r="M279" s="44"/>
      <c r="N279" s="46"/>
      <c r="O279" s="41"/>
      <c r="P279" s="194"/>
      <c r="Q279" s="41"/>
      <c r="R279" s="41"/>
      <c r="S279" s="84"/>
      <c r="T279" s="46"/>
      <c r="U279" s="201"/>
      <c r="V279" s="85"/>
      <c r="W279" s="86"/>
      <c r="X279" s="89"/>
      <c r="Y279" s="201"/>
      <c r="Z279" s="201"/>
      <c r="AA279" s="87"/>
      <c r="AB279" s="171" t="str">
        <f t="shared" si="17"/>
        <v/>
      </c>
      <c r="AC279" s="44"/>
      <c r="AD279" s="201"/>
      <c r="AE279" s="201"/>
      <c r="AF279" s="41"/>
      <c r="AG279" s="46"/>
      <c r="AH279" s="46"/>
      <c r="AI279" s="41"/>
      <c r="AJ279" s="675"/>
      <c r="AK279" s="676"/>
      <c r="AL279" s="42"/>
      <c r="AM279" s="327"/>
      <c r="AN279" s="44"/>
      <c r="AO279" s="171" t="str">
        <f t="shared" si="18"/>
        <v/>
      </c>
      <c r="AP279" s="44"/>
      <c r="AS279" s="75"/>
      <c r="AT279" s="75"/>
      <c r="AU279" s="76" t="b">
        <f t="shared" si="19"/>
        <v>1</v>
      </c>
    </row>
    <row r="280" spans="5:47" ht="43.5" customHeight="1">
      <c r="E280" s="44"/>
      <c r="F280" s="287" t="str">
        <f t="shared" si="16"/>
        <v/>
      </c>
      <c r="G280" s="87"/>
      <c r="H280" s="84"/>
      <c r="I280" s="84"/>
      <c r="J280" s="46"/>
      <c r="K280" s="44"/>
      <c r="L280" s="44"/>
      <c r="M280" s="44"/>
      <c r="N280" s="46"/>
      <c r="O280" s="41"/>
      <c r="P280" s="194"/>
      <c r="Q280" s="41"/>
      <c r="R280" s="41"/>
      <c r="S280" s="84"/>
      <c r="T280" s="46"/>
      <c r="U280" s="201"/>
      <c r="V280" s="85"/>
      <c r="W280" s="86"/>
      <c r="X280" s="89"/>
      <c r="Y280" s="201"/>
      <c r="Z280" s="201"/>
      <c r="AA280" s="87"/>
      <c r="AB280" s="171" t="str">
        <f t="shared" si="17"/>
        <v/>
      </c>
      <c r="AC280" s="44"/>
      <c r="AD280" s="201"/>
      <c r="AE280" s="201"/>
      <c r="AF280" s="41"/>
      <c r="AG280" s="46"/>
      <c r="AH280" s="46"/>
      <c r="AI280" s="41"/>
      <c r="AJ280" s="675"/>
      <c r="AK280" s="676"/>
      <c r="AL280" s="42"/>
      <c r="AM280" s="327"/>
      <c r="AN280" s="44"/>
      <c r="AO280" s="171" t="str">
        <f t="shared" si="18"/>
        <v/>
      </c>
      <c r="AP280" s="44"/>
      <c r="AS280" s="75"/>
      <c r="AT280" s="75"/>
      <c r="AU280" s="76" t="b">
        <f t="shared" si="19"/>
        <v>1</v>
      </c>
    </row>
    <row r="281" spans="5:47" ht="43.5" customHeight="1">
      <c r="E281" s="44"/>
      <c r="F281" s="287" t="str">
        <f t="shared" si="16"/>
        <v/>
      </c>
      <c r="G281" s="87"/>
      <c r="H281" s="84"/>
      <c r="I281" s="84"/>
      <c r="J281" s="46"/>
      <c r="K281" s="44"/>
      <c r="L281" s="44"/>
      <c r="M281" s="44"/>
      <c r="N281" s="46"/>
      <c r="O281" s="41"/>
      <c r="P281" s="194"/>
      <c r="Q281" s="41"/>
      <c r="R281" s="41"/>
      <c r="S281" s="84"/>
      <c r="T281" s="46"/>
      <c r="U281" s="201"/>
      <c r="V281" s="85"/>
      <c r="W281" s="86"/>
      <c r="X281" s="89"/>
      <c r="Y281" s="201"/>
      <c r="Z281" s="201"/>
      <c r="AA281" s="87"/>
      <c r="AB281" s="171" t="str">
        <f t="shared" si="17"/>
        <v/>
      </c>
      <c r="AC281" s="44"/>
      <c r="AD281" s="201"/>
      <c r="AE281" s="201"/>
      <c r="AF281" s="41"/>
      <c r="AG281" s="46"/>
      <c r="AH281" s="46"/>
      <c r="AI281" s="41"/>
      <c r="AJ281" s="675"/>
      <c r="AK281" s="676"/>
      <c r="AL281" s="42"/>
      <c r="AM281" s="327"/>
      <c r="AN281" s="44"/>
      <c r="AO281" s="171" t="str">
        <f t="shared" si="18"/>
        <v/>
      </c>
      <c r="AP281" s="44"/>
      <c r="AS281" s="75"/>
      <c r="AT281" s="75"/>
      <c r="AU281" s="76" t="b">
        <f t="shared" si="19"/>
        <v>1</v>
      </c>
    </row>
    <row r="282" spans="5:47" ht="43.5" customHeight="1">
      <c r="E282" s="44"/>
      <c r="F282" s="287" t="str">
        <f t="shared" si="16"/>
        <v/>
      </c>
      <c r="G282" s="87"/>
      <c r="H282" s="84"/>
      <c r="I282" s="84"/>
      <c r="J282" s="46"/>
      <c r="K282" s="44"/>
      <c r="L282" s="44"/>
      <c r="M282" s="44"/>
      <c r="N282" s="46"/>
      <c r="O282" s="41"/>
      <c r="P282" s="194"/>
      <c r="Q282" s="41"/>
      <c r="R282" s="41"/>
      <c r="S282" s="84"/>
      <c r="T282" s="46"/>
      <c r="U282" s="201"/>
      <c r="V282" s="85"/>
      <c r="W282" s="86"/>
      <c r="X282" s="89"/>
      <c r="Y282" s="201"/>
      <c r="Z282" s="201"/>
      <c r="AA282" s="87"/>
      <c r="AB282" s="171" t="str">
        <f t="shared" si="17"/>
        <v/>
      </c>
      <c r="AC282" s="44"/>
      <c r="AD282" s="201"/>
      <c r="AE282" s="201"/>
      <c r="AF282" s="41"/>
      <c r="AG282" s="46"/>
      <c r="AH282" s="46"/>
      <c r="AI282" s="41"/>
      <c r="AJ282" s="675"/>
      <c r="AK282" s="676"/>
      <c r="AL282" s="42"/>
      <c r="AM282" s="327"/>
      <c r="AN282" s="44"/>
      <c r="AO282" s="171" t="str">
        <f t="shared" si="18"/>
        <v/>
      </c>
      <c r="AP282" s="44"/>
      <c r="AS282" s="75"/>
      <c r="AT282" s="75"/>
      <c r="AU282" s="76" t="b">
        <f t="shared" si="19"/>
        <v>1</v>
      </c>
    </row>
    <row r="283" spans="5:47" ht="43.5" customHeight="1">
      <c r="E283" s="44"/>
      <c r="F283" s="287" t="str">
        <f t="shared" si="16"/>
        <v/>
      </c>
      <c r="G283" s="87"/>
      <c r="H283" s="84"/>
      <c r="I283" s="84"/>
      <c r="J283" s="46"/>
      <c r="K283" s="44"/>
      <c r="L283" s="44"/>
      <c r="M283" s="44"/>
      <c r="N283" s="46"/>
      <c r="O283" s="41"/>
      <c r="P283" s="194"/>
      <c r="Q283" s="41"/>
      <c r="R283" s="41"/>
      <c r="S283" s="84"/>
      <c r="T283" s="46"/>
      <c r="U283" s="201"/>
      <c r="V283" s="85"/>
      <c r="W283" s="86"/>
      <c r="X283" s="89"/>
      <c r="Y283" s="201"/>
      <c r="Z283" s="201"/>
      <c r="AA283" s="87"/>
      <c r="AB283" s="171" t="str">
        <f t="shared" si="17"/>
        <v/>
      </c>
      <c r="AC283" s="44"/>
      <c r="AD283" s="201"/>
      <c r="AE283" s="201"/>
      <c r="AF283" s="41"/>
      <c r="AG283" s="46"/>
      <c r="AH283" s="46"/>
      <c r="AI283" s="41"/>
      <c r="AJ283" s="675"/>
      <c r="AK283" s="676"/>
      <c r="AL283" s="42"/>
      <c r="AM283" s="327"/>
      <c r="AN283" s="44"/>
      <c r="AO283" s="171" t="str">
        <f t="shared" si="18"/>
        <v/>
      </c>
      <c r="AP283" s="44"/>
      <c r="AS283" s="75"/>
      <c r="AT283" s="75"/>
      <c r="AU283" s="76" t="b">
        <f t="shared" si="19"/>
        <v>1</v>
      </c>
    </row>
    <row r="284" spans="5:47" ht="43.5" customHeight="1">
      <c r="E284" s="44"/>
      <c r="F284" s="287" t="str">
        <f t="shared" si="16"/>
        <v/>
      </c>
      <c r="G284" s="87"/>
      <c r="H284" s="84"/>
      <c r="I284" s="84"/>
      <c r="J284" s="46"/>
      <c r="K284" s="44"/>
      <c r="L284" s="44"/>
      <c r="M284" s="44"/>
      <c r="N284" s="46"/>
      <c r="O284" s="41"/>
      <c r="P284" s="194"/>
      <c r="Q284" s="41"/>
      <c r="R284" s="41"/>
      <c r="S284" s="84"/>
      <c r="T284" s="46"/>
      <c r="U284" s="201"/>
      <c r="V284" s="85"/>
      <c r="W284" s="86"/>
      <c r="X284" s="89"/>
      <c r="Y284" s="201"/>
      <c r="Z284" s="201"/>
      <c r="AA284" s="87"/>
      <c r="AB284" s="171" t="str">
        <f t="shared" si="17"/>
        <v/>
      </c>
      <c r="AC284" s="44"/>
      <c r="AD284" s="201"/>
      <c r="AE284" s="201"/>
      <c r="AF284" s="41"/>
      <c r="AG284" s="46"/>
      <c r="AH284" s="46"/>
      <c r="AI284" s="41"/>
      <c r="AJ284" s="675"/>
      <c r="AK284" s="676"/>
      <c r="AL284" s="42"/>
      <c r="AM284" s="327"/>
      <c r="AN284" s="44"/>
      <c r="AO284" s="171" t="str">
        <f t="shared" si="18"/>
        <v/>
      </c>
      <c r="AP284" s="44"/>
      <c r="AS284" s="75"/>
      <c r="AT284" s="75"/>
      <c r="AU284" s="76" t="b">
        <f t="shared" si="19"/>
        <v>1</v>
      </c>
    </row>
    <row r="285" spans="5:47" ht="43.5" customHeight="1">
      <c r="E285" s="44"/>
      <c r="F285" s="287" t="str">
        <f t="shared" si="16"/>
        <v/>
      </c>
      <c r="G285" s="87"/>
      <c r="H285" s="84"/>
      <c r="I285" s="84"/>
      <c r="J285" s="46"/>
      <c r="K285" s="44"/>
      <c r="L285" s="44"/>
      <c r="M285" s="44"/>
      <c r="N285" s="46"/>
      <c r="O285" s="41"/>
      <c r="P285" s="194"/>
      <c r="Q285" s="41"/>
      <c r="R285" s="41"/>
      <c r="S285" s="84"/>
      <c r="T285" s="46"/>
      <c r="U285" s="201"/>
      <c r="V285" s="85"/>
      <c r="W285" s="86"/>
      <c r="X285" s="89"/>
      <c r="Y285" s="201"/>
      <c r="Z285" s="201"/>
      <c r="AA285" s="87"/>
      <c r="AB285" s="171" t="str">
        <f t="shared" si="17"/>
        <v/>
      </c>
      <c r="AC285" s="44"/>
      <c r="AD285" s="201"/>
      <c r="AE285" s="201"/>
      <c r="AF285" s="41"/>
      <c r="AG285" s="46"/>
      <c r="AH285" s="46"/>
      <c r="AI285" s="41"/>
      <c r="AJ285" s="675"/>
      <c r="AK285" s="676"/>
      <c r="AL285" s="42"/>
      <c r="AM285" s="327"/>
      <c r="AN285" s="44"/>
      <c r="AO285" s="171" t="str">
        <f t="shared" si="18"/>
        <v/>
      </c>
      <c r="AP285" s="44"/>
      <c r="AS285" s="75"/>
      <c r="AT285" s="75"/>
      <c r="AU285" s="76" t="b">
        <f t="shared" si="19"/>
        <v>1</v>
      </c>
    </row>
    <row r="286" spans="5:47" ht="43.5" customHeight="1">
      <c r="E286" s="44"/>
      <c r="F286" s="287" t="str">
        <f t="shared" si="16"/>
        <v/>
      </c>
      <c r="G286" s="87"/>
      <c r="H286" s="84"/>
      <c r="I286" s="84"/>
      <c r="J286" s="46"/>
      <c r="K286" s="44"/>
      <c r="L286" s="44"/>
      <c r="M286" s="44"/>
      <c r="N286" s="46"/>
      <c r="O286" s="41"/>
      <c r="P286" s="194"/>
      <c r="Q286" s="41"/>
      <c r="R286" s="41"/>
      <c r="S286" s="84"/>
      <c r="T286" s="46"/>
      <c r="U286" s="201"/>
      <c r="V286" s="85"/>
      <c r="W286" s="86"/>
      <c r="X286" s="89"/>
      <c r="Y286" s="201"/>
      <c r="Z286" s="201"/>
      <c r="AA286" s="87"/>
      <c r="AB286" s="171" t="str">
        <f t="shared" si="17"/>
        <v/>
      </c>
      <c r="AC286" s="44"/>
      <c r="AD286" s="201"/>
      <c r="AE286" s="201"/>
      <c r="AF286" s="41"/>
      <c r="AG286" s="46"/>
      <c r="AH286" s="46"/>
      <c r="AI286" s="41"/>
      <c r="AJ286" s="675"/>
      <c r="AK286" s="676"/>
      <c r="AL286" s="42"/>
      <c r="AM286" s="327"/>
      <c r="AN286" s="44"/>
      <c r="AO286" s="171" t="str">
        <f t="shared" si="18"/>
        <v/>
      </c>
      <c r="AP286" s="44"/>
      <c r="AS286" s="75"/>
      <c r="AT286" s="75"/>
      <c r="AU286" s="76" t="b">
        <f t="shared" si="19"/>
        <v>1</v>
      </c>
    </row>
    <row r="287" spans="5:47" ht="43.5" customHeight="1">
      <c r="E287" s="44"/>
      <c r="F287" s="287" t="str">
        <f t="shared" si="16"/>
        <v/>
      </c>
      <c r="G287" s="87"/>
      <c r="H287" s="84"/>
      <c r="I287" s="84"/>
      <c r="J287" s="46"/>
      <c r="K287" s="44"/>
      <c r="L287" s="44"/>
      <c r="M287" s="44"/>
      <c r="N287" s="46"/>
      <c r="O287" s="41"/>
      <c r="P287" s="194"/>
      <c r="Q287" s="41"/>
      <c r="R287" s="41"/>
      <c r="S287" s="84"/>
      <c r="T287" s="46"/>
      <c r="U287" s="201"/>
      <c r="V287" s="85"/>
      <c r="W287" s="86"/>
      <c r="X287" s="89"/>
      <c r="Y287" s="201"/>
      <c r="Z287" s="201"/>
      <c r="AA287" s="87"/>
      <c r="AB287" s="171" t="str">
        <f t="shared" si="17"/>
        <v/>
      </c>
      <c r="AC287" s="44"/>
      <c r="AD287" s="201"/>
      <c r="AE287" s="201"/>
      <c r="AF287" s="41"/>
      <c r="AG287" s="46"/>
      <c r="AH287" s="46"/>
      <c r="AI287" s="41"/>
      <c r="AJ287" s="675"/>
      <c r="AK287" s="676"/>
      <c r="AL287" s="42"/>
      <c r="AM287" s="327"/>
      <c r="AN287" s="44"/>
      <c r="AO287" s="171" t="str">
        <f t="shared" si="18"/>
        <v/>
      </c>
      <c r="AP287" s="44"/>
      <c r="AS287" s="75"/>
      <c r="AT287" s="75"/>
      <c r="AU287" s="76" t="b">
        <f t="shared" si="19"/>
        <v>1</v>
      </c>
    </row>
    <row r="288" spans="5:47" ht="43.5" customHeight="1">
      <c r="E288" s="44"/>
      <c r="F288" s="287" t="str">
        <f t="shared" si="16"/>
        <v/>
      </c>
      <c r="G288" s="87"/>
      <c r="H288" s="84"/>
      <c r="I288" s="84"/>
      <c r="J288" s="46"/>
      <c r="K288" s="44"/>
      <c r="L288" s="44"/>
      <c r="M288" s="44"/>
      <c r="N288" s="46"/>
      <c r="O288" s="41"/>
      <c r="P288" s="194"/>
      <c r="Q288" s="41"/>
      <c r="R288" s="41"/>
      <c r="S288" s="84"/>
      <c r="T288" s="46"/>
      <c r="U288" s="201"/>
      <c r="V288" s="85"/>
      <c r="W288" s="86"/>
      <c r="X288" s="89"/>
      <c r="Y288" s="201"/>
      <c r="Z288" s="201"/>
      <c r="AA288" s="87"/>
      <c r="AB288" s="171" t="str">
        <f t="shared" si="17"/>
        <v/>
      </c>
      <c r="AC288" s="44"/>
      <c r="AD288" s="201"/>
      <c r="AE288" s="201"/>
      <c r="AF288" s="41"/>
      <c r="AG288" s="46"/>
      <c r="AH288" s="46"/>
      <c r="AI288" s="41"/>
      <c r="AJ288" s="675"/>
      <c r="AK288" s="676"/>
      <c r="AL288" s="42"/>
      <c r="AM288" s="327"/>
      <c r="AN288" s="44"/>
      <c r="AO288" s="171" t="str">
        <f t="shared" si="18"/>
        <v/>
      </c>
      <c r="AP288" s="44"/>
      <c r="AS288" s="75"/>
      <c r="AT288" s="75"/>
      <c r="AU288" s="76" t="b">
        <f t="shared" si="19"/>
        <v>1</v>
      </c>
    </row>
    <row r="289" spans="5:47" ht="43.5" customHeight="1">
      <c r="E289" s="44"/>
      <c r="F289" s="287" t="str">
        <f t="shared" si="16"/>
        <v/>
      </c>
      <c r="G289" s="87"/>
      <c r="H289" s="84"/>
      <c r="I289" s="84"/>
      <c r="J289" s="46"/>
      <c r="K289" s="44"/>
      <c r="L289" s="44"/>
      <c r="M289" s="44"/>
      <c r="N289" s="46"/>
      <c r="O289" s="41"/>
      <c r="P289" s="194"/>
      <c r="Q289" s="41"/>
      <c r="R289" s="41"/>
      <c r="S289" s="84"/>
      <c r="T289" s="46"/>
      <c r="U289" s="201"/>
      <c r="V289" s="85"/>
      <c r="W289" s="86"/>
      <c r="X289" s="89"/>
      <c r="Y289" s="201"/>
      <c r="Z289" s="201"/>
      <c r="AA289" s="87"/>
      <c r="AB289" s="171" t="str">
        <f t="shared" si="17"/>
        <v/>
      </c>
      <c r="AC289" s="44"/>
      <c r="AD289" s="201"/>
      <c r="AE289" s="201"/>
      <c r="AF289" s="41"/>
      <c r="AG289" s="46"/>
      <c r="AH289" s="46"/>
      <c r="AI289" s="41"/>
      <c r="AJ289" s="675"/>
      <c r="AK289" s="676"/>
      <c r="AL289" s="42"/>
      <c r="AM289" s="327"/>
      <c r="AN289" s="44"/>
      <c r="AO289" s="171" t="str">
        <f t="shared" si="18"/>
        <v/>
      </c>
      <c r="AP289" s="44"/>
      <c r="AS289" s="75"/>
      <c r="AT289" s="75"/>
      <c r="AU289" s="76" t="b">
        <f t="shared" si="19"/>
        <v>1</v>
      </c>
    </row>
    <row r="290" spans="5:47" ht="43.5" customHeight="1">
      <c r="E290" s="44"/>
      <c r="F290" s="287" t="str">
        <f t="shared" ref="F290:F353" si="20">IF(ISBLANK($E290), "", VLOOKUP($E290,참여인력_개요,2,FALSE))</f>
        <v/>
      </c>
      <c r="G290" s="87"/>
      <c r="H290" s="84"/>
      <c r="I290" s="84"/>
      <c r="J290" s="46"/>
      <c r="K290" s="44"/>
      <c r="L290" s="44"/>
      <c r="M290" s="44"/>
      <c r="N290" s="46"/>
      <c r="O290" s="41"/>
      <c r="P290" s="194"/>
      <c r="Q290" s="41"/>
      <c r="R290" s="41"/>
      <c r="S290" s="84"/>
      <c r="T290" s="46"/>
      <c r="U290" s="201"/>
      <c r="V290" s="85"/>
      <c r="W290" s="86"/>
      <c r="X290" s="89"/>
      <c r="Y290" s="201"/>
      <c r="Z290" s="201"/>
      <c r="AA290" s="87"/>
      <c r="AB290" s="171" t="str">
        <f t="shared" si="17"/>
        <v/>
      </c>
      <c r="AC290" s="44"/>
      <c r="AD290" s="201"/>
      <c r="AE290" s="201"/>
      <c r="AF290" s="41"/>
      <c r="AG290" s="46"/>
      <c r="AH290" s="46"/>
      <c r="AI290" s="41"/>
      <c r="AJ290" s="675"/>
      <c r="AK290" s="676"/>
      <c r="AL290" s="42"/>
      <c r="AM290" s="327"/>
      <c r="AN290" s="44"/>
      <c r="AO290" s="171" t="str">
        <f t="shared" si="18"/>
        <v/>
      </c>
      <c r="AP290" s="44"/>
      <c r="AS290" s="75"/>
      <c r="AT290" s="75"/>
      <c r="AU290" s="76" t="b">
        <f t="shared" si="19"/>
        <v>1</v>
      </c>
    </row>
    <row r="291" spans="5:47" ht="43.5" customHeight="1">
      <c r="E291" s="44"/>
      <c r="F291" s="287" t="str">
        <f t="shared" si="20"/>
        <v/>
      </c>
      <c r="G291" s="87"/>
      <c r="H291" s="84"/>
      <c r="I291" s="84"/>
      <c r="J291" s="46"/>
      <c r="K291" s="44"/>
      <c r="L291" s="44"/>
      <c r="M291" s="44"/>
      <c r="N291" s="46"/>
      <c r="O291" s="41"/>
      <c r="P291" s="194"/>
      <c r="Q291" s="41"/>
      <c r="R291" s="41"/>
      <c r="S291" s="84"/>
      <c r="T291" s="46"/>
      <c r="U291" s="201"/>
      <c r="V291" s="85"/>
      <c r="W291" s="86"/>
      <c r="X291" s="89"/>
      <c r="Y291" s="201"/>
      <c r="Z291" s="201"/>
      <c r="AA291" s="87"/>
      <c r="AB291" s="171" t="str">
        <f t="shared" si="17"/>
        <v/>
      </c>
      <c r="AC291" s="44"/>
      <c r="AD291" s="201"/>
      <c r="AE291" s="201"/>
      <c r="AF291" s="41"/>
      <c r="AG291" s="46"/>
      <c r="AH291" s="46"/>
      <c r="AI291" s="41"/>
      <c r="AJ291" s="675"/>
      <c r="AK291" s="676"/>
      <c r="AL291" s="42"/>
      <c r="AM291" s="327"/>
      <c r="AN291" s="44"/>
      <c r="AO291" s="171" t="str">
        <f t="shared" si="18"/>
        <v/>
      </c>
      <c r="AP291" s="44"/>
      <c r="AS291" s="75"/>
      <c r="AT291" s="75"/>
      <c r="AU291" s="76" t="b">
        <f t="shared" si="19"/>
        <v>1</v>
      </c>
    </row>
    <row r="292" spans="5:47" ht="43.5" customHeight="1">
      <c r="E292" s="44"/>
      <c r="F292" s="287" t="str">
        <f t="shared" si="20"/>
        <v/>
      </c>
      <c r="G292" s="87"/>
      <c r="H292" s="84"/>
      <c r="I292" s="84"/>
      <c r="J292" s="46"/>
      <c r="K292" s="44"/>
      <c r="L292" s="44"/>
      <c r="M292" s="44"/>
      <c r="N292" s="46"/>
      <c r="O292" s="41"/>
      <c r="P292" s="194"/>
      <c r="Q292" s="41"/>
      <c r="R292" s="41"/>
      <c r="S292" s="84"/>
      <c r="T292" s="46"/>
      <c r="U292" s="201"/>
      <c r="V292" s="85"/>
      <c r="W292" s="86"/>
      <c r="X292" s="89"/>
      <c r="Y292" s="201"/>
      <c r="Z292" s="201"/>
      <c r="AA292" s="87"/>
      <c r="AB292" s="171" t="str">
        <f t="shared" si="17"/>
        <v/>
      </c>
      <c r="AC292" s="44"/>
      <c r="AD292" s="201"/>
      <c r="AE292" s="201"/>
      <c r="AF292" s="41"/>
      <c r="AG292" s="46"/>
      <c r="AH292" s="46"/>
      <c r="AI292" s="41"/>
      <c r="AJ292" s="675"/>
      <c r="AK292" s="676"/>
      <c r="AL292" s="42"/>
      <c r="AM292" s="327"/>
      <c r="AN292" s="44"/>
      <c r="AO292" s="171" t="str">
        <f t="shared" si="18"/>
        <v/>
      </c>
      <c r="AP292" s="44"/>
      <c r="AS292" s="75"/>
      <c r="AT292" s="75"/>
      <c r="AU292" s="76" t="b">
        <f t="shared" si="19"/>
        <v>1</v>
      </c>
    </row>
    <row r="293" spans="5:47" ht="43.5" customHeight="1">
      <c r="E293" s="44"/>
      <c r="F293" s="287" t="str">
        <f t="shared" si="20"/>
        <v/>
      </c>
      <c r="G293" s="87"/>
      <c r="H293" s="84"/>
      <c r="I293" s="84"/>
      <c r="J293" s="46"/>
      <c r="K293" s="44"/>
      <c r="L293" s="44"/>
      <c r="M293" s="44"/>
      <c r="N293" s="46"/>
      <c r="O293" s="41"/>
      <c r="P293" s="194"/>
      <c r="Q293" s="41"/>
      <c r="R293" s="41"/>
      <c r="S293" s="84"/>
      <c r="T293" s="46"/>
      <c r="U293" s="201"/>
      <c r="V293" s="85"/>
      <c r="W293" s="86"/>
      <c r="X293" s="89"/>
      <c r="Y293" s="201"/>
      <c r="Z293" s="201"/>
      <c r="AA293" s="87"/>
      <c r="AB293" s="171" t="str">
        <f t="shared" si="17"/>
        <v/>
      </c>
      <c r="AC293" s="44"/>
      <c r="AD293" s="201"/>
      <c r="AE293" s="201"/>
      <c r="AF293" s="41"/>
      <c r="AG293" s="46"/>
      <c r="AH293" s="46"/>
      <c r="AI293" s="41"/>
      <c r="AJ293" s="675"/>
      <c r="AK293" s="676"/>
      <c r="AL293" s="42"/>
      <c r="AM293" s="327"/>
      <c r="AN293" s="44"/>
      <c r="AO293" s="171" t="str">
        <f t="shared" si="18"/>
        <v/>
      </c>
      <c r="AP293" s="44"/>
      <c r="AS293" s="75"/>
      <c r="AT293" s="75"/>
      <c r="AU293" s="76" t="b">
        <f t="shared" si="19"/>
        <v>1</v>
      </c>
    </row>
    <row r="294" spans="5:47" ht="43.5" customHeight="1">
      <c r="E294" s="44"/>
      <c r="F294" s="287" t="str">
        <f t="shared" si="20"/>
        <v/>
      </c>
      <c r="G294" s="87"/>
      <c r="H294" s="84"/>
      <c r="I294" s="84"/>
      <c r="J294" s="46"/>
      <c r="K294" s="44"/>
      <c r="L294" s="44"/>
      <c r="M294" s="44"/>
      <c r="N294" s="46"/>
      <c r="O294" s="41"/>
      <c r="P294" s="194"/>
      <c r="Q294" s="41"/>
      <c r="R294" s="41"/>
      <c r="S294" s="84"/>
      <c r="T294" s="46"/>
      <c r="U294" s="201"/>
      <c r="V294" s="85"/>
      <c r="W294" s="86"/>
      <c r="X294" s="89"/>
      <c r="Y294" s="201"/>
      <c r="Z294" s="201"/>
      <c r="AA294" s="87"/>
      <c r="AB294" s="171" t="str">
        <f t="shared" si="17"/>
        <v/>
      </c>
      <c r="AC294" s="44"/>
      <c r="AD294" s="201"/>
      <c r="AE294" s="201"/>
      <c r="AF294" s="41"/>
      <c r="AG294" s="46"/>
      <c r="AH294" s="46"/>
      <c r="AI294" s="41"/>
      <c r="AJ294" s="675"/>
      <c r="AK294" s="676"/>
      <c r="AL294" s="42"/>
      <c r="AM294" s="327"/>
      <c r="AN294" s="44"/>
      <c r="AO294" s="171" t="str">
        <f t="shared" si="18"/>
        <v/>
      </c>
      <c r="AP294" s="44"/>
      <c r="AS294" s="75"/>
      <c r="AT294" s="75"/>
      <c r="AU294" s="76" t="b">
        <f t="shared" si="19"/>
        <v>1</v>
      </c>
    </row>
    <row r="295" spans="5:47" ht="43.5" customHeight="1">
      <c r="E295" s="44"/>
      <c r="F295" s="287" t="str">
        <f t="shared" si="20"/>
        <v/>
      </c>
      <c r="G295" s="87"/>
      <c r="H295" s="84"/>
      <c r="I295" s="84"/>
      <c r="J295" s="46"/>
      <c r="K295" s="44"/>
      <c r="L295" s="44"/>
      <c r="M295" s="44"/>
      <c r="N295" s="46"/>
      <c r="O295" s="41"/>
      <c r="P295" s="194"/>
      <c r="Q295" s="41"/>
      <c r="R295" s="41"/>
      <c r="S295" s="84"/>
      <c r="T295" s="46"/>
      <c r="U295" s="201"/>
      <c r="V295" s="85"/>
      <c r="W295" s="86"/>
      <c r="X295" s="89"/>
      <c r="Y295" s="201"/>
      <c r="Z295" s="201"/>
      <c r="AA295" s="87"/>
      <c r="AB295" s="171" t="str">
        <f t="shared" si="17"/>
        <v/>
      </c>
      <c r="AC295" s="44"/>
      <c r="AD295" s="201"/>
      <c r="AE295" s="201"/>
      <c r="AF295" s="41"/>
      <c r="AG295" s="46"/>
      <c r="AH295" s="46"/>
      <c r="AI295" s="41"/>
      <c r="AJ295" s="675"/>
      <c r="AK295" s="676"/>
      <c r="AL295" s="42"/>
      <c r="AM295" s="327"/>
      <c r="AN295" s="44"/>
      <c r="AO295" s="171" t="str">
        <f t="shared" si="18"/>
        <v/>
      </c>
      <c r="AP295" s="44"/>
      <c r="AS295" s="75"/>
      <c r="AT295" s="75"/>
      <c r="AU295" s="76" t="b">
        <f t="shared" si="19"/>
        <v>1</v>
      </c>
    </row>
    <row r="296" spans="5:47" ht="43.5" customHeight="1">
      <c r="E296" s="44"/>
      <c r="F296" s="287" t="str">
        <f t="shared" si="20"/>
        <v/>
      </c>
      <c r="G296" s="87"/>
      <c r="H296" s="84"/>
      <c r="I296" s="84"/>
      <c r="J296" s="46"/>
      <c r="K296" s="44"/>
      <c r="L296" s="44"/>
      <c r="M296" s="44"/>
      <c r="N296" s="46"/>
      <c r="O296" s="41"/>
      <c r="P296" s="194"/>
      <c r="Q296" s="41"/>
      <c r="R296" s="41"/>
      <c r="S296" s="84"/>
      <c r="T296" s="46"/>
      <c r="U296" s="201"/>
      <c r="V296" s="85"/>
      <c r="W296" s="86"/>
      <c r="X296" s="89"/>
      <c r="Y296" s="201"/>
      <c r="Z296" s="201"/>
      <c r="AA296" s="87"/>
      <c r="AB296" s="171" t="str">
        <f t="shared" si="17"/>
        <v/>
      </c>
      <c r="AC296" s="44"/>
      <c r="AD296" s="201"/>
      <c r="AE296" s="201"/>
      <c r="AF296" s="41"/>
      <c r="AG296" s="46"/>
      <c r="AH296" s="46"/>
      <c r="AI296" s="41"/>
      <c r="AJ296" s="675"/>
      <c r="AK296" s="676"/>
      <c r="AL296" s="42"/>
      <c r="AM296" s="327"/>
      <c r="AN296" s="44"/>
      <c r="AO296" s="171" t="str">
        <f t="shared" si="18"/>
        <v/>
      </c>
      <c r="AP296" s="44"/>
      <c r="AS296" s="75"/>
      <c r="AT296" s="75"/>
      <c r="AU296" s="76" t="b">
        <f t="shared" si="19"/>
        <v>1</v>
      </c>
    </row>
    <row r="297" spans="5:47" ht="43.5" customHeight="1">
      <c r="E297" s="44"/>
      <c r="F297" s="287" t="str">
        <f t="shared" si="20"/>
        <v/>
      </c>
      <c r="G297" s="87"/>
      <c r="H297" s="84"/>
      <c r="I297" s="84"/>
      <c r="J297" s="46"/>
      <c r="K297" s="44"/>
      <c r="L297" s="44"/>
      <c r="M297" s="44"/>
      <c r="N297" s="46"/>
      <c r="O297" s="41"/>
      <c r="P297" s="194"/>
      <c r="Q297" s="41"/>
      <c r="R297" s="41"/>
      <c r="S297" s="84"/>
      <c r="T297" s="46"/>
      <c r="U297" s="201"/>
      <c r="V297" s="85"/>
      <c r="W297" s="86"/>
      <c r="X297" s="89"/>
      <c r="Y297" s="201"/>
      <c r="Z297" s="201"/>
      <c r="AA297" s="87"/>
      <c r="AB297" s="171" t="str">
        <f t="shared" si="17"/>
        <v/>
      </c>
      <c r="AC297" s="44"/>
      <c r="AD297" s="201"/>
      <c r="AE297" s="201"/>
      <c r="AF297" s="41"/>
      <c r="AG297" s="46"/>
      <c r="AH297" s="46"/>
      <c r="AI297" s="41"/>
      <c r="AJ297" s="675"/>
      <c r="AK297" s="676"/>
      <c r="AL297" s="42"/>
      <c r="AM297" s="327"/>
      <c r="AN297" s="44"/>
      <c r="AO297" s="171" t="str">
        <f t="shared" si="18"/>
        <v/>
      </c>
      <c r="AP297" s="44"/>
      <c r="AS297" s="75"/>
      <c r="AT297" s="75"/>
      <c r="AU297" s="76" t="b">
        <f t="shared" si="19"/>
        <v>1</v>
      </c>
    </row>
    <row r="298" spans="5:47" ht="43.5" customHeight="1">
      <c r="E298" s="44"/>
      <c r="F298" s="287" t="str">
        <f t="shared" si="20"/>
        <v/>
      </c>
      <c r="G298" s="87"/>
      <c r="H298" s="84"/>
      <c r="I298" s="84"/>
      <c r="J298" s="46"/>
      <c r="K298" s="44"/>
      <c r="L298" s="44"/>
      <c r="M298" s="44"/>
      <c r="N298" s="46"/>
      <c r="O298" s="41"/>
      <c r="P298" s="194"/>
      <c r="Q298" s="41"/>
      <c r="R298" s="41"/>
      <c r="S298" s="84"/>
      <c r="T298" s="46"/>
      <c r="U298" s="201"/>
      <c r="V298" s="85"/>
      <c r="W298" s="86"/>
      <c r="X298" s="89"/>
      <c r="Y298" s="201"/>
      <c r="Z298" s="201"/>
      <c r="AA298" s="87"/>
      <c r="AB298" s="171" t="str">
        <f t="shared" si="17"/>
        <v/>
      </c>
      <c r="AC298" s="44"/>
      <c r="AD298" s="201"/>
      <c r="AE298" s="201"/>
      <c r="AF298" s="41"/>
      <c r="AG298" s="46"/>
      <c r="AH298" s="46"/>
      <c r="AI298" s="41"/>
      <c r="AJ298" s="675"/>
      <c r="AK298" s="676"/>
      <c r="AL298" s="42"/>
      <c r="AM298" s="327"/>
      <c r="AN298" s="44"/>
      <c r="AO298" s="171" t="str">
        <f t="shared" si="18"/>
        <v/>
      </c>
      <c r="AP298" s="44"/>
      <c r="AS298" s="75"/>
      <c r="AT298" s="75"/>
      <c r="AU298" s="76" t="b">
        <f t="shared" si="19"/>
        <v>1</v>
      </c>
    </row>
    <row r="299" spans="5:47" ht="43.5" customHeight="1">
      <c r="E299" s="44"/>
      <c r="F299" s="287" t="str">
        <f t="shared" si="20"/>
        <v/>
      </c>
      <c r="G299" s="87"/>
      <c r="H299" s="84"/>
      <c r="I299" s="84"/>
      <c r="J299" s="46"/>
      <c r="K299" s="44"/>
      <c r="L299" s="44"/>
      <c r="M299" s="44"/>
      <c r="N299" s="46"/>
      <c r="O299" s="41"/>
      <c r="P299" s="194"/>
      <c r="Q299" s="41"/>
      <c r="R299" s="41"/>
      <c r="S299" s="84"/>
      <c r="T299" s="46"/>
      <c r="U299" s="201"/>
      <c r="V299" s="85"/>
      <c r="W299" s="86"/>
      <c r="X299" s="89"/>
      <c r="Y299" s="201"/>
      <c r="Z299" s="201"/>
      <c r="AA299" s="87"/>
      <c r="AB299" s="171" t="str">
        <f t="shared" si="17"/>
        <v/>
      </c>
      <c r="AC299" s="44"/>
      <c r="AD299" s="201"/>
      <c r="AE299" s="201"/>
      <c r="AF299" s="41"/>
      <c r="AG299" s="46"/>
      <c r="AH299" s="46"/>
      <c r="AI299" s="41"/>
      <c r="AJ299" s="675"/>
      <c r="AK299" s="676"/>
      <c r="AL299" s="42"/>
      <c r="AM299" s="327"/>
      <c r="AN299" s="44"/>
      <c r="AO299" s="171" t="str">
        <f t="shared" si="18"/>
        <v/>
      </c>
      <c r="AP299" s="44"/>
      <c r="AS299" s="75"/>
      <c r="AT299" s="75"/>
      <c r="AU299" s="76" t="b">
        <f t="shared" si="19"/>
        <v>1</v>
      </c>
    </row>
    <row r="300" spans="5:47" ht="43.5" customHeight="1">
      <c r="E300" s="44"/>
      <c r="F300" s="287" t="str">
        <f t="shared" si="20"/>
        <v/>
      </c>
      <c r="G300" s="87"/>
      <c r="H300" s="84"/>
      <c r="I300" s="84"/>
      <c r="J300" s="46"/>
      <c r="K300" s="44"/>
      <c r="L300" s="44"/>
      <c r="M300" s="44"/>
      <c r="N300" s="46"/>
      <c r="O300" s="41"/>
      <c r="P300" s="194"/>
      <c r="Q300" s="41"/>
      <c r="R300" s="41"/>
      <c r="S300" s="84"/>
      <c r="T300" s="46"/>
      <c r="U300" s="201"/>
      <c r="V300" s="85"/>
      <c r="W300" s="86"/>
      <c r="X300" s="89"/>
      <c r="Y300" s="201"/>
      <c r="Z300" s="201"/>
      <c r="AA300" s="87"/>
      <c r="AB300" s="171" t="str">
        <f t="shared" si="17"/>
        <v/>
      </c>
      <c r="AC300" s="44"/>
      <c r="AD300" s="201"/>
      <c r="AE300" s="201"/>
      <c r="AF300" s="41"/>
      <c r="AG300" s="46"/>
      <c r="AH300" s="46"/>
      <c r="AI300" s="41"/>
      <c r="AJ300" s="675"/>
      <c r="AK300" s="676"/>
      <c r="AL300" s="42"/>
      <c r="AM300" s="327"/>
      <c r="AN300" s="44"/>
      <c r="AO300" s="171" t="str">
        <f t="shared" si="18"/>
        <v/>
      </c>
      <c r="AP300" s="44"/>
      <c r="AS300" s="75"/>
      <c r="AT300" s="75"/>
      <c r="AU300" s="76" t="b">
        <f t="shared" si="19"/>
        <v>1</v>
      </c>
    </row>
    <row r="301" spans="5:47" ht="43.5" customHeight="1">
      <c r="E301" s="44"/>
      <c r="F301" s="287" t="str">
        <f t="shared" si="20"/>
        <v/>
      </c>
      <c r="G301" s="87"/>
      <c r="H301" s="84"/>
      <c r="I301" s="84"/>
      <c r="J301" s="46"/>
      <c r="K301" s="44"/>
      <c r="L301" s="44"/>
      <c r="M301" s="44"/>
      <c r="N301" s="46"/>
      <c r="O301" s="41"/>
      <c r="P301" s="194"/>
      <c r="Q301" s="41"/>
      <c r="R301" s="41"/>
      <c r="S301" s="84"/>
      <c r="T301" s="46"/>
      <c r="U301" s="201"/>
      <c r="V301" s="85"/>
      <c r="W301" s="86"/>
      <c r="X301" s="89"/>
      <c r="Y301" s="201"/>
      <c r="Z301" s="201"/>
      <c r="AA301" s="87"/>
      <c r="AB301" s="171" t="str">
        <f t="shared" si="17"/>
        <v/>
      </c>
      <c r="AC301" s="44"/>
      <c r="AD301" s="201"/>
      <c r="AE301" s="201"/>
      <c r="AF301" s="41"/>
      <c r="AG301" s="46"/>
      <c r="AH301" s="46"/>
      <c r="AI301" s="41"/>
      <c r="AJ301" s="675"/>
      <c r="AK301" s="676"/>
      <c r="AL301" s="42"/>
      <c r="AM301" s="327"/>
      <c r="AN301" s="44"/>
      <c r="AO301" s="171" t="str">
        <f t="shared" si="18"/>
        <v/>
      </c>
      <c r="AP301" s="44"/>
      <c r="AS301" s="75"/>
      <c r="AT301" s="75"/>
      <c r="AU301" s="76" t="b">
        <f t="shared" si="19"/>
        <v>1</v>
      </c>
    </row>
    <row r="302" spans="5:47" ht="43.5" customHeight="1">
      <c r="E302" s="44"/>
      <c r="F302" s="287" t="str">
        <f t="shared" si="20"/>
        <v/>
      </c>
      <c r="G302" s="87"/>
      <c r="H302" s="84"/>
      <c r="I302" s="84"/>
      <c r="J302" s="46"/>
      <c r="K302" s="44"/>
      <c r="L302" s="44"/>
      <c r="M302" s="44"/>
      <c r="N302" s="46"/>
      <c r="O302" s="41"/>
      <c r="P302" s="194"/>
      <c r="Q302" s="41"/>
      <c r="R302" s="41"/>
      <c r="S302" s="84"/>
      <c r="T302" s="46"/>
      <c r="U302" s="201"/>
      <c r="V302" s="85"/>
      <c r="W302" s="86"/>
      <c r="X302" s="89"/>
      <c r="Y302" s="201"/>
      <c r="Z302" s="201"/>
      <c r="AA302" s="87"/>
      <c r="AB302" s="171" t="str">
        <f t="shared" si="17"/>
        <v/>
      </c>
      <c r="AC302" s="44"/>
      <c r="AD302" s="201"/>
      <c r="AE302" s="201"/>
      <c r="AF302" s="41"/>
      <c r="AG302" s="46"/>
      <c r="AH302" s="46"/>
      <c r="AI302" s="41"/>
      <c r="AJ302" s="675"/>
      <c r="AK302" s="676"/>
      <c r="AL302" s="42"/>
      <c r="AM302" s="327"/>
      <c r="AN302" s="44"/>
      <c r="AO302" s="171" t="str">
        <f t="shared" si="18"/>
        <v/>
      </c>
      <c r="AP302" s="44"/>
      <c r="AS302" s="75"/>
      <c r="AT302" s="75"/>
      <c r="AU302" s="76" t="b">
        <f t="shared" si="19"/>
        <v>1</v>
      </c>
    </row>
    <row r="303" spans="5:47" ht="43.5" customHeight="1">
      <c r="E303" s="44"/>
      <c r="F303" s="287" t="str">
        <f t="shared" si="20"/>
        <v/>
      </c>
      <c r="G303" s="87"/>
      <c r="H303" s="84"/>
      <c r="I303" s="84"/>
      <c r="J303" s="46"/>
      <c r="K303" s="44"/>
      <c r="L303" s="44"/>
      <c r="M303" s="44"/>
      <c r="N303" s="46"/>
      <c r="O303" s="41"/>
      <c r="P303" s="194"/>
      <c r="Q303" s="41"/>
      <c r="R303" s="41"/>
      <c r="S303" s="84"/>
      <c r="T303" s="46"/>
      <c r="U303" s="201"/>
      <c r="V303" s="85"/>
      <c r="W303" s="86"/>
      <c r="X303" s="89"/>
      <c r="Y303" s="201"/>
      <c r="Z303" s="201"/>
      <c r="AA303" s="87"/>
      <c r="AB303" s="171" t="str">
        <f t="shared" si="17"/>
        <v/>
      </c>
      <c r="AC303" s="44"/>
      <c r="AD303" s="201"/>
      <c r="AE303" s="201"/>
      <c r="AF303" s="41"/>
      <c r="AG303" s="46"/>
      <c r="AH303" s="46"/>
      <c r="AI303" s="41"/>
      <c r="AJ303" s="675"/>
      <c r="AK303" s="676"/>
      <c r="AL303" s="42"/>
      <c r="AM303" s="327"/>
      <c r="AN303" s="44"/>
      <c r="AO303" s="171" t="str">
        <f t="shared" si="18"/>
        <v/>
      </c>
      <c r="AP303" s="44"/>
      <c r="AS303" s="75"/>
      <c r="AT303" s="75"/>
      <c r="AU303" s="76" t="b">
        <f t="shared" si="19"/>
        <v>1</v>
      </c>
    </row>
    <row r="304" spans="5:47" ht="43.5" customHeight="1">
      <c r="E304" s="44"/>
      <c r="F304" s="287" t="str">
        <f t="shared" si="20"/>
        <v/>
      </c>
      <c r="G304" s="87"/>
      <c r="H304" s="84"/>
      <c r="I304" s="84"/>
      <c r="J304" s="46"/>
      <c r="K304" s="44"/>
      <c r="L304" s="44"/>
      <c r="M304" s="44"/>
      <c r="N304" s="46"/>
      <c r="O304" s="41"/>
      <c r="P304" s="194"/>
      <c r="Q304" s="41"/>
      <c r="R304" s="41"/>
      <c r="S304" s="84"/>
      <c r="T304" s="46"/>
      <c r="U304" s="201"/>
      <c r="V304" s="85"/>
      <c r="W304" s="86"/>
      <c r="X304" s="89"/>
      <c r="Y304" s="201"/>
      <c r="Z304" s="201"/>
      <c r="AA304" s="87"/>
      <c r="AB304" s="171" t="str">
        <f t="shared" si="17"/>
        <v/>
      </c>
      <c r="AC304" s="44"/>
      <c r="AD304" s="201"/>
      <c r="AE304" s="201"/>
      <c r="AF304" s="41"/>
      <c r="AG304" s="46"/>
      <c r="AH304" s="46"/>
      <c r="AI304" s="41"/>
      <c r="AJ304" s="675"/>
      <c r="AK304" s="676"/>
      <c r="AL304" s="42"/>
      <c r="AM304" s="327"/>
      <c r="AN304" s="44"/>
      <c r="AO304" s="171" t="str">
        <f t="shared" si="18"/>
        <v/>
      </c>
      <c r="AP304" s="44"/>
      <c r="AS304" s="75"/>
      <c r="AT304" s="75"/>
      <c r="AU304" s="76" t="b">
        <f t="shared" si="19"/>
        <v>1</v>
      </c>
    </row>
    <row r="305" spans="5:47" ht="43.5" customHeight="1">
      <c r="E305" s="44"/>
      <c r="F305" s="287" t="str">
        <f t="shared" si="20"/>
        <v/>
      </c>
      <c r="G305" s="87"/>
      <c r="H305" s="84"/>
      <c r="I305" s="84"/>
      <c r="J305" s="46"/>
      <c r="K305" s="44"/>
      <c r="L305" s="44"/>
      <c r="M305" s="44"/>
      <c r="N305" s="46"/>
      <c r="O305" s="41"/>
      <c r="P305" s="194"/>
      <c r="Q305" s="41"/>
      <c r="R305" s="41"/>
      <c r="S305" s="84"/>
      <c r="T305" s="46"/>
      <c r="U305" s="201"/>
      <c r="V305" s="85"/>
      <c r="W305" s="86"/>
      <c r="X305" s="89"/>
      <c r="Y305" s="201"/>
      <c r="Z305" s="201"/>
      <c r="AA305" s="87"/>
      <c r="AB305" s="171" t="str">
        <f t="shared" si="17"/>
        <v/>
      </c>
      <c r="AC305" s="44"/>
      <c r="AD305" s="201"/>
      <c r="AE305" s="201"/>
      <c r="AF305" s="41"/>
      <c r="AG305" s="46"/>
      <c r="AH305" s="46"/>
      <c r="AI305" s="41"/>
      <c r="AJ305" s="675"/>
      <c r="AK305" s="676"/>
      <c r="AL305" s="42"/>
      <c r="AM305" s="327"/>
      <c r="AN305" s="44"/>
      <c r="AO305" s="171" t="str">
        <f t="shared" si="18"/>
        <v/>
      </c>
      <c r="AP305" s="44"/>
      <c r="AS305" s="75"/>
      <c r="AT305" s="75"/>
      <c r="AU305" s="76" t="b">
        <f t="shared" si="19"/>
        <v>1</v>
      </c>
    </row>
    <row r="306" spans="5:47" ht="43.5" customHeight="1">
      <c r="E306" s="44"/>
      <c r="F306" s="287" t="str">
        <f t="shared" si="20"/>
        <v/>
      </c>
      <c r="G306" s="87"/>
      <c r="H306" s="84"/>
      <c r="I306" s="84"/>
      <c r="J306" s="46"/>
      <c r="K306" s="44"/>
      <c r="L306" s="44"/>
      <c r="M306" s="44"/>
      <c r="N306" s="46"/>
      <c r="O306" s="41"/>
      <c r="P306" s="194"/>
      <c r="Q306" s="41"/>
      <c r="R306" s="41"/>
      <c r="S306" s="84"/>
      <c r="T306" s="46"/>
      <c r="U306" s="201"/>
      <c r="V306" s="85"/>
      <c r="W306" s="86"/>
      <c r="X306" s="89"/>
      <c r="Y306" s="201"/>
      <c r="Z306" s="201"/>
      <c r="AA306" s="87"/>
      <c r="AB306" s="171" t="str">
        <f t="shared" si="17"/>
        <v/>
      </c>
      <c r="AC306" s="44"/>
      <c r="AD306" s="201"/>
      <c r="AE306" s="201"/>
      <c r="AF306" s="41"/>
      <c r="AG306" s="46"/>
      <c r="AH306" s="46"/>
      <c r="AI306" s="41"/>
      <c r="AJ306" s="675"/>
      <c r="AK306" s="676"/>
      <c r="AL306" s="42"/>
      <c r="AM306" s="327"/>
      <c r="AN306" s="44"/>
      <c r="AO306" s="171" t="str">
        <f t="shared" si="18"/>
        <v/>
      </c>
      <c r="AP306" s="44"/>
      <c r="AS306" s="75"/>
      <c r="AT306" s="75"/>
      <c r="AU306" s="76" t="b">
        <f t="shared" si="19"/>
        <v>1</v>
      </c>
    </row>
    <row r="307" spans="5:47" ht="43.5" customHeight="1">
      <c r="E307" s="44"/>
      <c r="F307" s="287" t="str">
        <f t="shared" si="20"/>
        <v/>
      </c>
      <c r="G307" s="87"/>
      <c r="H307" s="84"/>
      <c r="I307" s="84"/>
      <c r="J307" s="46"/>
      <c r="K307" s="44"/>
      <c r="L307" s="44"/>
      <c r="M307" s="44"/>
      <c r="N307" s="46"/>
      <c r="O307" s="41"/>
      <c r="P307" s="194"/>
      <c r="Q307" s="41"/>
      <c r="R307" s="41"/>
      <c r="S307" s="84"/>
      <c r="T307" s="46"/>
      <c r="U307" s="201"/>
      <c r="V307" s="85"/>
      <c r="W307" s="86"/>
      <c r="X307" s="89"/>
      <c r="Y307" s="201"/>
      <c r="Z307" s="201"/>
      <c r="AA307" s="87"/>
      <c r="AB307" s="171" t="str">
        <f t="shared" si="17"/>
        <v/>
      </c>
      <c r="AC307" s="44"/>
      <c r="AD307" s="201"/>
      <c r="AE307" s="201"/>
      <c r="AF307" s="41"/>
      <c r="AG307" s="46"/>
      <c r="AH307" s="46"/>
      <c r="AI307" s="41"/>
      <c r="AJ307" s="675"/>
      <c r="AK307" s="676"/>
      <c r="AL307" s="42"/>
      <c r="AM307" s="327"/>
      <c r="AN307" s="44"/>
      <c r="AO307" s="171" t="str">
        <f t="shared" si="18"/>
        <v/>
      </c>
      <c r="AP307" s="44"/>
      <c r="AS307" s="75"/>
      <c r="AT307" s="75"/>
      <c r="AU307" s="76" t="b">
        <f t="shared" si="19"/>
        <v>1</v>
      </c>
    </row>
    <row r="308" spans="5:47" ht="43.5" customHeight="1">
      <c r="E308" s="44"/>
      <c r="F308" s="287" t="str">
        <f t="shared" si="20"/>
        <v/>
      </c>
      <c r="G308" s="87"/>
      <c r="H308" s="84"/>
      <c r="I308" s="84"/>
      <c r="J308" s="46"/>
      <c r="K308" s="44"/>
      <c r="L308" s="44"/>
      <c r="M308" s="44"/>
      <c r="N308" s="46"/>
      <c r="O308" s="41"/>
      <c r="P308" s="194"/>
      <c r="Q308" s="41"/>
      <c r="R308" s="41"/>
      <c r="S308" s="84"/>
      <c r="T308" s="46"/>
      <c r="U308" s="201"/>
      <c r="V308" s="85"/>
      <c r="W308" s="86"/>
      <c r="X308" s="89"/>
      <c r="Y308" s="201"/>
      <c r="Z308" s="201"/>
      <c r="AA308" s="87"/>
      <c r="AB308" s="171" t="str">
        <f t="shared" si="17"/>
        <v/>
      </c>
      <c r="AC308" s="44"/>
      <c r="AD308" s="201"/>
      <c r="AE308" s="201"/>
      <c r="AF308" s="41"/>
      <c r="AG308" s="46"/>
      <c r="AH308" s="46"/>
      <c r="AI308" s="41"/>
      <c r="AJ308" s="675"/>
      <c r="AK308" s="676"/>
      <c r="AL308" s="42"/>
      <c r="AM308" s="327"/>
      <c r="AN308" s="44"/>
      <c r="AO308" s="171" t="str">
        <f t="shared" si="18"/>
        <v/>
      </c>
      <c r="AP308" s="44"/>
      <c r="AS308" s="75"/>
      <c r="AT308" s="75"/>
      <c r="AU308" s="76" t="b">
        <f t="shared" si="19"/>
        <v>1</v>
      </c>
    </row>
    <row r="309" spans="5:47" ht="43.5" customHeight="1">
      <c r="E309" s="44"/>
      <c r="F309" s="287" t="str">
        <f t="shared" si="20"/>
        <v/>
      </c>
      <c r="G309" s="87"/>
      <c r="H309" s="84"/>
      <c r="I309" s="84"/>
      <c r="J309" s="46"/>
      <c r="K309" s="44"/>
      <c r="L309" s="44"/>
      <c r="M309" s="44"/>
      <c r="N309" s="46"/>
      <c r="O309" s="41"/>
      <c r="P309" s="194"/>
      <c r="Q309" s="41"/>
      <c r="R309" s="41"/>
      <c r="S309" s="84"/>
      <c r="T309" s="46"/>
      <c r="U309" s="201"/>
      <c r="V309" s="85"/>
      <c r="W309" s="86"/>
      <c r="X309" s="89"/>
      <c r="Y309" s="201"/>
      <c r="Z309" s="201"/>
      <c r="AA309" s="87"/>
      <c r="AB309" s="171" t="str">
        <f t="shared" si="17"/>
        <v/>
      </c>
      <c r="AC309" s="44"/>
      <c r="AD309" s="201"/>
      <c r="AE309" s="201"/>
      <c r="AF309" s="41"/>
      <c r="AG309" s="46"/>
      <c r="AH309" s="46"/>
      <c r="AI309" s="41"/>
      <c r="AJ309" s="675"/>
      <c r="AK309" s="676"/>
      <c r="AL309" s="42"/>
      <c r="AM309" s="327"/>
      <c r="AN309" s="44"/>
      <c r="AO309" s="171" t="str">
        <f t="shared" si="18"/>
        <v/>
      </c>
      <c r="AP309" s="44"/>
      <c r="AS309" s="75"/>
      <c r="AT309" s="75"/>
      <c r="AU309" s="76" t="b">
        <f t="shared" si="19"/>
        <v>1</v>
      </c>
    </row>
    <row r="310" spans="5:47" ht="43.5" customHeight="1">
      <c r="E310" s="44"/>
      <c r="F310" s="287" t="str">
        <f t="shared" si="20"/>
        <v/>
      </c>
      <c r="G310" s="87"/>
      <c r="H310" s="84"/>
      <c r="I310" s="84"/>
      <c r="J310" s="46"/>
      <c r="K310" s="44"/>
      <c r="L310" s="44"/>
      <c r="M310" s="44"/>
      <c r="N310" s="46"/>
      <c r="O310" s="41"/>
      <c r="P310" s="194"/>
      <c r="Q310" s="41"/>
      <c r="R310" s="41"/>
      <c r="S310" s="84"/>
      <c r="T310" s="46"/>
      <c r="U310" s="201"/>
      <c r="V310" s="85"/>
      <c r="W310" s="86"/>
      <c r="X310" s="89"/>
      <c r="Y310" s="201"/>
      <c r="Z310" s="201"/>
      <c r="AA310" s="87"/>
      <c r="AB310" s="171" t="str">
        <f t="shared" si="17"/>
        <v/>
      </c>
      <c r="AC310" s="44"/>
      <c r="AD310" s="201"/>
      <c r="AE310" s="201"/>
      <c r="AF310" s="41"/>
      <c r="AG310" s="46"/>
      <c r="AH310" s="46"/>
      <c r="AI310" s="41"/>
      <c r="AJ310" s="675"/>
      <c r="AK310" s="676"/>
      <c r="AL310" s="42"/>
      <c r="AM310" s="327"/>
      <c r="AN310" s="44"/>
      <c r="AO310" s="171" t="str">
        <f t="shared" si="18"/>
        <v/>
      </c>
      <c r="AP310" s="44"/>
      <c r="AS310" s="75"/>
      <c r="AT310" s="75"/>
      <c r="AU310" s="76" t="b">
        <f t="shared" si="19"/>
        <v>1</v>
      </c>
    </row>
    <row r="311" spans="5:47" ht="43.5" customHeight="1">
      <c r="E311" s="44"/>
      <c r="F311" s="287" t="str">
        <f t="shared" si="20"/>
        <v/>
      </c>
      <c r="G311" s="87"/>
      <c r="H311" s="84"/>
      <c r="I311" s="84"/>
      <c r="J311" s="46"/>
      <c r="K311" s="44"/>
      <c r="L311" s="44"/>
      <c r="M311" s="44"/>
      <c r="N311" s="46"/>
      <c r="O311" s="41"/>
      <c r="P311" s="194"/>
      <c r="Q311" s="41"/>
      <c r="R311" s="41"/>
      <c r="S311" s="84"/>
      <c r="T311" s="46"/>
      <c r="U311" s="201"/>
      <c r="V311" s="85"/>
      <c r="W311" s="86"/>
      <c r="X311" s="89"/>
      <c r="Y311" s="201"/>
      <c r="Z311" s="201"/>
      <c r="AA311" s="87"/>
      <c r="AB311" s="171" t="str">
        <f t="shared" si="17"/>
        <v/>
      </c>
      <c r="AC311" s="44"/>
      <c r="AD311" s="201"/>
      <c r="AE311" s="201"/>
      <c r="AF311" s="41"/>
      <c r="AG311" s="46"/>
      <c r="AH311" s="46"/>
      <c r="AI311" s="41"/>
      <c r="AJ311" s="675"/>
      <c r="AK311" s="676"/>
      <c r="AL311" s="42"/>
      <c r="AM311" s="327"/>
      <c r="AN311" s="44"/>
      <c r="AO311" s="171" t="str">
        <f t="shared" si="18"/>
        <v/>
      </c>
      <c r="AP311" s="44"/>
      <c r="AS311" s="75"/>
      <c r="AT311" s="75"/>
      <c r="AU311" s="76" t="b">
        <f t="shared" si="19"/>
        <v>1</v>
      </c>
    </row>
    <row r="312" spans="5:47" ht="43.5" customHeight="1">
      <c r="E312" s="44"/>
      <c r="F312" s="287" t="str">
        <f t="shared" si="20"/>
        <v/>
      </c>
      <c r="G312" s="87"/>
      <c r="H312" s="84"/>
      <c r="I312" s="84"/>
      <c r="J312" s="46"/>
      <c r="K312" s="44"/>
      <c r="L312" s="44"/>
      <c r="M312" s="44"/>
      <c r="N312" s="46"/>
      <c r="O312" s="41"/>
      <c r="P312" s="194"/>
      <c r="Q312" s="41"/>
      <c r="R312" s="41"/>
      <c r="S312" s="84"/>
      <c r="T312" s="46"/>
      <c r="U312" s="201"/>
      <c r="V312" s="85"/>
      <c r="W312" s="86"/>
      <c r="X312" s="89"/>
      <c r="Y312" s="201"/>
      <c r="Z312" s="201"/>
      <c r="AA312" s="87"/>
      <c r="AB312" s="171" t="str">
        <f t="shared" si="17"/>
        <v/>
      </c>
      <c r="AC312" s="44"/>
      <c r="AD312" s="201"/>
      <c r="AE312" s="201"/>
      <c r="AF312" s="41"/>
      <c r="AG312" s="46"/>
      <c r="AH312" s="46"/>
      <c r="AI312" s="41"/>
      <c r="AJ312" s="675"/>
      <c r="AK312" s="676"/>
      <c r="AL312" s="42"/>
      <c r="AM312" s="327"/>
      <c r="AN312" s="44"/>
      <c r="AO312" s="171" t="str">
        <f t="shared" si="18"/>
        <v/>
      </c>
      <c r="AP312" s="44"/>
      <c r="AS312" s="75"/>
      <c r="AT312" s="75"/>
      <c r="AU312" s="76" t="b">
        <f t="shared" si="19"/>
        <v>1</v>
      </c>
    </row>
    <row r="313" spans="5:47" ht="43.5" customHeight="1">
      <c r="E313" s="44"/>
      <c r="F313" s="287" t="str">
        <f t="shared" si="20"/>
        <v/>
      </c>
      <c r="G313" s="87"/>
      <c r="H313" s="84"/>
      <c r="I313" s="84"/>
      <c r="J313" s="46"/>
      <c r="K313" s="44"/>
      <c r="L313" s="44"/>
      <c r="M313" s="44"/>
      <c r="N313" s="46"/>
      <c r="O313" s="41"/>
      <c r="P313" s="194"/>
      <c r="Q313" s="41"/>
      <c r="R313" s="41"/>
      <c r="S313" s="84"/>
      <c r="T313" s="46"/>
      <c r="U313" s="201"/>
      <c r="V313" s="85"/>
      <c r="W313" s="86"/>
      <c r="X313" s="89"/>
      <c r="Y313" s="201"/>
      <c r="Z313" s="201"/>
      <c r="AA313" s="87"/>
      <c r="AB313" s="171" t="str">
        <f t="shared" si="17"/>
        <v/>
      </c>
      <c r="AC313" s="44"/>
      <c r="AD313" s="201"/>
      <c r="AE313" s="201"/>
      <c r="AF313" s="41"/>
      <c r="AG313" s="46"/>
      <c r="AH313" s="46"/>
      <c r="AI313" s="41"/>
      <c r="AJ313" s="675"/>
      <c r="AK313" s="676"/>
      <c r="AL313" s="42"/>
      <c r="AM313" s="327"/>
      <c r="AN313" s="44"/>
      <c r="AO313" s="171" t="str">
        <f t="shared" si="18"/>
        <v/>
      </c>
      <c r="AP313" s="44"/>
      <c r="AS313" s="75"/>
      <c r="AT313" s="75"/>
      <c r="AU313" s="76" t="b">
        <f t="shared" si="19"/>
        <v>1</v>
      </c>
    </row>
    <row r="314" spans="5:47" ht="43.5" customHeight="1">
      <c r="E314" s="44"/>
      <c r="F314" s="287" t="str">
        <f t="shared" si="20"/>
        <v/>
      </c>
      <c r="G314" s="87"/>
      <c r="H314" s="84"/>
      <c r="I314" s="84"/>
      <c r="J314" s="46"/>
      <c r="K314" s="44"/>
      <c r="L314" s="44"/>
      <c r="M314" s="44"/>
      <c r="N314" s="46"/>
      <c r="O314" s="41"/>
      <c r="P314" s="194"/>
      <c r="Q314" s="41"/>
      <c r="R314" s="41"/>
      <c r="S314" s="84"/>
      <c r="T314" s="46"/>
      <c r="U314" s="201"/>
      <c r="V314" s="85"/>
      <c r="W314" s="86"/>
      <c r="X314" s="89"/>
      <c r="Y314" s="201"/>
      <c r="Z314" s="201"/>
      <c r="AA314" s="87"/>
      <c r="AB314" s="171" t="str">
        <f t="shared" si="17"/>
        <v/>
      </c>
      <c r="AC314" s="44"/>
      <c r="AD314" s="201"/>
      <c r="AE314" s="201"/>
      <c r="AF314" s="41"/>
      <c r="AG314" s="46"/>
      <c r="AH314" s="46"/>
      <c r="AI314" s="41"/>
      <c r="AJ314" s="675"/>
      <c r="AK314" s="676"/>
      <c r="AL314" s="42"/>
      <c r="AM314" s="327"/>
      <c r="AN314" s="44"/>
      <c r="AO314" s="171" t="str">
        <f t="shared" si="18"/>
        <v/>
      </c>
      <c r="AP314" s="44"/>
      <c r="AS314" s="75"/>
      <c r="AT314" s="75"/>
      <c r="AU314" s="76" t="b">
        <f t="shared" si="19"/>
        <v>1</v>
      </c>
    </row>
    <row r="315" spans="5:47" ht="43.5" customHeight="1">
      <c r="E315" s="44"/>
      <c r="F315" s="287" t="str">
        <f t="shared" si="20"/>
        <v/>
      </c>
      <c r="G315" s="87"/>
      <c r="H315" s="84"/>
      <c r="I315" s="84"/>
      <c r="J315" s="46"/>
      <c r="K315" s="44"/>
      <c r="L315" s="44"/>
      <c r="M315" s="44"/>
      <c r="N315" s="46"/>
      <c r="O315" s="41"/>
      <c r="P315" s="194"/>
      <c r="Q315" s="41"/>
      <c r="R315" s="41"/>
      <c r="S315" s="84"/>
      <c r="T315" s="46"/>
      <c r="U315" s="201"/>
      <c r="V315" s="85"/>
      <c r="W315" s="86"/>
      <c r="X315" s="89"/>
      <c r="Y315" s="201"/>
      <c r="Z315" s="201"/>
      <c r="AA315" s="87"/>
      <c r="AB315" s="171" t="str">
        <f t="shared" si="17"/>
        <v/>
      </c>
      <c r="AC315" s="44"/>
      <c r="AD315" s="201"/>
      <c r="AE315" s="201"/>
      <c r="AF315" s="41"/>
      <c r="AG315" s="46"/>
      <c r="AH315" s="46"/>
      <c r="AI315" s="41"/>
      <c r="AJ315" s="675"/>
      <c r="AK315" s="676"/>
      <c r="AL315" s="42"/>
      <c r="AM315" s="327"/>
      <c r="AN315" s="44"/>
      <c r="AO315" s="171" t="str">
        <f t="shared" si="18"/>
        <v/>
      </c>
      <c r="AP315" s="44"/>
      <c r="AS315" s="75"/>
      <c r="AT315" s="75"/>
      <c r="AU315" s="76" t="b">
        <f t="shared" si="19"/>
        <v>1</v>
      </c>
    </row>
    <row r="316" spans="5:47" ht="43.5" customHeight="1">
      <c r="E316" s="44"/>
      <c r="F316" s="287" t="str">
        <f t="shared" si="20"/>
        <v/>
      </c>
      <c r="G316" s="87"/>
      <c r="H316" s="84"/>
      <c r="I316" s="84"/>
      <c r="J316" s="46"/>
      <c r="K316" s="44"/>
      <c r="L316" s="44"/>
      <c r="M316" s="44"/>
      <c r="N316" s="46"/>
      <c r="O316" s="41"/>
      <c r="P316" s="194"/>
      <c r="Q316" s="41"/>
      <c r="R316" s="41"/>
      <c r="S316" s="84"/>
      <c r="T316" s="46"/>
      <c r="U316" s="201"/>
      <c r="V316" s="85"/>
      <c r="W316" s="86"/>
      <c r="X316" s="89"/>
      <c r="Y316" s="201"/>
      <c r="Z316" s="201"/>
      <c r="AA316" s="87"/>
      <c r="AB316" s="171" t="str">
        <f t="shared" si="17"/>
        <v/>
      </c>
      <c r="AC316" s="44"/>
      <c r="AD316" s="201"/>
      <c r="AE316" s="201"/>
      <c r="AF316" s="41"/>
      <c r="AG316" s="46"/>
      <c r="AH316" s="46"/>
      <c r="AI316" s="41"/>
      <c r="AJ316" s="675"/>
      <c r="AK316" s="676"/>
      <c r="AL316" s="42"/>
      <c r="AM316" s="327"/>
      <c r="AN316" s="44"/>
      <c r="AO316" s="171" t="str">
        <f t="shared" si="18"/>
        <v/>
      </c>
      <c r="AP316" s="44"/>
      <c r="AS316" s="75"/>
      <c r="AT316" s="75"/>
      <c r="AU316" s="76" t="b">
        <f t="shared" si="19"/>
        <v>1</v>
      </c>
    </row>
    <row r="317" spans="5:47" ht="43.5" customHeight="1">
      <c r="E317" s="44"/>
      <c r="F317" s="287" t="str">
        <f t="shared" si="20"/>
        <v/>
      </c>
      <c r="G317" s="87"/>
      <c r="H317" s="84"/>
      <c r="I317" s="84"/>
      <c r="J317" s="46"/>
      <c r="K317" s="44"/>
      <c r="L317" s="44"/>
      <c r="M317" s="44"/>
      <c r="N317" s="46"/>
      <c r="O317" s="41"/>
      <c r="P317" s="194"/>
      <c r="Q317" s="41"/>
      <c r="R317" s="41"/>
      <c r="S317" s="84"/>
      <c r="T317" s="46"/>
      <c r="U317" s="201"/>
      <c r="V317" s="85"/>
      <c r="W317" s="86"/>
      <c r="X317" s="89"/>
      <c r="Y317" s="201"/>
      <c r="Z317" s="201"/>
      <c r="AA317" s="87"/>
      <c r="AB317" s="171" t="str">
        <f t="shared" si="17"/>
        <v/>
      </c>
      <c r="AC317" s="44"/>
      <c r="AD317" s="201"/>
      <c r="AE317" s="201"/>
      <c r="AF317" s="41"/>
      <c r="AG317" s="46"/>
      <c r="AH317" s="46"/>
      <c r="AI317" s="41"/>
      <c r="AJ317" s="675"/>
      <c r="AK317" s="676"/>
      <c r="AL317" s="42"/>
      <c r="AM317" s="327"/>
      <c r="AN317" s="44"/>
      <c r="AO317" s="171" t="str">
        <f t="shared" si="18"/>
        <v/>
      </c>
      <c r="AP317" s="44"/>
      <c r="AS317" s="75"/>
      <c r="AT317" s="75"/>
      <c r="AU317" s="76" t="b">
        <f t="shared" si="19"/>
        <v>1</v>
      </c>
    </row>
    <row r="318" spans="5:47" ht="43.5" customHeight="1">
      <c r="E318" s="44"/>
      <c r="F318" s="287" t="str">
        <f t="shared" si="20"/>
        <v/>
      </c>
      <c r="G318" s="87"/>
      <c r="H318" s="84"/>
      <c r="I318" s="84"/>
      <c r="J318" s="46"/>
      <c r="K318" s="44"/>
      <c r="L318" s="44"/>
      <c r="M318" s="44"/>
      <c r="N318" s="46"/>
      <c r="O318" s="41"/>
      <c r="P318" s="194"/>
      <c r="Q318" s="41"/>
      <c r="R318" s="41"/>
      <c r="S318" s="84"/>
      <c r="T318" s="46"/>
      <c r="U318" s="201"/>
      <c r="V318" s="85"/>
      <c r="W318" s="86"/>
      <c r="X318" s="89"/>
      <c r="Y318" s="201"/>
      <c r="Z318" s="201"/>
      <c r="AA318" s="87"/>
      <c r="AB318" s="171" t="str">
        <f t="shared" si="17"/>
        <v/>
      </c>
      <c r="AC318" s="44"/>
      <c r="AD318" s="201"/>
      <c r="AE318" s="201"/>
      <c r="AF318" s="41"/>
      <c r="AG318" s="46"/>
      <c r="AH318" s="46"/>
      <c r="AI318" s="41"/>
      <c r="AJ318" s="675"/>
      <c r="AK318" s="676"/>
      <c r="AL318" s="42"/>
      <c r="AM318" s="327"/>
      <c r="AN318" s="44"/>
      <c r="AO318" s="171" t="str">
        <f t="shared" si="18"/>
        <v/>
      </c>
      <c r="AP318" s="44"/>
      <c r="AS318" s="75"/>
      <c r="AT318" s="75"/>
      <c r="AU318" s="76" t="b">
        <f t="shared" si="19"/>
        <v>1</v>
      </c>
    </row>
    <row r="319" spans="5:47" ht="43.5" customHeight="1">
      <c r="E319" s="44"/>
      <c r="F319" s="287" t="str">
        <f t="shared" si="20"/>
        <v/>
      </c>
      <c r="G319" s="87"/>
      <c r="H319" s="84"/>
      <c r="I319" s="84"/>
      <c r="J319" s="46"/>
      <c r="K319" s="44"/>
      <c r="L319" s="44"/>
      <c r="M319" s="44"/>
      <c r="N319" s="46"/>
      <c r="O319" s="41"/>
      <c r="P319" s="194"/>
      <c r="Q319" s="41"/>
      <c r="R319" s="41"/>
      <c r="S319" s="84"/>
      <c r="T319" s="46"/>
      <c r="U319" s="201"/>
      <c r="V319" s="85"/>
      <c r="W319" s="86"/>
      <c r="X319" s="89"/>
      <c r="Y319" s="201"/>
      <c r="Z319" s="201"/>
      <c r="AA319" s="87"/>
      <c r="AB319" s="171" t="str">
        <f t="shared" si="17"/>
        <v/>
      </c>
      <c r="AC319" s="44"/>
      <c r="AD319" s="201"/>
      <c r="AE319" s="201"/>
      <c r="AF319" s="41"/>
      <c r="AG319" s="46"/>
      <c r="AH319" s="46"/>
      <c r="AI319" s="41"/>
      <c r="AJ319" s="675"/>
      <c r="AK319" s="676"/>
      <c r="AL319" s="42"/>
      <c r="AM319" s="327"/>
      <c r="AN319" s="44"/>
      <c r="AO319" s="171" t="str">
        <f t="shared" si="18"/>
        <v/>
      </c>
      <c r="AP319" s="44"/>
      <c r="AS319" s="75"/>
      <c r="AT319" s="75"/>
      <c r="AU319" s="76" t="b">
        <f t="shared" si="19"/>
        <v>1</v>
      </c>
    </row>
    <row r="320" spans="5:47" ht="43.5" customHeight="1">
      <c r="E320" s="44"/>
      <c r="F320" s="287" t="str">
        <f t="shared" si="20"/>
        <v/>
      </c>
      <c r="G320" s="87"/>
      <c r="H320" s="84"/>
      <c r="I320" s="84"/>
      <c r="J320" s="46"/>
      <c r="K320" s="44"/>
      <c r="L320" s="44"/>
      <c r="M320" s="44"/>
      <c r="N320" s="46"/>
      <c r="O320" s="41"/>
      <c r="P320" s="194"/>
      <c r="Q320" s="41"/>
      <c r="R320" s="41"/>
      <c r="S320" s="84"/>
      <c r="T320" s="46"/>
      <c r="U320" s="201"/>
      <c r="V320" s="85"/>
      <c r="W320" s="86"/>
      <c r="X320" s="89"/>
      <c r="Y320" s="201"/>
      <c r="Z320" s="201"/>
      <c r="AA320" s="87"/>
      <c r="AB320" s="171" t="str">
        <f t="shared" si="17"/>
        <v/>
      </c>
      <c r="AC320" s="44"/>
      <c r="AD320" s="201"/>
      <c r="AE320" s="201"/>
      <c r="AF320" s="41"/>
      <c r="AG320" s="46"/>
      <c r="AH320" s="46"/>
      <c r="AI320" s="41"/>
      <c r="AJ320" s="675"/>
      <c r="AK320" s="676"/>
      <c r="AL320" s="42"/>
      <c r="AM320" s="327"/>
      <c r="AN320" s="44"/>
      <c r="AO320" s="171" t="str">
        <f t="shared" si="18"/>
        <v/>
      </c>
      <c r="AP320" s="44"/>
      <c r="AS320" s="75"/>
      <c r="AT320" s="75"/>
      <c r="AU320" s="76" t="b">
        <f t="shared" si="19"/>
        <v>1</v>
      </c>
    </row>
    <row r="321" spans="5:47" ht="43.5" customHeight="1">
      <c r="E321" s="44"/>
      <c r="F321" s="287" t="str">
        <f t="shared" si="20"/>
        <v/>
      </c>
      <c r="G321" s="87"/>
      <c r="H321" s="84"/>
      <c r="I321" s="84"/>
      <c r="J321" s="46"/>
      <c r="K321" s="44"/>
      <c r="L321" s="44"/>
      <c r="M321" s="44"/>
      <c r="N321" s="46"/>
      <c r="O321" s="41"/>
      <c r="P321" s="194"/>
      <c r="Q321" s="41"/>
      <c r="R321" s="41"/>
      <c r="S321" s="84"/>
      <c r="T321" s="46"/>
      <c r="U321" s="201"/>
      <c r="V321" s="85"/>
      <c r="W321" s="86"/>
      <c r="X321" s="89"/>
      <c r="Y321" s="201"/>
      <c r="Z321" s="201"/>
      <c r="AA321" s="87"/>
      <c r="AB321" s="171" t="str">
        <f t="shared" si="17"/>
        <v/>
      </c>
      <c r="AC321" s="44"/>
      <c r="AD321" s="201"/>
      <c r="AE321" s="201"/>
      <c r="AF321" s="41"/>
      <c r="AG321" s="46"/>
      <c r="AH321" s="46"/>
      <c r="AI321" s="41"/>
      <c r="AJ321" s="675"/>
      <c r="AK321" s="676"/>
      <c r="AL321" s="42"/>
      <c r="AM321" s="327"/>
      <c r="AN321" s="44"/>
      <c r="AO321" s="171" t="str">
        <f t="shared" si="18"/>
        <v/>
      </c>
      <c r="AP321" s="44"/>
      <c r="AS321" s="75"/>
      <c r="AT321" s="75"/>
      <c r="AU321" s="76" t="b">
        <f t="shared" si="19"/>
        <v>1</v>
      </c>
    </row>
    <row r="322" spans="5:47" ht="43.5" customHeight="1">
      <c r="E322" s="44"/>
      <c r="F322" s="287" t="str">
        <f t="shared" si="20"/>
        <v/>
      </c>
      <c r="G322" s="87"/>
      <c r="H322" s="84"/>
      <c r="I322" s="84"/>
      <c r="J322" s="46"/>
      <c r="K322" s="44"/>
      <c r="L322" s="44"/>
      <c r="M322" s="44"/>
      <c r="N322" s="46"/>
      <c r="O322" s="41"/>
      <c r="P322" s="194"/>
      <c r="Q322" s="41"/>
      <c r="R322" s="41"/>
      <c r="S322" s="84"/>
      <c r="T322" s="46"/>
      <c r="U322" s="201"/>
      <c r="V322" s="85"/>
      <c r="W322" s="86"/>
      <c r="X322" s="89"/>
      <c r="Y322" s="201"/>
      <c r="Z322" s="201"/>
      <c r="AA322" s="87"/>
      <c r="AB322" s="171" t="str">
        <f t="shared" si="17"/>
        <v/>
      </c>
      <c r="AC322" s="44"/>
      <c r="AD322" s="201"/>
      <c r="AE322" s="201"/>
      <c r="AF322" s="41"/>
      <c r="AG322" s="46"/>
      <c r="AH322" s="46"/>
      <c r="AI322" s="41"/>
      <c r="AJ322" s="675"/>
      <c r="AK322" s="676"/>
      <c r="AL322" s="42"/>
      <c r="AM322" s="327"/>
      <c r="AN322" s="44"/>
      <c r="AO322" s="171" t="str">
        <f t="shared" si="18"/>
        <v/>
      </c>
      <c r="AP322" s="44"/>
      <c r="AS322" s="75"/>
      <c r="AT322" s="75"/>
      <c r="AU322" s="76" t="b">
        <f t="shared" si="19"/>
        <v>1</v>
      </c>
    </row>
    <row r="323" spans="5:47" ht="43.5" customHeight="1">
      <c r="E323" s="44"/>
      <c r="F323" s="287" t="str">
        <f t="shared" si="20"/>
        <v/>
      </c>
      <c r="G323" s="87"/>
      <c r="H323" s="84"/>
      <c r="I323" s="84"/>
      <c r="J323" s="46"/>
      <c r="K323" s="44"/>
      <c r="L323" s="44"/>
      <c r="M323" s="44"/>
      <c r="N323" s="46"/>
      <c r="O323" s="41"/>
      <c r="P323" s="194"/>
      <c r="Q323" s="41"/>
      <c r="R323" s="41"/>
      <c r="S323" s="84"/>
      <c r="T323" s="46"/>
      <c r="U323" s="201"/>
      <c r="V323" s="85"/>
      <c r="W323" s="86"/>
      <c r="X323" s="89"/>
      <c r="Y323" s="201"/>
      <c r="Z323" s="201"/>
      <c r="AA323" s="87"/>
      <c r="AB323" s="171" t="str">
        <f t="shared" si="17"/>
        <v/>
      </c>
      <c r="AC323" s="44"/>
      <c r="AD323" s="201"/>
      <c r="AE323" s="201"/>
      <c r="AF323" s="41"/>
      <c r="AG323" s="46"/>
      <c r="AH323" s="46"/>
      <c r="AI323" s="41"/>
      <c r="AJ323" s="675"/>
      <c r="AK323" s="676"/>
      <c r="AL323" s="42"/>
      <c r="AM323" s="327"/>
      <c r="AN323" s="44"/>
      <c r="AO323" s="171" t="str">
        <f t="shared" si="18"/>
        <v/>
      </c>
      <c r="AP323" s="44"/>
      <c r="AS323" s="75"/>
      <c r="AT323" s="75"/>
      <c r="AU323" s="76" t="b">
        <f t="shared" si="19"/>
        <v>1</v>
      </c>
    </row>
    <row r="324" spans="5:47" ht="43.5" customHeight="1">
      <c r="E324" s="44"/>
      <c r="F324" s="287" t="str">
        <f t="shared" si="20"/>
        <v/>
      </c>
      <c r="G324" s="87"/>
      <c r="H324" s="84"/>
      <c r="I324" s="84"/>
      <c r="J324" s="46"/>
      <c r="K324" s="44"/>
      <c r="L324" s="44"/>
      <c r="M324" s="44"/>
      <c r="N324" s="46"/>
      <c r="O324" s="41"/>
      <c r="P324" s="194"/>
      <c r="Q324" s="41"/>
      <c r="R324" s="41"/>
      <c r="S324" s="84"/>
      <c r="T324" s="46"/>
      <c r="U324" s="201"/>
      <c r="V324" s="85"/>
      <c r="W324" s="86"/>
      <c r="X324" s="89"/>
      <c r="Y324" s="201"/>
      <c r="Z324" s="201"/>
      <c r="AA324" s="87"/>
      <c r="AB324" s="171" t="str">
        <f t="shared" si="17"/>
        <v/>
      </c>
      <c r="AC324" s="44"/>
      <c r="AD324" s="201"/>
      <c r="AE324" s="201"/>
      <c r="AF324" s="41"/>
      <c r="AG324" s="46"/>
      <c r="AH324" s="46"/>
      <c r="AI324" s="41"/>
      <c r="AJ324" s="675"/>
      <c r="AK324" s="676"/>
      <c r="AL324" s="42"/>
      <c r="AM324" s="327"/>
      <c r="AN324" s="44"/>
      <c r="AO324" s="171" t="str">
        <f t="shared" si="18"/>
        <v/>
      </c>
      <c r="AP324" s="44"/>
      <c r="AS324" s="75"/>
      <c r="AT324" s="75"/>
      <c r="AU324" s="76" t="b">
        <f t="shared" si="19"/>
        <v>1</v>
      </c>
    </row>
    <row r="325" spans="5:47" ht="43.5" customHeight="1">
      <c r="E325" s="44"/>
      <c r="F325" s="287" t="str">
        <f t="shared" si="20"/>
        <v/>
      </c>
      <c r="G325" s="87"/>
      <c r="H325" s="84"/>
      <c r="I325" s="84"/>
      <c r="J325" s="46"/>
      <c r="K325" s="44"/>
      <c r="L325" s="44"/>
      <c r="M325" s="44"/>
      <c r="N325" s="46"/>
      <c r="O325" s="41"/>
      <c r="P325" s="194"/>
      <c r="Q325" s="41"/>
      <c r="R325" s="41"/>
      <c r="S325" s="84"/>
      <c r="T325" s="46"/>
      <c r="U325" s="201"/>
      <c r="V325" s="85"/>
      <c r="W325" s="86"/>
      <c r="X325" s="89"/>
      <c r="Y325" s="201"/>
      <c r="Z325" s="201"/>
      <c r="AA325" s="87"/>
      <c r="AB325" s="171" t="str">
        <f t="shared" si="17"/>
        <v/>
      </c>
      <c r="AC325" s="44"/>
      <c r="AD325" s="201"/>
      <c r="AE325" s="201"/>
      <c r="AF325" s="41"/>
      <c r="AG325" s="46"/>
      <c r="AH325" s="46"/>
      <c r="AI325" s="41"/>
      <c r="AJ325" s="675"/>
      <c r="AK325" s="676"/>
      <c r="AL325" s="42"/>
      <c r="AM325" s="327"/>
      <c r="AN325" s="44"/>
      <c r="AO325" s="171" t="str">
        <f t="shared" si="18"/>
        <v/>
      </c>
      <c r="AP325" s="44"/>
      <c r="AS325" s="75"/>
      <c r="AT325" s="75"/>
      <c r="AU325" s="76" t="b">
        <f t="shared" si="19"/>
        <v>1</v>
      </c>
    </row>
    <row r="326" spans="5:47" ht="43.5" customHeight="1">
      <c r="E326" s="44"/>
      <c r="F326" s="287" t="str">
        <f t="shared" si="20"/>
        <v/>
      </c>
      <c r="G326" s="87"/>
      <c r="H326" s="84"/>
      <c r="I326" s="84"/>
      <c r="J326" s="46"/>
      <c r="K326" s="44"/>
      <c r="L326" s="44"/>
      <c r="M326" s="44"/>
      <c r="N326" s="46"/>
      <c r="O326" s="41"/>
      <c r="P326" s="194"/>
      <c r="Q326" s="41"/>
      <c r="R326" s="41"/>
      <c r="S326" s="84"/>
      <c r="T326" s="46"/>
      <c r="U326" s="201"/>
      <c r="V326" s="85"/>
      <c r="W326" s="86"/>
      <c r="X326" s="89"/>
      <c r="Y326" s="201"/>
      <c r="Z326" s="201"/>
      <c r="AA326" s="87"/>
      <c r="AB326" s="171" t="str">
        <f t="shared" si="17"/>
        <v/>
      </c>
      <c r="AC326" s="44"/>
      <c r="AD326" s="201"/>
      <c r="AE326" s="201"/>
      <c r="AF326" s="41"/>
      <c r="AG326" s="46"/>
      <c r="AH326" s="46"/>
      <c r="AI326" s="41"/>
      <c r="AJ326" s="675"/>
      <c r="AK326" s="676"/>
      <c r="AL326" s="42"/>
      <c r="AM326" s="327"/>
      <c r="AN326" s="44"/>
      <c r="AO326" s="171" t="str">
        <f t="shared" si="18"/>
        <v/>
      </c>
      <c r="AP326" s="44"/>
      <c r="AS326" s="75"/>
      <c r="AT326" s="75"/>
      <c r="AU326" s="76" t="b">
        <f t="shared" si="19"/>
        <v>1</v>
      </c>
    </row>
    <row r="327" spans="5:47" ht="43.5" customHeight="1">
      <c r="E327" s="44"/>
      <c r="F327" s="287" t="str">
        <f t="shared" si="20"/>
        <v/>
      </c>
      <c r="G327" s="87"/>
      <c r="H327" s="84"/>
      <c r="I327" s="84"/>
      <c r="J327" s="46"/>
      <c r="K327" s="44"/>
      <c r="L327" s="44"/>
      <c r="M327" s="44"/>
      <c r="N327" s="46"/>
      <c r="O327" s="41"/>
      <c r="P327" s="194"/>
      <c r="Q327" s="41"/>
      <c r="R327" s="41"/>
      <c r="S327" s="84"/>
      <c r="T327" s="46"/>
      <c r="U327" s="201"/>
      <c r="V327" s="85"/>
      <c r="W327" s="86"/>
      <c r="X327" s="89"/>
      <c r="Y327" s="201"/>
      <c r="Z327" s="201"/>
      <c r="AA327" s="87"/>
      <c r="AB327" s="171" t="str">
        <f t="shared" si="17"/>
        <v/>
      </c>
      <c r="AC327" s="44"/>
      <c r="AD327" s="201"/>
      <c r="AE327" s="201"/>
      <c r="AF327" s="41"/>
      <c r="AG327" s="46"/>
      <c r="AH327" s="46"/>
      <c r="AI327" s="41"/>
      <c r="AJ327" s="675"/>
      <c r="AK327" s="676"/>
      <c r="AL327" s="42"/>
      <c r="AM327" s="327"/>
      <c r="AN327" s="44"/>
      <c r="AO327" s="171" t="str">
        <f t="shared" si="18"/>
        <v/>
      </c>
      <c r="AP327" s="44"/>
      <c r="AS327" s="75"/>
      <c r="AT327" s="75"/>
      <c r="AU327" s="76" t="b">
        <f t="shared" si="19"/>
        <v>1</v>
      </c>
    </row>
    <row r="328" spans="5:47" ht="43.5" customHeight="1">
      <c r="E328" s="44"/>
      <c r="F328" s="287" t="str">
        <f t="shared" si="20"/>
        <v/>
      </c>
      <c r="G328" s="87"/>
      <c r="H328" s="84"/>
      <c r="I328" s="84"/>
      <c r="J328" s="46"/>
      <c r="K328" s="44"/>
      <c r="L328" s="44"/>
      <c r="M328" s="44"/>
      <c r="N328" s="46"/>
      <c r="O328" s="41"/>
      <c r="P328" s="194"/>
      <c r="Q328" s="41"/>
      <c r="R328" s="41"/>
      <c r="S328" s="84"/>
      <c r="T328" s="46"/>
      <c r="U328" s="201"/>
      <c r="V328" s="85"/>
      <c r="W328" s="86"/>
      <c r="X328" s="89"/>
      <c r="Y328" s="201"/>
      <c r="Z328" s="201"/>
      <c r="AA328" s="87"/>
      <c r="AB328" s="171" t="str">
        <f t="shared" si="17"/>
        <v/>
      </c>
      <c r="AC328" s="44"/>
      <c r="AD328" s="201"/>
      <c r="AE328" s="201"/>
      <c r="AF328" s="41"/>
      <c r="AG328" s="46"/>
      <c r="AH328" s="46"/>
      <c r="AI328" s="41"/>
      <c r="AJ328" s="675"/>
      <c r="AK328" s="676"/>
      <c r="AL328" s="42"/>
      <c r="AM328" s="327"/>
      <c r="AN328" s="44"/>
      <c r="AO328" s="171" t="str">
        <f t="shared" si="18"/>
        <v/>
      </c>
      <c r="AP328" s="44"/>
      <c r="AS328" s="75"/>
      <c r="AT328" s="75"/>
      <c r="AU328" s="76" t="b">
        <f t="shared" si="19"/>
        <v>1</v>
      </c>
    </row>
    <row r="329" spans="5:47" ht="43.5" customHeight="1">
      <c r="E329" s="44"/>
      <c r="F329" s="287" t="str">
        <f t="shared" si="20"/>
        <v/>
      </c>
      <c r="G329" s="87"/>
      <c r="H329" s="84"/>
      <c r="I329" s="84"/>
      <c r="J329" s="46"/>
      <c r="K329" s="44"/>
      <c r="L329" s="44"/>
      <c r="M329" s="44"/>
      <c r="N329" s="46"/>
      <c r="O329" s="41"/>
      <c r="P329" s="194"/>
      <c r="Q329" s="41"/>
      <c r="R329" s="41"/>
      <c r="S329" s="84"/>
      <c r="T329" s="46"/>
      <c r="U329" s="201"/>
      <c r="V329" s="85"/>
      <c r="W329" s="86"/>
      <c r="X329" s="89"/>
      <c r="Y329" s="201"/>
      <c r="Z329" s="201"/>
      <c r="AA329" s="87"/>
      <c r="AB329" s="171" t="str">
        <f t="shared" si="17"/>
        <v/>
      </c>
      <c r="AC329" s="44"/>
      <c r="AD329" s="201"/>
      <c r="AE329" s="201"/>
      <c r="AF329" s="41"/>
      <c r="AG329" s="46"/>
      <c r="AH329" s="46"/>
      <c r="AI329" s="41"/>
      <c r="AJ329" s="675"/>
      <c r="AK329" s="676"/>
      <c r="AL329" s="42"/>
      <c r="AM329" s="327"/>
      <c r="AN329" s="44"/>
      <c r="AO329" s="171" t="str">
        <f t="shared" si="18"/>
        <v/>
      </c>
      <c r="AP329" s="44"/>
      <c r="AS329" s="75"/>
      <c r="AT329" s="75"/>
      <c r="AU329" s="76" t="b">
        <f t="shared" si="19"/>
        <v>1</v>
      </c>
    </row>
    <row r="330" spans="5:47" ht="43.5" customHeight="1">
      <c r="E330" s="44"/>
      <c r="F330" s="287" t="str">
        <f t="shared" si="20"/>
        <v/>
      </c>
      <c r="G330" s="87"/>
      <c r="H330" s="84"/>
      <c r="I330" s="84"/>
      <c r="J330" s="46"/>
      <c r="K330" s="44"/>
      <c r="L330" s="44"/>
      <c r="M330" s="44"/>
      <c r="N330" s="46"/>
      <c r="O330" s="41"/>
      <c r="P330" s="194"/>
      <c r="Q330" s="41"/>
      <c r="R330" s="41"/>
      <c r="S330" s="84"/>
      <c r="T330" s="46"/>
      <c r="U330" s="201"/>
      <c r="V330" s="85"/>
      <c r="W330" s="86"/>
      <c r="X330" s="89"/>
      <c r="Y330" s="201"/>
      <c r="Z330" s="201"/>
      <c r="AA330" s="87"/>
      <c r="AB330" s="171" t="str">
        <f t="shared" si="17"/>
        <v/>
      </c>
      <c r="AC330" s="44"/>
      <c r="AD330" s="201"/>
      <c r="AE330" s="201"/>
      <c r="AF330" s="41"/>
      <c r="AG330" s="46"/>
      <c r="AH330" s="46"/>
      <c r="AI330" s="41"/>
      <c r="AJ330" s="675"/>
      <c r="AK330" s="676"/>
      <c r="AL330" s="42"/>
      <c r="AM330" s="327"/>
      <c r="AN330" s="44"/>
      <c r="AO330" s="171" t="str">
        <f t="shared" si="18"/>
        <v/>
      </c>
      <c r="AP330" s="44"/>
      <c r="AS330" s="75"/>
      <c r="AT330" s="75"/>
      <c r="AU330" s="76" t="b">
        <f t="shared" si="19"/>
        <v>1</v>
      </c>
    </row>
    <row r="331" spans="5:47" ht="43.5" customHeight="1">
      <c r="E331" s="44"/>
      <c r="F331" s="287" t="str">
        <f t="shared" si="20"/>
        <v/>
      </c>
      <c r="G331" s="87"/>
      <c r="H331" s="84"/>
      <c r="I331" s="84"/>
      <c r="J331" s="46"/>
      <c r="K331" s="44"/>
      <c r="L331" s="44"/>
      <c r="M331" s="44"/>
      <c r="N331" s="46"/>
      <c r="O331" s="41"/>
      <c r="P331" s="194"/>
      <c r="Q331" s="41"/>
      <c r="R331" s="41"/>
      <c r="S331" s="84"/>
      <c r="T331" s="46"/>
      <c r="U331" s="201"/>
      <c r="V331" s="85"/>
      <c r="W331" s="86"/>
      <c r="X331" s="89"/>
      <c r="Y331" s="201"/>
      <c r="Z331" s="201"/>
      <c r="AA331" s="87"/>
      <c r="AB331" s="171" t="str">
        <f t="shared" ref="AB331:AB394" si="21">IF(ISBLANK(X331),"",DATEDIF(S331,X331,"d")/365)</f>
        <v/>
      </c>
      <c r="AC331" s="44"/>
      <c r="AD331" s="201"/>
      <c r="AE331" s="201"/>
      <c r="AF331" s="41"/>
      <c r="AG331" s="46"/>
      <c r="AH331" s="46"/>
      <c r="AI331" s="41"/>
      <c r="AJ331" s="675"/>
      <c r="AK331" s="676"/>
      <c r="AL331" s="42"/>
      <c r="AM331" s="327"/>
      <c r="AN331" s="44"/>
      <c r="AO331" s="171" t="str">
        <f t="shared" ref="AO331:AO394" si="22">IF(AN331="YES",(S331-AM331)/365,"")</f>
        <v/>
      </c>
      <c r="AP331" s="44"/>
      <c r="AS331" s="75"/>
      <c r="AT331" s="75"/>
      <c r="AU331" s="76" t="b">
        <f t="shared" ref="AU331:AU394" si="23">ROUND(U331,)=ROUND(Z331,)+ROUND(AH331,)+ROUND(AD331,)</f>
        <v>1</v>
      </c>
    </row>
    <row r="332" spans="5:47" ht="43.5" customHeight="1">
      <c r="E332" s="44"/>
      <c r="F332" s="287" t="str">
        <f t="shared" si="20"/>
        <v/>
      </c>
      <c r="G332" s="87"/>
      <c r="H332" s="84"/>
      <c r="I332" s="84"/>
      <c r="J332" s="46"/>
      <c r="K332" s="44"/>
      <c r="L332" s="44"/>
      <c r="M332" s="44"/>
      <c r="N332" s="46"/>
      <c r="O332" s="41"/>
      <c r="P332" s="194"/>
      <c r="Q332" s="41"/>
      <c r="R332" s="41"/>
      <c r="S332" s="84"/>
      <c r="T332" s="46"/>
      <c r="U332" s="201"/>
      <c r="V332" s="85"/>
      <c r="W332" s="86"/>
      <c r="X332" s="89"/>
      <c r="Y332" s="201"/>
      <c r="Z332" s="201"/>
      <c r="AA332" s="87"/>
      <c r="AB332" s="171" t="str">
        <f t="shared" si="21"/>
        <v/>
      </c>
      <c r="AC332" s="44"/>
      <c r="AD332" s="201"/>
      <c r="AE332" s="201"/>
      <c r="AF332" s="41"/>
      <c r="AG332" s="46"/>
      <c r="AH332" s="46"/>
      <c r="AI332" s="41"/>
      <c r="AJ332" s="675"/>
      <c r="AK332" s="676"/>
      <c r="AL332" s="42"/>
      <c r="AM332" s="327"/>
      <c r="AN332" s="44"/>
      <c r="AO332" s="171" t="str">
        <f t="shared" si="22"/>
        <v/>
      </c>
      <c r="AP332" s="44"/>
      <c r="AS332" s="75"/>
      <c r="AT332" s="75"/>
      <c r="AU332" s="76" t="b">
        <f t="shared" si="23"/>
        <v>1</v>
      </c>
    </row>
    <row r="333" spans="5:47" ht="43.5" customHeight="1">
      <c r="E333" s="44"/>
      <c r="F333" s="287" t="str">
        <f t="shared" si="20"/>
        <v/>
      </c>
      <c r="G333" s="87"/>
      <c r="H333" s="84"/>
      <c r="I333" s="84"/>
      <c r="J333" s="46"/>
      <c r="K333" s="44"/>
      <c r="L333" s="44"/>
      <c r="M333" s="44"/>
      <c r="N333" s="46"/>
      <c r="O333" s="41"/>
      <c r="P333" s="194"/>
      <c r="Q333" s="41"/>
      <c r="R333" s="41"/>
      <c r="S333" s="84"/>
      <c r="T333" s="46"/>
      <c r="U333" s="201"/>
      <c r="V333" s="85"/>
      <c r="W333" s="86"/>
      <c r="X333" s="89"/>
      <c r="Y333" s="201"/>
      <c r="Z333" s="201"/>
      <c r="AA333" s="87"/>
      <c r="AB333" s="171" t="str">
        <f t="shared" si="21"/>
        <v/>
      </c>
      <c r="AC333" s="44"/>
      <c r="AD333" s="201"/>
      <c r="AE333" s="201"/>
      <c r="AF333" s="41"/>
      <c r="AG333" s="46"/>
      <c r="AH333" s="46"/>
      <c r="AI333" s="41"/>
      <c r="AJ333" s="675"/>
      <c r="AK333" s="676"/>
      <c r="AL333" s="42"/>
      <c r="AM333" s="327"/>
      <c r="AN333" s="44"/>
      <c r="AO333" s="171" t="str">
        <f t="shared" si="22"/>
        <v/>
      </c>
      <c r="AP333" s="44"/>
      <c r="AS333" s="75"/>
      <c r="AT333" s="75"/>
      <c r="AU333" s="76" t="b">
        <f t="shared" si="23"/>
        <v>1</v>
      </c>
    </row>
    <row r="334" spans="5:47" ht="43.5" customHeight="1">
      <c r="E334" s="44"/>
      <c r="F334" s="287" t="str">
        <f t="shared" si="20"/>
        <v/>
      </c>
      <c r="G334" s="87"/>
      <c r="H334" s="84"/>
      <c r="I334" s="84"/>
      <c r="J334" s="46"/>
      <c r="K334" s="44"/>
      <c r="L334" s="44"/>
      <c r="M334" s="44"/>
      <c r="N334" s="46"/>
      <c r="O334" s="41"/>
      <c r="P334" s="194"/>
      <c r="Q334" s="41"/>
      <c r="R334" s="41"/>
      <c r="S334" s="84"/>
      <c r="T334" s="46"/>
      <c r="U334" s="201"/>
      <c r="V334" s="85"/>
      <c r="W334" s="86"/>
      <c r="X334" s="89"/>
      <c r="Y334" s="201"/>
      <c r="Z334" s="201"/>
      <c r="AA334" s="87"/>
      <c r="AB334" s="171" t="str">
        <f t="shared" si="21"/>
        <v/>
      </c>
      <c r="AC334" s="44"/>
      <c r="AD334" s="201"/>
      <c r="AE334" s="201"/>
      <c r="AF334" s="41"/>
      <c r="AG334" s="46"/>
      <c r="AH334" s="46"/>
      <c r="AI334" s="41"/>
      <c r="AJ334" s="675"/>
      <c r="AK334" s="676"/>
      <c r="AL334" s="42"/>
      <c r="AM334" s="327"/>
      <c r="AN334" s="44"/>
      <c r="AO334" s="171" t="str">
        <f t="shared" si="22"/>
        <v/>
      </c>
      <c r="AP334" s="44"/>
      <c r="AS334" s="75"/>
      <c r="AT334" s="75"/>
      <c r="AU334" s="76" t="b">
        <f t="shared" si="23"/>
        <v>1</v>
      </c>
    </row>
    <row r="335" spans="5:47" ht="43.5" customHeight="1">
      <c r="E335" s="44"/>
      <c r="F335" s="287" t="str">
        <f t="shared" si="20"/>
        <v/>
      </c>
      <c r="G335" s="87"/>
      <c r="H335" s="84"/>
      <c r="I335" s="84"/>
      <c r="J335" s="46"/>
      <c r="K335" s="44"/>
      <c r="L335" s="44"/>
      <c r="M335" s="44"/>
      <c r="N335" s="46"/>
      <c r="O335" s="41"/>
      <c r="P335" s="194"/>
      <c r="Q335" s="41"/>
      <c r="R335" s="41"/>
      <c r="S335" s="84"/>
      <c r="T335" s="46"/>
      <c r="U335" s="201"/>
      <c r="V335" s="85"/>
      <c r="W335" s="86"/>
      <c r="X335" s="89"/>
      <c r="Y335" s="201"/>
      <c r="Z335" s="201"/>
      <c r="AA335" s="87"/>
      <c r="AB335" s="171" t="str">
        <f t="shared" si="21"/>
        <v/>
      </c>
      <c r="AC335" s="44"/>
      <c r="AD335" s="201"/>
      <c r="AE335" s="201"/>
      <c r="AF335" s="41"/>
      <c r="AG335" s="46"/>
      <c r="AH335" s="46"/>
      <c r="AI335" s="41"/>
      <c r="AJ335" s="675"/>
      <c r="AK335" s="676"/>
      <c r="AL335" s="42"/>
      <c r="AM335" s="327"/>
      <c r="AN335" s="44"/>
      <c r="AO335" s="171" t="str">
        <f t="shared" si="22"/>
        <v/>
      </c>
      <c r="AP335" s="44"/>
      <c r="AS335" s="75"/>
      <c r="AT335" s="75"/>
      <c r="AU335" s="76" t="b">
        <f t="shared" si="23"/>
        <v>1</v>
      </c>
    </row>
    <row r="336" spans="5:47" ht="43.5" customHeight="1">
      <c r="E336" s="44"/>
      <c r="F336" s="287" t="str">
        <f t="shared" si="20"/>
        <v/>
      </c>
      <c r="G336" s="87"/>
      <c r="H336" s="84"/>
      <c r="I336" s="84"/>
      <c r="J336" s="46"/>
      <c r="K336" s="44"/>
      <c r="L336" s="44"/>
      <c r="M336" s="44"/>
      <c r="N336" s="46"/>
      <c r="O336" s="41"/>
      <c r="P336" s="194"/>
      <c r="Q336" s="41"/>
      <c r="R336" s="41"/>
      <c r="S336" s="84"/>
      <c r="T336" s="46"/>
      <c r="U336" s="201"/>
      <c r="V336" s="85"/>
      <c r="W336" s="86"/>
      <c r="X336" s="89"/>
      <c r="Y336" s="201"/>
      <c r="Z336" s="201"/>
      <c r="AA336" s="87"/>
      <c r="AB336" s="171" t="str">
        <f t="shared" si="21"/>
        <v/>
      </c>
      <c r="AC336" s="44"/>
      <c r="AD336" s="201"/>
      <c r="AE336" s="201"/>
      <c r="AF336" s="41"/>
      <c r="AG336" s="46"/>
      <c r="AH336" s="46"/>
      <c r="AI336" s="41"/>
      <c r="AJ336" s="675"/>
      <c r="AK336" s="676"/>
      <c r="AL336" s="42"/>
      <c r="AM336" s="327"/>
      <c r="AN336" s="44"/>
      <c r="AO336" s="171" t="str">
        <f t="shared" si="22"/>
        <v/>
      </c>
      <c r="AP336" s="44"/>
      <c r="AS336" s="75"/>
      <c r="AT336" s="75"/>
      <c r="AU336" s="76" t="b">
        <f t="shared" si="23"/>
        <v>1</v>
      </c>
    </row>
    <row r="337" spans="5:47" ht="43.5" customHeight="1">
      <c r="E337" s="44"/>
      <c r="F337" s="287" t="str">
        <f t="shared" si="20"/>
        <v/>
      </c>
      <c r="G337" s="87"/>
      <c r="H337" s="84"/>
      <c r="I337" s="84"/>
      <c r="J337" s="46"/>
      <c r="K337" s="44"/>
      <c r="L337" s="44"/>
      <c r="M337" s="44"/>
      <c r="N337" s="46"/>
      <c r="O337" s="41"/>
      <c r="P337" s="194"/>
      <c r="Q337" s="41"/>
      <c r="R337" s="41"/>
      <c r="S337" s="84"/>
      <c r="T337" s="46"/>
      <c r="U337" s="201"/>
      <c r="V337" s="85"/>
      <c r="W337" s="86"/>
      <c r="X337" s="89"/>
      <c r="Y337" s="201"/>
      <c r="Z337" s="201"/>
      <c r="AA337" s="87"/>
      <c r="AB337" s="171" t="str">
        <f t="shared" si="21"/>
        <v/>
      </c>
      <c r="AC337" s="44"/>
      <c r="AD337" s="201"/>
      <c r="AE337" s="201"/>
      <c r="AF337" s="41"/>
      <c r="AG337" s="46"/>
      <c r="AH337" s="46"/>
      <c r="AI337" s="41"/>
      <c r="AJ337" s="675"/>
      <c r="AK337" s="676"/>
      <c r="AL337" s="42"/>
      <c r="AM337" s="327"/>
      <c r="AN337" s="44"/>
      <c r="AO337" s="171" t="str">
        <f t="shared" si="22"/>
        <v/>
      </c>
      <c r="AP337" s="44"/>
      <c r="AS337" s="75"/>
      <c r="AT337" s="75"/>
      <c r="AU337" s="76" t="b">
        <f t="shared" si="23"/>
        <v>1</v>
      </c>
    </row>
    <row r="338" spans="5:47" ht="43.5" customHeight="1">
      <c r="E338" s="44"/>
      <c r="F338" s="287" t="str">
        <f t="shared" si="20"/>
        <v/>
      </c>
      <c r="G338" s="87"/>
      <c r="H338" s="84"/>
      <c r="I338" s="84"/>
      <c r="J338" s="46"/>
      <c r="K338" s="44"/>
      <c r="L338" s="44"/>
      <c r="M338" s="44"/>
      <c r="N338" s="46"/>
      <c r="O338" s="41"/>
      <c r="P338" s="194"/>
      <c r="Q338" s="41"/>
      <c r="R338" s="41"/>
      <c r="S338" s="84"/>
      <c r="T338" s="46"/>
      <c r="U338" s="201"/>
      <c r="V338" s="85"/>
      <c r="W338" s="86"/>
      <c r="X338" s="89"/>
      <c r="Y338" s="201"/>
      <c r="Z338" s="201"/>
      <c r="AA338" s="87"/>
      <c r="AB338" s="171" t="str">
        <f t="shared" si="21"/>
        <v/>
      </c>
      <c r="AC338" s="44"/>
      <c r="AD338" s="201"/>
      <c r="AE338" s="201"/>
      <c r="AF338" s="41"/>
      <c r="AG338" s="46"/>
      <c r="AH338" s="46"/>
      <c r="AI338" s="41"/>
      <c r="AJ338" s="675"/>
      <c r="AK338" s="676"/>
      <c r="AL338" s="42"/>
      <c r="AM338" s="327"/>
      <c r="AN338" s="44"/>
      <c r="AO338" s="171" t="str">
        <f t="shared" si="22"/>
        <v/>
      </c>
      <c r="AP338" s="44"/>
      <c r="AS338" s="75"/>
      <c r="AT338" s="75"/>
      <c r="AU338" s="76" t="b">
        <f t="shared" si="23"/>
        <v>1</v>
      </c>
    </row>
    <row r="339" spans="5:47" ht="43.5" customHeight="1">
      <c r="E339" s="44"/>
      <c r="F339" s="287" t="str">
        <f t="shared" si="20"/>
        <v/>
      </c>
      <c r="G339" s="87"/>
      <c r="H339" s="84"/>
      <c r="I339" s="84"/>
      <c r="J339" s="46"/>
      <c r="K339" s="44"/>
      <c r="L339" s="44"/>
      <c r="M339" s="44"/>
      <c r="N339" s="46"/>
      <c r="O339" s="41"/>
      <c r="P339" s="194"/>
      <c r="Q339" s="41"/>
      <c r="R339" s="41"/>
      <c r="S339" s="84"/>
      <c r="T339" s="46"/>
      <c r="U339" s="201"/>
      <c r="V339" s="85"/>
      <c r="W339" s="86"/>
      <c r="X339" s="89"/>
      <c r="Y339" s="201"/>
      <c r="Z339" s="201"/>
      <c r="AA339" s="87"/>
      <c r="AB339" s="171" t="str">
        <f t="shared" si="21"/>
        <v/>
      </c>
      <c r="AC339" s="44"/>
      <c r="AD339" s="201"/>
      <c r="AE339" s="201"/>
      <c r="AF339" s="41"/>
      <c r="AG339" s="46"/>
      <c r="AH339" s="46"/>
      <c r="AI339" s="41"/>
      <c r="AJ339" s="675"/>
      <c r="AK339" s="676"/>
      <c r="AL339" s="42"/>
      <c r="AM339" s="327"/>
      <c r="AN339" s="44"/>
      <c r="AO339" s="171" t="str">
        <f t="shared" si="22"/>
        <v/>
      </c>
      <c r="AP339" s="44"/>
      <c r="AS339" s="75"/>
      <c r="AT339" s="75"/>
      <c r="AU339" s="76" t="b">
        <f t="shared" si="23"/>
        <v>1</v>
      </c>
    </row>
    <row r="340" spans="5:47" ht="43.5" customHeight="1">
      <c r="E340" s="44"/>
      <c r="F340" s="287" t="str">
        <f t="shared" si="20"/>
        <v/>
      </c>
      <c r="G340" s="87"/>
      <c r="H340" s="84"/>
      <c r="I340" s="84"/>
      <c r="J340" s="46"/>
      <c r="K340" s="44"/>
      <c r="L340" s="44"/>
      <c r="M340" s="44"/>
      <c r="N340" s="46"/>
      <c r="O340" s="41"/>
      <c r="P340" s="194"/>
      <c r="Q340" s="41"/>
      <c r="R340" s="41"/>
      <c r="S340" s="84"/>
      <c r="T340" s="46"/>
      <c r="U340" s="201"/>
      <c r="V340" s="85"/>
      <c r="W340" s="86"/>
      <c r="X340" s="89"/>
      <c r="Y340" s="201"/>
      <c r="Z340" s="201"/>
      <c r="AA340" s="87"/>
      <c r="AB340" s="171" t="str">
        <f t="shared" si="21"/>
        <v/>
      </c>
      <c r="AC340" s="44"/>
      <c r="AD340" s="201"/>
      <c r="AE340" s="201"/>
      <c r="AF340" s="41"/>
      <c r="AG340" s="46"/>
      <c r="AH340" s="46"/>
      <c r="AI340" s="41"/>
      <c r="AJ340" s="675"/>
      <c r="AK340" s="676"/>
      <c r="AL340" s="42"/>
      <c r="AM340" s="327"/>
      <c r="AN340" s="44"/>
      <c r="AO340" s="171" t="str">
        <f t="shared" si="22"/>
        <v/>
      </c>
      <c r="AP340" s="44"/>
      <c r="AS340" s="75"/>
      <c r="AT340" s="75"/>
      <c r="AU340" s="76" t="b">
        <f t="shared" si="23"/>
        <v>1</v>
      </c>
    </row>
    <row r="341" spans="5:47" ht="43.5" customHeight="1">
      <c r="E341" s="44"/>
      <c r="F341" s="287" t="str">
        <f t="shared" si="20"/>
        <v/>
      </c>
      <c r="G341" s="87"/>
      <c r="H341" s="84"/>
      <c r="I341" s="84"/>
      <c r="J341" s="46"/>
      <c r="K341" s="44"/>
      <c r="L341" s="44"/>
      <c r="M341" s="44"/>
      <c r="N341" s="46"/>
      <c r="O341" s="41"/>
      <c r="P341" s="194"/>
      <c r="Q341" s="41"/>
      <c r="R341" s="41"/>
      <c r="S341" s="84"/>
      <c r="T341" s="46"/>
      <c r="U341" s="201"/>
      <c r="V341" s="85"/>
      <c r="W341" s="86"/>
      <c r="X341" s="89"/>
      <c r="Y341" s="201"/>
      <c r="Z341" s="201"/>
      <c r="AA341" s="87"/>
      <c r="AB341" s="171" t="str">
        <f t="shared" si="21"/>
        <v/>
      </c>
      <c r="AC341" s="44"/>
      <c r="AD341" s="201"/>
      <c r="AE341" s="201"/>
      <c r="AF341" s="41"/>
      <c r="AG341" s="46"/>
      <c r="AH341" s="46"/>
      <c r="AI341" s="41"/>
      <c r="AJ341" s="675"/>
      <c r="AK341" s="676"/>
      <c r="AL341" s="42"/>
      <c r="AM341" s="327"/>
      <c r="AN341" s="44"/>
      <c r="AO341" s="171" t="str">
        <f t="shared" si="22"/>
        <v/>
      </c>
      <c r="AP341" s="44"/>
      <c r="AS341" s="75"/>
      <c r="AT341" s="75"/>
      <c r="AU341" s="76" t="b">
        <f t="shared" si="23"/>
        <v>1</v>
      </c>
    </row>
    <row r="342" spans="5:47" ht="43.5" customHeight="1">
      <c r="E342" s="44"/>
      <c r="F342" s="287" t="str">
        <f t="shared" si="20"/>
        <v/>
      </c>
      <c r="G342" s="87"/>
      <c r="H342" s="84"/>
      <c r="I342" s="84"/>
      <c r="J342" s="46"/>
      <c r="K342" s="44"/>
      <c r="L342" s="44"/>
      <c r="M342" s="44"/>
      <c r="N342" s="46"/>
      <c r="O342" s="41"/>
      <c r="P342" s="194"/>
      <c r="Q342" s="41"/>
      <c r="R342" s="41"/>
      <c r="S342" s="84"/>
      <c r="T342" s="46"/>
      <c r="U342" s="201"/>
      <c r="V342" s="85"/>
      <c r="W342" s="86"/>
      <c r="X342" s="89"/>
      <c r="Y342" s="201"/>
      <c r="Z342" s="201"/>
      <c r="AA342" s="87"/>
      <c r="AB342" s="171" t="str">
        <f t="shared" si="21"/>
        <v/>
      </c>
      <c r="AC342" s="44"/>
      <c r="AD342" s="201"/>
      <c r="AE342" s="201"/>
      <c r="AF342" s="41"/>
      <c r="AG342" s="46"/>
      <c r="AH342" s="46"/>
      <c r="AI342" s="41"/>
      <c r="AJ342" s="675"/>
      <c r="AK342" s="676"/>
      <c r="AL342" s="42"/>
      <c r="AM342" s="327"/>
      <c r="AN342" s="44"/>
      <c r="AO342" s="171" t="str">
        <f t="shared" si="22"/>
        <v/>
      </c>
      <c r="AP342" s="44"/>
      <c r="AS342" s="75"/>
      <c r="AT342" s="75"/>
      <c r="AU342" s="76" t="b">
        <f t="shared" si="23"/>
        <v>1</v>
      </c>
    </row>
    <row r="343" spans="5:47" ht="43.5" customHeight="1">
      <c r="E343" s="44"/>
      <c r="F343" s="287" t="str">
        <f t="shared" si="20"/>
        <v/>
      </c>
      <c r="G343" s="87"/>
      <c r="H343" s="84"/>
      <c r="I343" s="84"/>
      <c r="J343" s="46"/>
      <c r="K343" s="44"/>
      <c r="L343" s="44"/>
      <c r="M343" s="44"/>
      <c r="N343" s="46"/>
      <c r="O343" s="41"/>
      <c r="P343" s="194"/>
      <c r="Q343" s="41"/>
      <c r="R343" s="41"/>
      <c r="S343" s="84"/>
      <c r="T343" s="46"/>
      <c r="U343" s="201"/>
      <c r="V343" s="85"/>
      <c r="W343" s="86"/>
      <c r="X343" s="89"/>
      <c r="Y343" s="201"/>
      <c r="Z343" s="201"/>
      <c r="AA343" s="87"/>
      <c r="AB343" s="171" t="str">
        <f t="shared" si="21"/>
        <v/>
      </c>
      <c r="AC343" s="44"/>
      <c r="AD343" s="201"/>
      <c r="AE343" s="201"/>
      <c r="AF343" s="41"/>
      <c r="AG343" s="46"/>
      <c r="AH343" s="46"/>
      <c r="AI343" s="41"/>
      <c r="AJ343" s="675"/>
      <c r="AK343" s="676"/>
      <c r="AL343" s="42"/>
      <c r="AM343" s="327"/>
      <c r="AN343" s="44"/>
      <c r="AO343" s="171" t="str">
        <f t="shared" si="22"/>
        <v/>
      </c>
      <c r="AP343" s="44"/>
      <c r="AS343" s="75"/>
      <c r="AT343" s="75"/>
      <c r="AU343" s="76" t="b">
        <f t="shared" si="23"/>
        <v>1</v>
      </c>
    </row>
    <row r="344" spans="5:47" ht="43.5" customHeight="1">
      <c r="E344" s="44"/>
      <c r="F344" s="287" t="str">
        <f t="shared" si="20"/>
        <v/>
      </c>
      <c r="G344" s="87"/>
      <c r="H344" s="84"/>
      <c r="I344" s="84"/>
      <c r="J344" s="46"/>
      <c r="K344" s="44"/>
      <c r="L344" s="44"/>
      <c r="M344" s="44"/>
      <c r="N344" s="46"/>
      <c r="O344" s="41"/>
      <c r="P344" s="194"/>
      <c r="Q344" s="41"/>
      <c r="R344" s="41"/>
      <c r="S344" s="84"/>
      <c r="T344" s="46"/>
      <c r="U344" s="201"/>
      <c r="V344" s="85"/>
      <c r="W344" s="86"/>
      <c r="X344" s="89"/>
      <c r="Y344" s="201"/>
      <c r="Z344" s="201"/>
      <c r="AA344" s="87"/>
      <c r="AB344" s="171" t="str">
        <f t="shared" si="21"/>
        <v/>
      </c>
      <c r="AC344" s="44"/>
      <c r="AD344" s="201"/>
      <c r="AE344" s="201"/>
      <c r="AF344" s="41"/>
      <c r="AG344" s="46"/>
      <c r="AH344" s="46"/>
      <c r="AI344" s="41"/>
      <c r="AJ344" s="675"/>
      <c r="AK344" s="676"/>
      <c r="AL344" s="42"/>
      <c r="AM344" s="327"/>
      <c r="AN344" s="44"/>
      <c r="AO344" s="171" t="str">
        <f t="shared" si="22"/>
        <v/>
      </c>
      <c r="AP344" s="44"/>
      <c r="AS344" s="75"/>
      <c r="AT344" s="75"/>
      <c r="AU344" s="76" t="b">
        <f t="shared" si="23"/>
        <v>1</v>
      </c>
    </row>
    <row r="345" spans="5:47" ht="43.5" customHeight="1">
      <c r="E345" s="44"/>
      <c r="F345" s="287" t="str">
        <f t="shared" si="20"/>
        <v/>
      </c>
      <c r="G345" s="87"/>
      <c r="H345" s="84"/>
      <c r="I345" s="84"/>
      <c r="J345" s="46"/>
      <c r="K345" s="44"/>
      <c r="L345" s="44"/>
      <c r="M345" s="44"/>
      <c r="N345" s="46"/>
      <c r="O345" s="41"/>
      <c r="P345" s="194"/>
      <c r="Q345" s="41"/>
      <c r="R345" s="41"/>
      <c r="S345" s="84"/>
      <c r="T345" s="46"/>
      <c r="U345" s="201"/>
      <c r="V345" s="85"/>
      <c r="W345" s="86"/>
      <c r="X345" s="89"/>
      <c r="Y345" s="201"/>
      <c r="Z345" s="201"/>
      <c r="AA345" s="87"/>
      <c r="AB345" s="171" t="str">
        <f t="shared" si="21"/>
        <v/>
      </c>
      <c r="AC345" s="44"/>
      <c r="AD345" s="201"/>
      <c r="AE345" s="201"/>
      <c r="AF345" s="41"/>
      <c r="AG345" s="46"/>
      <c r="AH345" s="46"/>
      <c r="AI345" s="41"/>
      <c r="AJ345" s="675"/>
      <c r="AK345" s="676"/>
      <c r="AL345" s="42"/>
      <c r="AM345" s="327"/>
      <c r="AN345" s="44"/>
      <c r="AO345" s="171" t="str">
        <f t="shared" si="22"/>
        <v/>
      </c>
      <c r="AP345" s="44"/>
      <c r="AS345" s="75"/>
      <c r="AT345" s="75"/>
      <c r="AU345" s="76" t="b">
        <f t="shared" si="23"/>
        <v>1</v>
      </c>
    </row>
    <row r="346" spans="5:47" ht="43.5" customHeight="1">
      <c r="E346" s="44"/>
      <c r="F346" s="287" t="str">
        <f t="shared" si="20"/>
        <v/>
      </c>
      <c r="G346" s="87"/>
      <c r="H346" s="84"/>
      <c r="I346" s="84"/>
      <c r="J346" s="46"/>
      <c r="K346" s="44"/>
      <c r="L346" s="44"/>
      <c r="M346" s="44"/>
      <c r="N346" s="46"/>
      <c r="O346" s="41"/>
      <c r="P346" s="194"/>
      <c r="Q346" s="41"/>
      <c r="R346" s="41"/>
      <c r="S346" s="84"/>
      <c r="T346" s="46"/>
      <c r="U346" s="201"/>
      <c r="V346" s="85"/>
      <c r="W346" s="86"/>
      <c r="X346" s="89"/>
      <c r="Y346" s="201"/>
      <c r="Z346" s="201"/>
      <c r="AA346" s="87"/>
      <c r="AB346" s="171" t="str">
        <f t="shared" si="21"/>
        <v/>
      </c>
      <c r="AC346" s="44"/>
      <c r="AD346" s="201"/>
      <c r="AE346" s="201"/>
      <c r="AF346" s="41"/>
      <c r="AG346" s="46"/>
      <c r="AH346" s="46"/>
      <c r="AI346" s="41"/>
      <c r="AJ346" s="675"/>
      <c r="AK346" s="676"/>
      <c r="AL346" s="42"/>
      <c r="AM346" s="327"/>
      <c r="AN346" s="44"/>
      <c r="AO346" s="171" t="str">
        <f t="shared" si="22"/>
        <v/>
      </c>
      <c r="AP346" s="44"/>
      <c r="AS346" s="75"/>
      <c r="AT346" s="75"/>
      <c r="AU346" s="76" t="b">
        <f t="shared" si="23"/>
        <v>1</v>
      </c>
    </row>
    <row r="347" spans="5:47" ht="43.5" customHeight="1">
      <c r="E347" s="44"/>
      <c r="F347" s="287" t="str">
        <f t="shared" si="20"/>
        <v/>
      </c>
      <c r="G347" s="87"/>
      <c r="H347" s="84"/>
      <c r="I347" s="84"/>
      <c r="J347" s="46"/>
      <c r="K347" s="44"/>
      <c r="L347" s="44"/>
      <c r="M347" s="44"/>
      <c r="N347" s="46"/>
      <c r="O347" s="41"/>
      <c r="P347" s="194"/>
      <c r="Q347" s="41"/>
      <c r="R347" s="41"/>
      <c r="S347" s="84"/>
      <c r="T347" s="46"/>
      <c r="U347" s="201"/>
      <c r="V347" s="85"/>
      <c r="W347" s="86"/>
      <c r="X347" s="89"/>
      <c r="Y347" s="201"/>
      <c r="Z347" s="201"/>
      <c r="AA347" s="87"/>
      <c r="AB347" s="171" t="str">
        <f t="shared" si="21"/>
        <v/>
      </c>
      <c r="AC347" s="44"/>
      <c r="AD347" s="201"/>
      <c r="AE347" s="201"/>
      <c r="AF347" s="41"/>
      <c r="AG347" s="46"/>
      <c r="AH347" s="46"/>
      <c r="AI347" s="41"/>
      <c r="AJ347" s="675"/>
      <c r="AK347" s="676"/>
      <c r="AL347" s="42"/>
      <c r="AM347" s="327"/>
      <c r="AN347" s="44"/>
      <c r="AO347" s="171" t="str">
        <f t="shared" si="22"/>
        <v/>
      </c>
      <c r="AP347" s="44"/>
      <c r="AS347" s="75"/>
      <c r="AT347" s="75"/>
      <c r="AU347" s="76" t="b">
        <f t="shared" si="23"/>
        <v>1</v>
      </c>
    </row>
    <row r="348" spans="5:47" ht="43.5" customHeight="1">
      <c r="E348" s="44"/>
      <c r="F348" s="287" t="str">
        <f t="shared" si="20"/>
        <v/>
      </c>
      <c r="G348" s="87"/>
      <c r="H348" s="84"/>
      <c r="I348" s="84"/>
      <c r="J348" s="46"/>
      <c r="K348" s="44"/>
      <c r="L348" s="44"/>
      <c r="M348" s="44"/>
      <c r="N348" s="46"/>
      <c r="O348" s="41"/>
      <c r="P348" s="194"/>
      <c r="Q348" s="41"/>
      <c r="R348" s="41"/>
      <c r="S348" s="84"/>
      <c r="T348" s="46"/>
      <c r="U348" s="201"/>
      <c r="V348" s="85"/>
      <c r="W348" s="86"/>
      <c r="X348" s="89"/>
      <c r="Y348" s="201"/>
      <c r="Z348" s="201"/>
      <c r="AA348" s="87"/>
      <c r="AB348" s="171" t="str">
        <f t="shared" si="21"/>
        <v/>
      </c>
      <c r="AC348" s="44"/>
      <c r="AD348" s="201"/>
      <c r="AE348" s="201"/>
      <c r="AF348" s="41"/>
      <c r="AG348" s="46"/>
      <c r="AH348" s="46"/>
      <c r="AI348" s="41"/>
      <c r="AJ348" s="675"/>
      <c r="AK348" s="676"/>
      <c r="AL348" s="42"/>
      <c r="AM348" s="327"/>
      <c r="AN348" s="44"/>
      <c r="AO348" s="171" t="str">
        <f t="shared" si="22"/>
        <v/>
      </c>
      <c r="AP348" s="44"/>
      <c r="AS348" s="75"/>
      <c r="AT348" s="75"/>
      <c r="AU348" s="76" t="b">
        <f t="shared" si="23"/>
        <v>1</v>
      </c>
    </row>
    <row r="349" spans="5:47" ht="43.5" customHeight="1">
      <c r="E349" s="44"/>
      <c r="F349" s="287" t="str">
        <f t="shared" si="20"/>
        <v/>
      </c>
      <c r="G349" s="87"/>
      <c r="H349" s="84"/>
      <c r="I349" s="84"/>
      <c r="J349" s="46"/>
      <c r="K349" s="44"/>
      <c r="L349" s="44"/>
      <c r="M349" s="44"/>
      <c r="N349" s="46"/>
      <c r="O349" s="41"/>
      <c r="P349" s="194"/>
      <c r="Q349" s="41"/>
      <c r="R349" s="41"/>
      <c r="S349" s="84"/>
      <c r="T349" s="46"/>
      <c r="U349" s="201"/>
      <c r="V349" s="85"/>
      <c r="W349" s="86"/>
      <c r="X349" s="89"/>
      <c r="Y349" s="201"/>
      <c r="Z349" s="201"/>
      <c r="AA349" s="87"/>
      <c r="AB349" s="171" t="str">
        <f t="shared" si="21"/>
        <v/>
      </c>
      <c r="AC349" s="44"/>
      <c r="AD349" s="201"/>
      <c r="AE349" s="201"/>
      <c r="AF349" s="41"/>
      <c r="AG349" s="46"/>
      <c r="AH349" s="46"/>
      <c r="AI349" s="41"/>
      <c r="AJ349" s="675"/>
      <c r="AK349" s="676"/>
      <c r="AL349" s="42"/>
      <c r="AM349" s="327"/>
      <c r="AN349" s="44"/>
      <c r="AO349" s="171" t="str">
        <f t="shared" si="22"/>
        <v/>
      </c>
      <c r="AP349" s="44"/>
      <c r="AS349" s="75"/>
      <c r="AT349" s="75"/>
      <c r="AU349" s="76" t="b">
        <f t="shared" si="23"/>
        <v>1</v>
      </c>
    </row>
    <row r="350" spans="5:47" ht="43.5" customHeight="1">
      <c r="E350" s="44"/>
      <c r="F350" s="287" t="str">
        <f t="shared" si="20"/>
        <v/>
      </c>
      <c r="G350" s="87"/>
      <c r="H350" s="84"/>
      <c r="I350" s="84"/>
      <c r="J350" s="46"/>
      <c r="K350" s="44"/>
      <c r="L350" s="44"/>
      <c r="M350" s="44"/>
      <c r="N350" s="46"/>
      <c r="O350" s="41"/>
      <c r="P350" s="194"/>
      <c r="Q350" s="41"/>
      <c r="R350" s="41"/>
      <c r="S350" s="84"/>
      <c r="T350" s="46"/>
      <c r="U350" s="201"/>
      <c r="V350" s="85"/>
      <c r="W350" s="86"/>
      <c r="X350" s="89"/>
      <c r="Y350" s="201"/>
      <c r="Z350" s="201"/>
      <c r="AA350" s="87"/>
      <c r="AB350" s="171" t="str">
        <f t="shared" si="21"/>
        <v/>
      </c>
      <c r="AC350" s="44"/>
      <c r="AD350" s="201"/>
      <c r="AE350" s="201"/>
      <c r="AF350" s="41"/>
      <c r="AG350" s="46"/>
      <c r="AH350" s="46"/>
      <c r="AI350" s="41"/>
      <c r="AJ350" s="675"/>
      <c r="AK350" s="676"/>
      <c r="AL350" s="42"/>
      <c r="AM350" s="327"/>
      <c r="AN350" s="44"/>
      <c r="AO350" s="171" t="str">
        <f t="shared" si="22"/>
        <v/>
      </c>
      <c r="AP350" s="44"/>
      <c r="AS350" s="75"/>
      <c r="AT350" s="75"/>
      <c r="AU350" s="76" t="b">
        <f t="shared" si="23"/>
        <v>1</v>
      </c>
    </row>
    <row r="351" spans="5:47" ht="43.5" customHeight="1">
      <c r="E351" s="44"/>
      <c r="F351" s="287" t="str">
        <f t="shared" si="20"/>
        <v/>
      </c>
      <c r="G351" s="87"/>
      <c r="H351" s="84"/>
      <c r="I351" s="84"/>
      <c r="J351" s="46"/>
      <c r="K351" s="44"/>
      <c r="L351" s="44"/>
      <c r="M351" s="44"/>
      <c r="N351" s="46"/>
      <c r="O351" s="41"/>
      <c r="P351" s="194"/>
      <c r="Q351" s="41"/>
      <c r="R351" s="41"/>
      <c r="S351" s="84"/>
      <c r="T351" s="46"/>
      <c r="U351" s="201"/>
      <c r="V351" s="85"/>
      <c r="W351" s="86"/>
      <c r="X351" s="89"/>
      <c r="Y351" s="201"/>
      <c r="Z351" s="201"/>
      <c r="AA351" s="87"/>
      <c r="AB351" s="171" t="str">
        <f t="shared" si="21"/>
        <v/>
      </c>
      <c r="AC351" s="44"/>
      <c r="AD351" s="201"/>
      <c r="AE351" s="201"/>
      <c r="AF351" s="41"/>
      <c r="AG351" s="46"/>
      <c r="AH351" s="46"/>
      <c r="AI351" s="41"/>
      <c r="AJ351" s="675"/>
      <c r="AK351" s="676"/>
      <c r="AL351" s="42"/>
      <c r="AM351" s="327"/>
      <c r="AN351" s="44"/>
      <c r="AO351" s="171" t="str">
        <f t="shared" si="22"/>
        <v/>
      </c>
      <c r="AP351" s="44"/>
      <c r="AS351" s="75"/>
      <c r="AT351" s="75"/>
      <c r="AU351" s="76" t="b">
        <f t="shared" si="23"/>
        <v>1</v>
      </c>
    </row>
    <row r="352" spans="5:47" ht="43.5" customHeight="1">
      <c r="E352" s="44"/>
      <c r="F352" s="287" t="str">
        <f t="shared" si="20"/>
        <v/>
      </c>
      <c r="G352" s="87"/>
      <c r="H352" s="84"/>
      <c r="I352" s="84"/>
      <c r="J352" s="46"/>
      <c r="K352" s="44"/>
      <c r="L352" s="44"/>
      <c r="M352" s="44"/>
      <c r="N352" s="46"/>
      <c r="O352" s="41"/>
      <c r="P352" s="194"/>
      <c r="Q352" s="41"/>
      <c r="R352" s="41"/>
      <c r="S352" s="84"/>
      <c r="T352" s="46"/>
      <c r="U352" s="201"/>
      <c r="V352" s="85"/>
      <c r="W352" s="86"/>
      <c r="X352" s="89"/>
      <c r="Y352" s="201"/>
      <c r="Z352" s="201"/>
      <c r="AA352" s="87"/>
      <c r="AB352" s="171" t="str">
        <f t="shared" si="21"/>
        <v/>
      </c>
      <c r="AC352" s="44"/>
      <c r="AD352" s="201"/>
      <c r="AE352" s="201"/>
      <c r="AF352" s="41"/>
      <c r="AG352" s="46"/>
      <c r="AH352" s="46"/>
      <c r="AI352" s="41"/>
      <c r="AJ352" s="675"/>
      <c r="AK352" s="676"/>
      <c r="AL352" s="42"/>
      <c r="AM352" s="327"/>
      <c r="AN352" s="44"/>
      <c r="AO352" s="171" t="str">
        <f t="shared" si="22"/>
        <v/>
      </c>
      <c r="AP352" s="44"/>
      <c r="AS352" s="75"/>
      <c r="AT352" s="75"/>
      <c r="AU352" s="76" t="b">
        <f t="shared" si="23"/>
        <v>1</v>
      </c>
    </row>
    <row r="353" spans="5:47" ht="43.5" customHeight="1">
      <c r="E353" s="44"/>
      <c r="F353" s="287" t="str">
        <f t="shared" si="20"/>
        <v/>
      </c>
      <c r="G353" s="87"/>
      <c r="H353" s="84"/>
      <c r="I353" s="84"/>
      <c r="J353" s="46"/>
      <c r="K353" s="44"/>
      <c r="L353" s="44"/>
      <c r="M353" s="44"/>
      <c r="N353" s="46"/>
      <c r="O353" s="41"/>
      <c r="P353" s="194"/>
      <c r="Q353" s="41"/>
      <c r="R353" s="41"/>
      <c r="S353" s="84"/>
      <c r="T353" s="46"/>
      <c r="U353" s="201"/>
      <c r="V353" s="85"/>
      <c r="W353" s="86"/>
      <c r="X353" s="89"/>
      <c r="Y353" s="201"/>
      <c r="Z353" s="201"/>
      <c r="AA353" s="87"/>
      <c r="AB353" s="171" t="str">
        <f t="shared" si="21"/>
        <v/>
      </c>
      <c r="AC353" s="44"/>
      <c r="AD353" s="201"/>
      <c r="AE353" s="201"/>
      <c r="AF353" s="41"/>
      <c r="AG353" s="46"/>
      <c r="AH353" s="46"/>
      <c r="AI353" s="41"/>
      <c r="AJ353" s="675"/>
      <c r="AK353" s="676"/>
      <c r="AL353" s="42"/>
      <c r="AM353" s="327"/>
      <c r="AN353" s="44"/>
      <c r="AO353" s="171" t="str">
        <f t="shared" si="22"/>
        <v/>
      </c>
      <c r="AP353" s="44"/>
      <c r="AS353" s="75"/>
      <c r="AT353" s="75"/>
      <c r="AU353" s="76" t="b">
        <f t="shared" si="23"/>
        <v>1</v>
      </c>
    </row>
    <row r="354" spans="5:47" ht="43.5" customHeight="1">
      <c r="E354" s="44"/>
      <c r="F354" s="287" t="str">
        <f t="shared" ref="F354:F417" si="24">IF(ISBLANK($E354), "", VLOOKUP($E354,참여인력_개요,2,FALSE))</f>
        <v/>
      </c>
      <c r="G354" s="87"/>
      <c r="H354" s="84"/>
      <c r="I354" s="84"/>
      <c r="J354" s="46"/>
      <c r="K354" s="44"/>
      <c r="L354" s="44"/>
      <c r="M354" s="44"/>
      <c r="N354" s="46"/>
      <c r="O354" s="41"/>
      <c r="P354" s="194"/>
      <c r="Q354" s="41"/>
      <c r="R354" s="41"/>
      <c r="S354" s="84"/>
      <c r="T354" s="46"/>
      <c r="U354" s="201"/>
      <c r="V354" s="85"/>
      <c r="W354" s="86"/>
      <c r="X354" s="89"/>
      <c r="Y354" s="201"/>
      <c r="Z354" s="201"/>
      <c r="AA354" s="87"/>
      <c r="AB354" s="171" t="str">
        <f t="shared" si="21"/>
        <v/>
      </c>
      <c r="AC354" s="44"/>
      <c r="AD354" s="201"/>
      <c r="AE354" s="201"/>
      <c r="AF354" s="41"/>
      <c r="AG354" s="46"/>
      <c r="AH354" s="46"/>
      <c r="AI354" s="41"/>
      <c r="AJ354" s="675"/>
      <c r="AK354" s="676"/>
      <c r="AL354" s="42"/>
      <c r="AM354" s="327"/>
      <c r="AN354" s="44"/>
      <c r="AO354" s="171" t="str">
        <f t="shared" si="22"/>
        <v/>
      </c>
      <c r="AP354" s="44"/>
      <c r="AS354" s="75"/>
      <c r="AT354" s="75"/>
      <c r="AU354" s="76" t="b">
        <f t="shared" si="23"/>
        <v>1</v>
      </c>
    </row>
    <row r="355" spans="5:47" ht="43.5" customHeight="1">
      <c r="E355" s="44"/>
      <c r="F355" s="287" t="str">
        <f t="shared" si="24"/>
        <v/>
      </c>
      <c r="G355" s="87"/>
      <c r="H355" s="84"/>
      <c r="I355" s="84"/>
      <c r="J355" s="46"/>
      <c r="K355" s="44"/>
      <c r="L355" s="44"/>
      <c r="M355" s="44"/>
      <c r="N355" s="46"/>
      <c r="O355" s="41"/>
      <c r="P355" s="194"/>
      <c r="Q355" s="41"/>
      <c r="R355" s="41"/>
      <c r="S355" s="84"/>
      <c r="T355" s="46"/>
      <c r="U355" s="201"/>
      <c r="V355" s="85"/>
      <c r="W355" s="86"/>
      <c r="X355" s="89"/>
      <c r="Y355" s="201"/>
      <c r="Z355" s="201"/>
      <c r="AA355" s="87"/>
      <c r="AB355" s="171" t="str">
        <f t="shared" si="21"/>
        <v/>
      </c>
      <c r="AC355" s="44"/>
      <c r="AD355" s="201"/>
      <c r="AE355" s="201"/>
      <c r="AF355" s="41"/>
      <c r="AG355" s="46"/>
      <c r="AH355" s="46"/>
      <c r="AI355" s="41"/>
      <c r="AJ355" s="675"/>
      <c r="AK355" s="676"/>
      <c r="AL355" s="42"/>
      <c r="AM355" s="327"/>
      <c r="AN355" s="44"/>
      <c r="AO355" s="171" t="str">
        <f t="shared" si="22"/>
        <v/>
      </c>
      <c r="AP355" s="44"/>
      <c r="AS355" s="75"/>
      <c r="AT355" s="75"/>
      <c r="AU355" s="76" t="b">
        <f t="shared" si="23"/>
        <v>1</v>
      </c>
    </row>
    <row r="356" spans="5:47" ht="43.5" customHeight="1">
      <c r="E356" s="44"/>
      <c r="F356" s="287" t="str">
        <f t="shared" si="24"/>
        <v/>
      </c>
      <c r="G356" s="87"/>
      <c r="H356" s="84"/>
      <c r="I356" s="84"/>
      <c r="J356" s="46"/>
      <c r="K356" s="44"/>
      <c r="L356" s="44"/>
      <c r="M356" s="44"/>
      <c r="N356" s="46"/>
      <c r="O356" s="41"/>
      <c r="P356" s="194"/>
      <c r="Q356" s="41"/>
      <c r="R356" s="41"/>
      <c r="S356" s="84"/>
      <c r="T356" s="46"/>
      <c r="U356" s="201"/>
      <c r="V356" s="85"/>
      <c r="W356" s="86"/>
      <c r="X356" s="89"/>
      <c r="Y356" s="201"/>
      <c r="Z356" s="201"/>
      <c r="AA356" s="87"/>
      <c r="AB356" s="171" t="str">
        <f t="shared" si="21"/>
        <v/>
      </c>
      <c r="AC356" s="44"/>
      <c r="AD356" s="201"/>
      <c r="AE356" s="201"/>
      <c r="AF356" s="41"/>
      <c r="AG356" s="46"/>
      <c r="AH356" s="46"/>
      <c r="AI356" s="41"/>
      <c r="AJ356" s="675"/>
      <c r="AK356" s="676"/>
      <c r="AL356" s="42"/>
      <c r="AM356" s="327"/>
      <c r="AN356" s="44"/>
      <c r="AO356" s="171" t="str">
        <f t="shared" si="22"/>
        <v/>
      </c>
      <c r="AP356" s="44"/>
      <c r="AS356" s="75"/>
      <c r="AT356" s="75"/>
      <c r="AU356" s="76" t="b">
        <f t="shared" si="23"/>
        <v>1</v>
      </c>
    </row>
    <row r="357" spans="5:47" ht="43.5" customHeight="1">
      <c r="E357" s="44"/>
      <c r="F357" s="287" t="str">
        <f t="shared" si="24"/>
        <v/>
      </c>
      <c r="G357" s="87"/>
      <c r="H357" s="84"/>
      <c r="I357" s="84"/>
      <c r="J357" s="46"/>
      <c r="K357" s="44"/>
      <c r="L357" s="44"/>
      <c r="M357" s="44"/>
      <c r="N357" s="46"/>
      <c r="O357" s="41"/>
      <c r="P357" s="194"/>
      <c r="Q357" s="41"/>
      <c r="R357" s="41"/>
      <c r="S357" s="84"/>
      <c r="T357" s="46"/>
      <c r="U357" s="201"/>
      <c r="V357" s="85"/>
      <c r="W357" s="86"/>
      <c r="X357" s="89"/>
      <c r="Y357" s="201"/>
      <c r="Z357" s="201"/>
      <c r="AA357" s="87"/>
      <c r="AB357" s="171" t="str">
        <f t="shared" si="21"/>
        <v/>
      </c>
      <c r="AC357" s="44"/>
      <c r="AD357" s="201"/>
      <c r="AE357" s="201"/>
      <c r="AF357" s="41"/>
      <c r="AG357" s="46"/>
      <c r="AH357" s="46"/>
      <c r="AI357" s="41"/>
      <c r="AJ357" s="675"/>
      <c r="AK357" s="676"/>
      <c r="AL357" s="42"/>
      <c r="AM357" s="327"/>
      <c r="AN357" s="44"/>
      <c r="AO357" s="171" t="str">
        <f t="shared" si="22"/>
        <v/>
      </c>
      <c r="AP357" s="44"/>
      <c r="AS357" s="75"/>
      <c r="AT357" s="75"/>
      <c r="AU357" s="76" t="b">
        <f t="shared" si="23"/>
        <v>1</v>
      </c>
    </row>
    <row r="358" spans="5:47" ht="43.5" customHeight="1">
      <c r="E358" s="44"/>
      <c r="F358" s="287" t="str">
        <f t="shared" si="24"/>
        <v/>
      </c>
      <c r="G358" s="87"/>
      <c r="H358" s="84"/>
      <c r="I358" s="84"/>
      <c r="J358" s="46"/>
      <c r="K358" s="44"/>
      <c r="L358" s="44"/>
      <c r="M358" s="44"/>
      <c r="N358" s="46"/>
      <c r="O358" s="41"/>
      <c r="P358" s="194"/>
      <c r="Q358" s="41"/>
      <c r="R358" s="41"/>
      <c r="S358" s="84"/>
      <c r="T358" s="46"/>
      <c r="U358" s="201"/>
      <c r="V358" s="85"/>
      <c r="W358" s="86"/>
      <c r="X358" s="89"/>
      <c r="Y358" s="201"/>
      <c r="Z358" s="201"/>
      <c r="AA358" s="87"/>
      <c r="AB358" s="171" t="str">
        <f t="shared" si="21"/>
        <v/>
      </c>
      <c r="AC358" s="44"/>
      <c r="AD358" s="201"/>
      <c r="AE358" s="201"/>
      <c r="AF358" s="41"/>
      <c r="AG358" s="46"/>
      <c r="AH358" s="46"/>
      <c r="AI358" s="41"/>
      <c r="AJ358" s="675"/>
      <c r="AK358" s="676"/>
      <c r="AL358" s="42"/>
      <c r="AM358" s="327"/>
      <c r="AN358" s="44"/>
      <c r="AO358" s="171" t="str">
        <f t="shared" si="22"/>
        <v/>
      </c>
      <c r="AP358" s="44"/>
      <c r="AS358" s="75"/>
      <c r="AT358" s="75"/>
      <c r="AU358" s="76" t="b">
        <f t="shared" si="23"/>
        <v>1</v>
      </c>
    </row>
    <row r="359" spans="5:47" ht="43.5" customHeight="1">
      <c r="E359" s="44"/>
      <c r="F359" s="287" t="str">
        <f t="shared" si="24"/>
        <v/>
      </c>
      <c r="G359" s="87"/>
      <c r="H359" s="84"/>
      <c r="I359" s="84"/>
      <c r="J359" s="46"/>
      <c r="K359" s="44"/>
      <c r="L359" s="44"/>
      <c r="M359" s="44"/>
      <c r="N359" s="46"/>
      <c r="O359" s="41"/>
      <c r="P359" s="194"/>
      <c r="Q359" s="41"/>
      <c r="R359" s="41"/>
      <c r="S359" s="84"/>
      <c r="T359" s="46"/>
      <c r="U359" s="201"/>
      <c r="V359" s="85"/>
      <c r="W359" s="86"/>
      <c r="X359" s="89"/>
      <c r="Y359" s="201"/>
      <c r="Z359" s="201"/>
      <c r="AA359" s="87"/>
      <c r="AB359" s="171" t="str">
        <f t="shared" si="21"/>
        <v/>
      </c>
      <c r="AC359" s="44"/>
      <c r="AD359" s="201"/>
      <c r="AE359" s="201"/>
      <c r="AF359" s="41"/>
      <c r="AG359" s="46"/>
      <c r="AH359" s="46"/>
      <c r="AI359" s="41"/>
      <c r="AJ359" s="675"/>
      <c r="AK359" s="676"/>
      <c r="AL359" s="42"/>
      <c r="AM359" s="327"/>
      <c r="AN359" s="44"/>
      <c r="AO359" s="171" t="str">
        <f t="shared" si="22"/>
        <v/>
      </c>
      <c r="AP359" s="44"/>
      <c r="AS359" s="75"/>
      <c r="AT359" s="75"/>
      <c r="AU359" s="76" t="b">
        <f t="shared" si="23"/>
        <v>1</v>
      </c>
    </row>
    <row r="360" spans="5:47" ht="43.5" customHeight="1">
      <c r="E360" s="44"/>
      <c r="F360" s="287" t="str">
        <f t="shared" si="24"/>
        <v/>
      </c>
      <c r="G360" s="87"/>
      <c r="H360" s="84"/>
      <c r="I360" s="84"/>
      <c r="J360" s="46"/>
      <c r="K360" s="44"/>
      <c r="L360" s="44"/>
      <c r="M360" s="44"/>
      <c r="N360" s="46"/>
      <c r="O360" s="41"/>
      <c r="P360" s="194"/>
      <c r="Q360" s="41"/>
      <c r="R360" s="41"/>
      <c r="S360" s="84"/>
      <c r="T360" s="46"/>
      <c r="U360" s="201"/>
      <c r="V360" s="85"/>
      <c r="W360" s="86"/>
      <c r="X360" s="89"/>
      <c r="Y360" s="201"/>
      <c r="Z360" s="201"/>
      <c r="AA360" s="87"/>
      <c r="AB360" s="171" t="str">
        <f t="shared" si="21"/>
        <v/>
      </c>
      <c r="AC360" s="44"/>
      <c r="AD360" s="201"/>
      <c r="AE360" s="201"/>
      <c r="AF360" s="41"/>
      <c r="AG360" s="46"/>
      <c r="AH360" s="46"/>
      <c r="AI360" s="41"/>
      <c r="AJ360" s="675"/>
      <c r="AK360" s="676"/>
      <c r="AL360" s="42"/>
      <c r="AM360" s="327"/>
      <c r="AN360" s="44"/>
      <c r="AO360" s="171" t="str">
        <f t="shared" si="22"/>
        <v/>
      </c>
      <c r="AP360" s="44"/>
      <c r="AS360" s="75"/>
      <c r="AT360" s="75"/>
      <c r="AU360" s="76" t="b">
        <f t="shared" si="23"/>
        <v>1</v>
      </c>
    </row>
    <row r="361" spans="5:47" ht="43.5" customHeight="1">
      <c r="E361" s="44"/>
      <c r="F361" s="287" t="str">
        <f t="shared" si="24"/>
        <v/>
      </c>
      <c r="G361" s="87"/>
      <c r="H361" s="84"/>
      <c r="I361" s="84"/>
      <c r="J361" s="46"/>
      <c r="K361" s="44"/>
      <c r="L361" s="44"/>
      <c r="M361" s="44"/>
      <c r="N361" s="46"/>
      <c r="O361" s="41"/>
      <c r="P361" s="194"/>
      <c r="Q361" s="41"/>
      <c r="R361" s="41"/>
      <c r="S361" s="84"/>
      <c r="T361" s="46"/>
      <c r="U361" s="201"/>
      <c r="V361" s="85"/>
      <c r="W361" s="86"/>
      <c r="X361" s="89"/>
      <c r="Y361" s="201"/>
      <c r="Z361" s="201"/>
      <c r="AA361" s="87"/>
      <c r="AB361" s="171" t="str">
        <f t="shared" si="21"/>
        <v/>
      </c>
      <c r="AC361" s="44"/>
      <c r="AD361" s="201"/>
      <c r="AE361" s="201"/>
      <c r="AF361" s="41"/>
      <c r="AG361" s="46"/>
      <c r="AH361" s="46"/>
      <c r="AI361" s="41"/>
      <c r="AJ361" s="675"/>
      <c r="AK361" s="676"/>
      <c r="AL361" s="42"/>
      <c r="AM361" s="327"/>
      <c r="AN361" s="44"/>
      <c r="AO361" s="171" t="str">
        <f t="shared" si="22"/>
        <v/>
      </c>
      <c r="AP361" s="44"/>
      <c r="AS361" s="75"/>
      <c r="AT361" s="75"/>
      <c r="AU361" s="76" t="b">
        <f t="shared" si="23"/>
        <v>1</v>
      </c>
    </row>
    <row r="362" spans="5:47" ht="43.5" customHeight="1">
      <c r="E362" s="44"/>
      <c r="F362" s="287" t="str">
        <f t="shared" si="24"/>
        <v/>
      </c>
      <c r="G362" s="87"/>
      <c r="H362" s="84"/>
      <c r="I362" s="84"/>
      <c r="J362" s="46"/>
      <c r="K362" s="44"/>
      <c r="L362" s="44"/>
      <c r="M362" s="44"/>
      <c r="N362" s="46"/>
      <c r="O362" s="41"/>
      <c r="P362" s="194"/>
      <c r="Q362" s="41"/>
      <c r="R362" s="41"/>
      <c r="S362" s="84"/>
      <c r="T362" s="46"/>
      <c r="U362" s="201"/>
      <c r="V362" s="85"/>
      <c r="W362" s="86"/>
      <c r="X362" s="89"/>
      <c r="Y362" s="201"/>
      <c r="Z362" s="201"/>
      <c r="AA362" s="87"/>
      <c r="AB362" s="171" t="str">
        <f t="shared" si="21"/>
        <v/>
      </c>
      <c r="AC362" s="44"/>
      <c r="AD362" s="201"/>
      <c r="AE362" s="201"/>
      <c r="AF362" s="41"/>
      <c r="AG362" s="46"/>
      <c r="AH362" s="46"/>
      <c r="AI362" s="41"/>
      <c r="AJ362" s="675"/>
      <c r="AK362" s="676"/>
      <c r="AL362" s="42"/>
      <c r="AM362" s="327"/>
      <c r="AN362" s="44"/>
      <c r="AO362" s="171" t="str">
        <f t="shared" si="22"/>
        <v/>
      </c>
      <c r="AP362" s="44"/>
      <c r="AS362" s="75"/>
      <c r="AT362" s="75"/>
      <c r="AU362" s="76" t="b">
        <f t="shared" si="23"/>
        <v>1</v>
      </c>
    </row>
    <row r="363" spans="5:47" ht="43.5" customHeight="1">
      <c r="E363" s="44"/>
      <c r="F363" s="287" t="str">
        <f t="shared" si="24"/>
        <v/>
      </c>
      <c r="G363" s="87"/>
      <c r="H363" s="84"/>
      <c r="I363" s="84"/>
      <c r="J363" s="46"/>
      <c r="K363" s="44"/>
      <c r="L363" s="44"/>
      <c r="M363" s="44"/>
      <c r="N363" s="46"/>
      <c r="O363" s="41"/>
      <c r="P363" s="194"/>
      <c r="Q363" s="41"/>
      <c r="R363" s="41"/>
      <c r="S363" s="84"/>
      <c r="T363" s="46"/>
      <c r="U363" s="201"/>
      <c r="V363" s="85"/>
      <c r="W363" s="86"/>
      <c r="X363" s="89"/>
      <c r="Y363" s="201"/>
      <c r="Z363" s="201"/>
      <c r="AA363" s="87"/>
      <c r="AB363" s="171" t="str">
        <f t="shared" si="21"/>
        <v/>
      </c>
      <c r="AC363" s="44"/>
      <c r="AD363" s="201"/>
      <c r="AE363" s="201"/>
      <c r="AF363" s="41"/>
      <c r="AG363" s="46"/>
      <c r="AH363" s="46"/>
      <c r="AI363" s="41"/>
      <c r="AJ363" s="675"/>
      <c r="AK363" s="676"/>
      <c r="AL363" s="42"/>
      <c r="AM363" s="327"/>
      <c r="AN363" s="44"/>
      <c r="AO363" s="171" t="str">
        <f t="shared" si="22"/>
        <v/>
      </c>
      <c r="AP363" s="44"/>
      <c r="AS363" s="75"/>
      <c r="AT363" s="75"/>
      <c r="AU363" s="76" t="b">
        <f t="shared" si="23"/>
        <v>1</v>
      </c>
    </row>
    <row r="364" spans="5:47" ht="43.5" customHeight="1">
      <c r="E364" s="44"/>
      <c r="F364" s="287" t="str">
        <f t="shared" si="24"/>
        <v/>
      </c>
      <c r="G364" s="87"/>
      <c r="H364" s="84"/>
      <c r="I364" s="84"/>
      <c r="J364" s="46"/>
      <c r="K364" s="44"/>
      <c r="L364" s="44"/>
      <c r="M364" s="44"/>
      <c r="N364" s="46"/>
      <c r="O364" s="41"/>
      <c r="P364" s="194"/>
      <c r="Q364" s="41"/>
      <c r="R364" s="41"/>
      <c r="S364" s="84"/>
      <c r="T364" s="46"/>
      <c r="U364" s="201"/>
      <c r="V364" s="85"/>
      <c r="W364" s="86"/>
      <c r="X364" s="89"/>
      <c r="Y364" s="201"/>
      <c r="Z364" s="201"/>
      <c r="AA364" s="87"/>
      <c r="AB364" s="171" t="str">
        <f t="shared" si="21"/>
        <v/>
      </c>
      <c r="AC364" s="44"/>
      <c r="AD364" s="201"/>
      <c r="AE364" s="201"/>
      <c r="AF364" s="41"/>
      <c r="AG364" s="46"/>
      <c r="AH364" s="46"/>
      <c r="AI364" s="41"/>
      <c r="AJ364" s="675"/>
      <c r="AK364" s="676"/>
      <c r="AL364" s="42"/>
      <c r="AM364" s="327"/>
      <c r="AN364" s="44"/>
      <c r="AO364" s="171" t="str">
        <f t="shared" si="22"/>
        <v/>
      </c>
      <c r="AP364" s="44"/>
      <c r="AS364" s="75"/>
      <c r="AT364" s="75"/>
      <c r="AU364" s="76" t="b">
        <f t="shared" si="23"/>
        <v>1</v>
      </c>
    </row>
    <row r="365" spans="5:47" ht="43.5" customHeight="1">
      <c r="E365" s="44"/>
      <c r="F365" s="287" t="str">
        <f t="shared" si="24"/>
        <v/>
      </c>
      <c r="G365" s="87"/>
      <c r="H365" s="84"/>
      <c r="I365" s="84"/>
      <c r="J365" s="46"/>
      <c r="K365" s="44"/>
      <c r="L365" s="44"/>
      <c r="M365" s="44"/>
      <c r="N365" s="46"/>
      <c r="O365" s="41"/>
      <c r="P365" s="194"/>
      <c r="Q365" s="41"/>
      <c r="R365" s="41"/>
      <c r="S365" s="84"/>
      <c r="T365" s="46"/>
      <c r="U365" s="201"/>
      <c r="V365" s="85"/>
      <c r="W365" s="86"/>
      <c r="X365" s="89"/>
      <c r="Y365" s="201"/>
      <c r="Z365" s="201"/>
      <c r="AA365" s="87"/>
      <c r="AB365" s="171" t="str">
        <f t="shared" si="21"/>
        <v/>
      </c>
      <c r="AC365" s="44"/>
      <c r="AD365" s="201"/>
      <c r="AE365" s="201"/>
      <c r="AF365" s="41"/>
      <c r="AG365" s="46"/>
      <c r="AH365" s="46"/>
      <c r="AI365" s="41"/>
      <c r="AJ365" s="675"/>
      <c r="AK365" s="676"/>
      <c r="AL365" s="42"/>
      <c r="AM365" s="327"/>
      <c r="AN365" s="44"/>
      <c r="AO365" s="171" t="str">
        <f t="shared" si="22"/>
        <v/>
      </c>
      <c r="AP365" s="44"/>
      <c r="AS365" s="75"/>
      <c r="AT365" s="75"/>
      <c r="AU365" s="76" t="b">
        <f t="shared" si="23"/>
        <v>1</v>
      </c>
    </row>
    <row r="366" spans="5:47" ht="43.5" customHeight="1">
      <c r="E366" s="44"/>
      <c r="F366" s="287" t="str">
        <f t="shared" si="24"/>
        <v/>
      </c>
      <c r="G366" s="87"/>
      <c r="H366" s="84"/>
      <c r="I366" s="84"/>
      <c r="J366" s="46"/>
      <c r="K366" s="44"/>
      <c r="L366" s="44"/>
      <c r="M366" s="44"/>
      <c r="N366" s="46"/>
      <c r="O366" s="41"/>
      <c r="P366" s="194"/>
      <c r="Q366" s="41"/>
      <c r="R366" s="41"/>
      <c r="S366" s="84"/>
      <c r="T366" s="46"/>
      <c r="U366" s="201"/>
      <c r="V366" s="85"/>
      <c r="W366" s="86"/>
      <c r="X366" s="89"/>
      <c r="Y366" s="201"/>
      <c r="Z366" s="201"/>
      <c r="AA366" s="87"/>
      <c r="AB366" s="171" t="str">
        <f t="shared" si="21"/>
        <v/>
      </c>
      <c r="AC366" s="44"/>
      <c r="AD366" s="201"/>
      <c r="AE366" s="201"/>
      <c r="AF366" s="41"/>
      <c r="AG366" s="46"/>
      <c r="AH366" s="46"/>
      <c r="AI366" s="41"/>
      <c r="AJ366" s="675"/>
      <c r="AK366" s="676"/>
      <c r="AL366" s="42"/>
      <c r="AM366" s="327"/>
      <c r="AN366" s="44"/>
      <c r="AO366" s="171" t="str">
        <f t="shared" si="22"/>
        <v/>
      </c>
      <c r="AP366" s="44"/>
      <c r="AS366" s="75"/>
      <c r="AT366" s="75"/>
      <c r="AU366" s="76" t="b">
        <f t="shared" si="23"/>
        <v>1</v>
      </c>
    </row>
    <row r="367" spans="5:47" ht="43.5" customHeight="1">
      <c r="E367" s="44"/>
      <c r="F367" s="287" t="str">
        <f t="shared" si="24"/>
        <v/>
      </c>
      <c r="G367" s="87"/>
      <c r="H367" s="84"/>
      <c r="I367" s="84"/>
      <c r="J367" s="46"/>
      <c r="K367" s="44"/>
      <c r="L367" s="44"/>
      <c r="M367" s="44"/>
      <c r="N367" s="46"/>
      <c r="O367" s="41"/>
      <c r="P367" s="194"/>
      <c r="Q367" s="41"/>
      <c r="R367" s="41"/>
      <c r="S367" s="84"/>
      <c r="T367" s="46"/>
      <c r="U367" s="201"/>
      <c r="V367" s="85"/>
      <c r="W367" s="86"/>
      <c r="X367" s="89"/>
      <c r="Y367" s="201"/>
      <c r="Z367" s="201"/>
      <c r="AA367" s="87"/>
      <c r="AB367" s="171" t="str">
        <f t="shared" si="21"/>
        <v/>
      </c>
      <c r="AC367" s="44"/>
      <c r="AD367" s="201"/>
      <c r="AE367" s="201"/>
      <c r="AF367" s="41"/>
      <c r="AG367" s="46"/>
      <c r="AH367" s="46"/>
      <c r="AI367" s="41"/>
      <c r="AJ367" s="675"/>
      <c r="AK367" s="676"/>
      <c r="AL367" s="42"/>
      <c r="AM367" s="327"/>
      <c r="AN367" s="44"/>
      <c r="AO367" s="171" t="str">
        <f t="shared" si="22"/>
        <v/>
      </c>
      <c r="AP367" s="44"/>
      <c r="AS367" s="75"/>
      <c r="AT367" s="75"/>
      <c r="AU367" s="76" t="b">
        <f t="shared" si="23"/>
        <v>1</v>
      </c>
    </row>
    <row r="368" spans="5:47" ht="43.5" customHeight="1">
      <c r="E368" s="44"/>
      <c r="F368" s="287" t="str">
        <f t="shared" si="24"/>
        <v/>
      </c>
      <c r="G368" s="87"/>
      <c r="H368" s="84"/>
      <c r="I368" s="84"/>
      <c r="J368" s="46"/>
      <c r="K368" s="44"/>
      <c r="L368" s="44"/>
      <c r="M368" s="44"/>
      <c r="N368" s="46"/>
      <c r="O368" s="41"/>
      <c r="P368" s="194"/>
      <c r="Q368" s="41"/>
      <c r="R368" s="41"/>
      <c r="S368" s="84"/>
      <c r="T368" s="46"/>
      <c r="U368" s="201"/>
      <c r="V368" s="85"/>
      <c r="W368" s="86"/>
      <c r="X368" s="89"/>
      <c r="Y368" s="201"/>
      <c r="Z368" s="201"/>
      <c r="AA368" s="87"/>
      <c r="AB368" s="171" t="str">
        <f t="shared" si="21"/>
        <v/>
      </c>
      <c r="AC368" s="44"/>
      <c r="AD368" s="201"/>
      <c r="AE368" s="201"/>
      <c r="AF368" s="41"/>
      <c r="AG368" s="46"/>
      <c r="AH368" s="46"/>
      <c r="AI368" s="41"/>
      <c r="AJ368" s="675"/>
      <c r="AK368" s="676"/>
      <c r="AL368" s="42"/>
      <c r="AM368" s="327"/>
      <c r="AN368" s="44"/>
      <c r="AO368" s="171" t="str">
        <f t="shared" si="22"/>
        <v/>
      </c>
      <c r="AP368" s="44"/>
      <c r="AS368" s="75"/>
      <c r="AT368" s="75"/>
      <c r="AU368" s="76" t="b">
        <f t="shared" si="23"/>
        <v>1</v>
      </c>
    </row>
    <row r="369" spans="5:47" ht="43.5" customHeight="1">
      <c r="E369" s="44"/>
      <c r="F369" s="287" t="str">
        <f t="shared" si="24"/>
        <v/>
      </c>
      <c r="G369" s="87"/>
      <c r="H369" s="84"/>
      <c r="I369" s="84"/>
      <c r="J369" s="46"/>
      <c r="K369" s="44"/>
      <c r="L369" s="44"/>
      <c r="M369" s="44"/>
      <c r="N369" s="46"/>
      <c r="O369" s="41"/>
      <c r="P369" s="194"/>
      <c r="Q369" s="41"/>
      <c r="R369" s="41"/>
      <c r="S369" s="84"/>
      <c r="T369" s="46"/>
      <c r="U369" s="201"/>
      <c r="V369" s="85"/>
      <c r="W369" s="86"/>
      <c r="X369" s="89"/>
      <c r="Y369" s="201"/>
      <c r="Z369" s="201"/>
      <c r="AA369" s="87"/>
      <c r="AB369" s="171" t="str">
        <f t="shared" si="21"/>
        <v/>
      </c>
      <c r="AC369" s="44"/>
      <c r="AD369" s="201"/>
      <c r="AE369" s="201"/>
      <c r="AF369" s="41"/>
      <c r="AG369" s="46"/>
      <c r="AH369" s="46"/>
      <c r="AI369" s="41"/>
      <c r="AJ369" s="675"/>
      <c r="AK369" s="676"/>
      <c r="AL369" s="42"/>
      <c r="AM369" s="327"/>
      <c r="AN369" s="44"/>
      <c r="AO369" s="171" t="str">
        <f t="shared" si="22"/>
        <v/>
      </c>
      <c r="AP369" s="44"/>
      <c r="AS369" s="75"/>
      <c r="AT369" s="75"/>
      <c r="AU369" s="76" t="b">
        <f t="shared" si="23"/>
        <v>1</v>
      </c>
    </row>
    <row r="370" spans="5:47" ht="43.5" customHeight="1">
      <c r="E370" s="44"/>
      <c r="F370" s="287" t="str">
        <f t="shared" si="24"/>
        <v/>
      </c>
      <c r="G370" s="87"/>
      <c r="H370" s="84"/>
      <c r="I370" s="84"/>
      <c r="J370" s="46"/>
      <c r="K370" s="44"/>
      <c r="L370" s="44"/>
      <c r="M370" s="44"/>
      <c r="N370" s="46"/>
      <c r="O370" s="41"/>
      <c r="P370" s="194"/>
      <c r="Q370" s="41"/>
      <c r="R370" s="41"/>
      <c r="S370" s="84"/>
      <c r="T370" s="46"/>
      <c r="U370" s="201"/>
      <c r="V370" s="85"/>
      <c r="W370" s="86"/>
      <c r="X370" s="89"/>
      <c r="Y370" s="201"/>
      <c r="Z370" s="201"/>
      <c r="AA370" s="87"/>
      <c r="AB370" s="171" t="str">
        <f t="shared" si="21"/>
        <v/>
      </c>
      <c r="AC370" s="44"/>
      <c r="AD370" s="201"/>
      <c r="AE370" s="201"/>
      <c r="AF370" s="41"/>
      <c r="AG370" s="46"/>
      <c r="AH370" s="46"/>
      <c r="AI370" s="41"/>
      <c r="AJ370" s="675"/>
      <c r="AK370" s="676"/>
      <c r="AL370" s="42"/>
      <c r="AM370" s="327"/>
      <c r="AN370" s="44"/>
      <c r="AO370" s="171" t="str">
        <f t="shared" si="22"/>
        <v/>
      </c>
      <c r="AP370" s="44"/>
      <c r="AS370" s="75"/>
      <c r="AT370" s="75"/>
      <c r="AU370" s="76" t="b">
        <f t="shared" si="23"/>
        <v>1</v>
      </c>
    </row>
    <row r="371" spans="5:47" ht="43.5" customHeight="1">
      <c r="E371" s="44"/>
      <c r="F371" s="287" t="str">
        <f t="shared" si="24"/>
        <v/>
      </c>
      <c r="G371" s="87"/>
      <c r="H371" s="84"/>
      <c r="I371" s="84"/>
      <c r="J371" s="46"/>
      <c r="K371" s="44"/>
      <c r="L371" s="44"/>
      <c r="M371" s="44"/>
      <c r="N371" s="46"/>
      <c r="O371" s="41"/>
      <c r="P371" s="194"/>
      <c r="Q371" s="41"/>
      <c r="R371" s="41"/>
      <c r="S371" s="84"/>
      <c r="T371" s="46"/>
      <c r="U371" s="201"/>
      <c r="V371" s="85"/>
      <c r="W371" s="86"/>
      <c r="X371" s="89"/>
      <c r="Y371" s="201"/>
      <c r="Z371" s="201"/>
      <c r="AA371" s="87"/>
      <c r="AB371" s="171" t="str">
        <f t="shared" si="21"/>
        <v/>
      </c>
      <c r="AC371" s="44"/>
      <c r="AD371" s="201"/>
      <c r="AE371" s="201"/>
      <c r="AF371" s="41"/>
      <c r="AG371" s="46"/>
      <c r="AH371" s="46"/>
      <c r="AI371" s="41"/>
      <c r="AJ371" s="675"/>
      <c r="AK371" s="676"/>
      <c r="AL371" s="42"/>
      <c r="AM371" s="327"/>
      <c r="AN371" s="44"/>
      <c r="AO371" s="171" t="str">
        <f t="shared" si="22"/>
        <v/>
      </c>
      <c r="AP371" s="44"/>
      <c r="AS371" s="75"/>
      <c r="AT371" s="75"/>
      <c r="AU371" s="76" t="b">
        <f t="shared" si="23"/>
        <v>1</v>
      </c>
    </row>
    <row r="372" spans="5:47" ht="43.5" customHeight="1">
      <c r="E372" s="44"/>
      <c r="F372" s="287" t="str">
        <f t="shared" si="24"/>
        <v/>
      </c>
      <c r="G372" s="87"/>
      <c r="H372" s="84"/>
      <c r="I372" s="84"/>
      <c r="J372" s="46"/>
      <c r="K372" s="44"/>
      <c r="L372" s="44"/>
      <c r="M372" s="44"/>
      <c r="N372" s="46"/>
      <c r="O372" s="41"/>
      <c r="P372" s="194"/>
      <c r="Q372" s="41"/>
      <c r="R372" s="41"/>
      <c r="S372" s="84"/>
      <c r="T372" s="46"/>
      <c r="U372" s="201"/>
      <c r="V372" s="85"/>
      <c r="W372" s="86"/>
      <c r="X372" s="89"/>
      <c r="Y372" s="201"/>
      <c r="Z372" s="201"/>
      <c r="AA372" s="87"/>
      <c r="AB372" s="171" t="str">
        <f t="shared" si="21"/>
        <v/>
      </c>
      <c r="AC372" s="44"/>
      <c r="AD372" s="201"/>
      <c r="AE372" s="201"/>
      <c r="AF372" s="41"/>
      <c r="AG372" s="46"/>
      <c r="AH372" s="46"/>
      <c r="AI372" s="41"/>
      <c r="AJ372" s="675"/>
      <c r="AK372" s="676"/>
      <c r="AL372" s="42"/>
      <c r="AM372" s="327"/>
      <c r="AN372" s="44"/>
      <c r="AO372" s="171" t="str">
        <f t="shared" si="22"/>
        <v/>
      </c>
      <c r="AP372" s="44"/>
      <c r="AS372" s="75"/>
      <c r="AT372" s="75"/>
      <c r="AU372" s="76" t="b">
        <f t="shared" si="23"/>
        <v>1</v>
      </c>
    </row>
    <row r="373" spans="5:47" ht="43.5" customHeight="1">
      <c r="E373" s="44"/>
      <c r="F373" s="287" t="str">
        <f t="shared" si="24"/>
        <v/>
      </c>
      <c r="G373" s="87"/>
      <c r="H373" s="84"/>
      <c r="I373" s="84"/>
      <c r="J373" s="46"/>
      <c r="K373" s="44"/>
      <c r="L373" s="44"/>
      <c r="M373" s="44"/>
      <c r="N373" s="46"/>
      <c r="O373" s="41"/>
      <c r="P373" s="194"/>
      <c r="Q373" s="41"/>
      <c r="R373" s="41"/>
      <c r="S373" s="84"/>
      <c r="T373" s="46"/>
      <c r="U373" s="201"/>
      <c r="V373" s="85"/>
      <c r="W373" s="86"/>
      <c r="X373" s="89"/>
      <c r="Y373" s="201"/>
      <c r="Z373" s="201"/>
      <c r="AA373" s="87"/>
      <c r="AB373" s="171" t="str">
        <f t="shared" si="21"/>
        <v/>
      </c>
      <c r="AC373" s="44"/>
      <c r="AD373" s="201"/>
      <c r="AE373" s="201"/>
      <c r="AF373" s="41"/>
      <c r="AG373" s="46"/>
      <c r="AH373" s="46"/>
      <c r="AI373" s="41"/>
      <c r="AJ373" s="675"/>
      <c r="AK373" s="676"/>
      <c r="AL373" s="42"/>
      <c r="AM373" s="327"/>
      <c r="AN373" s="44"/>
      <c r="AO373" s="171" t="str">
        <f t="shared" si="22"/>
        <v/>
      </c>
      <c r="AP373" s="44"/>
      <c r="AS373" s="75"/>
      <c r="AT373" s="75"/>
      <c r="AU373" s="76" t="b">
        <f t="shared" si="23"/>
        <v>1</v>
      </c>
    </row>
    <row r="374" spans="5:47" ht="43.5" customHeight="1">
      <c r="E374" s="44"/>
      <c r="F374" s="287" t="str">
        <f t="shared" si="24"/>
        <v/>
      </c>
      <c r="G374" s="87"/>
      <c r="H374" s="84"/>
      <c r="I374" s="84"/>
      <c r="J374" s="46"/>
      <c r="K374" s="44"/>
      <c r="L374" s="44"/>
      <c r="M374" s="44"/>
      <c r="N374" s="46"/>
      <c r="O374" s="41"/>
      <c r="P374" s="194"/>
      <c r="Q374" s="41"/>
      <c r="R374" s="41"/>
      <c r="S374" s="84"/>
      <c r="T374" s="46"/>
      <c r="U374" s="201"/>
      <c r="V374" s="85"/>
      <c r="W374" s="86"/>
      <c r="X374" s="89"/>
      <c r="Y374" s="201"/>
      <c r="Z374" s="201"/>
      <c r="AA374" s="87"/>
      <c r="AB374" s="171" t="str">
        <f t="shared" si="21"/>
        <v/>
      </c>
      <c r="AC374" s="44"/>
      <c r="AD374" s="201"/>
      <c r="AE374" s="201"/>
      <c r="AF374" s="41"/>
      <c r="AG374" s="46"/>
      <c r="AH374" s="46"/>
      <c r="AI374" s="41"/>
      <c r="AJ374" s="675"/>
      <c r="AK374" s="676"/>
      <c r="AL374" s="42"/>
      <c r="AM374" s="327"/>
      <c r="AN374" s="44"/>
      <c r="AO374" s="171" t="str">
        <f t="shared" si="22"/>
        <v/>
      </c>
      <c r="AP374" s="44"/>
      <c r="AS374" s="75"/>
      <c r="AT374" s="75"/>
      <c r="AU374" s="76" t="b">
        <f t="shared" si="23"/>
        <v>1</v>
      </c>
    </row>
    <row r="375" spans="5:47" ht="43.5" customHeight="1">
      <c r="E375" s="44"/>
      <c r="F375" s="287" t="str">
        <f t="shared" si="24"/>
        <v/>
      </c>
      <c r="G375" s="87"/>
      <c r="H375" s="84"/>
      <c r="I375" s="84"/>
      <c r="J375" s="46"/>
      <c r="K375" s="44"/>
      <c r="L375" s="44"/>
      <c r="M375" s="44"/>
      <c r="N375" s="46"/>
      <c r="O375" s="41"/>
      <c r="P375" s="194"/>
      <c r="Q375" s="41"/>
      <c r="R375" s="41"/>
      <c r="S375" s="84"/>
      <c r="T375" s="46"/>
      <c r="U375" s="201"/>
      <c r="V375" s="85"/>
      <c r="W375" s="86"/>
      <c r="X375" s="89"/>
      <c r="Y375" s="201"/>
      <c r="Z375" s="201"/>
      <c r="AA375" s="87"/>
      <c r="AB375" s="171" t="str">
        <f t="shared" si="21"/>
        <v/>
      </c>
      <c r="AC375" s="44"/>
      <c r="AD375" s="201"/>
      <c r="AE375" s="201"/>
      <c r="AF375" s="41"/>
      <c r="AG375" s="46"/>
      <c r="AH375" s="46"/>
      <c r="AI375" s="41"/>
      <c r="AJ375" s="675"/>
      <c r="AK375" s="676"/>
      <c r="AL375" s="42"/>
      <c r="AM375" s="327"/>
      <c r="AN375" s="44"/>
      <c r="AO375" s="171" t="str">
        <f t="shared" si="22"/>
        <v/>
      </c>
      <c r="AP375" s="44"/>
      <c r="AS375" s="75"/>
      <c r="AT375" s="75"/>
      <c r="AU375" s="76" t="b">
        <f t="shared" si="23"/>
        <v>1</v>
      </c>
    </row>
    <row r="376" spans="5:47" ht="43.5" customHeight="1">
      <c r="E376" s="44"/>
      <c r="F376" s="287" t="str">
        <f t="shared" si="24"/>
        <v/>
      </c>
      <c r="G376" s="87"/>
      <c r="H376" s="84"/>
      <c r="I376" s="84"/>
      <c r="J376" s="46"/>
      <c r="K376" s="44"/>
      <c r="L376" s="44"/>
      <c r="M376" s="44"/>
      <c r="N376" s="46"/>
      <c r="O376" s="41"/>
      <c r="P376" s="194"/>
      <c r="Q376" s="41"/>
      <c r="R376" s="41"/>
      <c r="S376" s="84"/>
      <c r="T376" s="46"/>
      <c r="U376" s="201"/>
      <c r="V376" s="85"/>
      <c r="W376" s="86"/>
      <c r="X376" s="89"/>
      <c r="Y376" s="201"/>
      <c r="Z376" s="201"/>
      <c r="AA376" s="87"/>
      <c r="AB376" s="171" t="str">
        <f t="shared" si="21"/>
        <v/>
      </c>
      <c r="AC376" s="44"/>
      <c r="AD376" s="201"/>
      <c r="AE376" s="201"/>
      <c r="AF376" s="41"/>
      <c r="AG376" s="46"/>
      <c r="AH376" s="46"/>
      <c r="AI376" s="41"/>
      <c r="AJ376" s="675"/>
      <c r="AK376" s="676"/>
      <c r="AL376" s="42"/>
      <c r="AM376" s="327"/>
      <c r="AN376" s="44"/>
      <c r="AO376" s="171" t="str">
        <f t="shared" si="22"/>
        <v/>
      </c>
      <c r="AP376" s="44"/>
      <c r="AS376" s="75"/>
      <c r="AT376" s="75"/>
      <c r="AU376" s="76" t="b">
        <f t="shared" si="23"/>
        <v>1</v>
      </c>
    </row>
    <row r="377" spans="5:47" ht="43.5" customHeight="1">
      <c r="E377" s="44"/>
      <c r="F377" s="287" t="str">
        <f t="shared" si="24"/>
        <v/>
      </c>
      <c r="G377" s="87"/>
      <c r="H377" s="84"/>
      <c r="I377" s="84"/>
      <c r="J377" s="46"/>
      <c r="K377" s="44"/>
      <c r="L377" s="44"/>
      <c r="M377" s="44"/>
      <c r="N377" s="46"/>
      <c r="O377" s="41"/>
      <c r="P377" s="194"/>
      <c r="Q377" s="41"/>
      <c r="R377" s="41"/>
      <c r="S377" s="84"/>
      <c r="T377" s="46"/>
      <c r="U377" s="201"/>
      <c r="V377" s="85"/>
      <c r="W377" s="86"/>
      <c r="X377" s="89"/>
      <c r="Y377" s="201"/>
      <c r="Z377" s="201"/>
      <c r="AA377" s="87"/>
      <c r="AB377" s="171" t="str">
        <f t="shared" si="21"/>
        <v/>
      </c>
      <c r="AC377" s="44"/>
      <c r="AD377" s="201"/>
      <c r="AE377" s="201"/>
      <c r="AF377" s="41"/>
      <c r="AG377" s="46"/>
      <c r="AH377" s="46"/>
      <c r="AI377" s="41"/>
      <c r="AJ377" s="675"/>
      <c r="AK377" s="676"/>
      <c r="AL377" s="42"/>
      <c r="AM377" s="327"/>
      <c r="AN377" s="44"/>
      <c r="AO377" s="171" t="str">
        <f t="shared" si="22"/>
        <v/>
      </c>
      <c r="AP377" s="44"/>
      <c r="AS377" s="75"/>
      <c r="AT377" s="75"/>
      <c r="AU377" s="76" t="b">
        <f t="shared" si="23"/>
        <v>1</v>
      </c>
    </row>
    <row r="378" spans="5:47" ht="43.5" customHeight="1">
      <c r="E378" s="44"/>
      <c r="F378" s="287" t="str">
        <f t="shared" si="24"/>
        <v/>
      </c>
      <c r="G378" s="87"/>
      <c r="H378" s="84"/>
      <c r="I378" s="84"/>
      <c r="J378" s="46"/>
      <c r="K378" s="44"/>
      <c r="L378" s="44"/>
      <c r="M378" s="44"/>
      <c r="N378" s="46"/>
      <c r="O378" s="41"/>
      <c r="P378" s="194"/>
      <c r="Q378" s="41"/>
      <c r="R378" s="41"/>
      <c r="S378" s="84"/>
      <c r="T378" s="46"/>
      <c r="U378" s="201"/>
      <c r="V378" s="85"/>
      <c r="W378" s="86"/>
      <c r="X378" s="89"/>
      <c r="Y378" s="201"/>
      <c r="Z378" s="201"/>
      <c r="AA378" s="87"/>
      <c r="AB378" s="171" t="str">
        <f t="shared" si="21"/>
        <v/>
      </c>
      <c r="AC378" s="44"/>
      <c r="AD378" s="201"/>
      <c r="AE378" s="201"/>
      <c r="AF378" s="41"/>
      <c r="AG378" s="46"/>
      <c r="AH378" s="46"/>
      <c r="AI378" s="41"/>
      <c r="AJ378" s="675"/>
      <c r="AK378" s="676"/>
      <c r="AL378" s="42"/>
      <c r="AM378" s="327"/>
      <c r="AN378" s="44"/>
      <c r="AO378" s="171" t="str">
        <f t="shared" si="22"/>
        <v/>
      </c>
      <c r="AP378" s="44"/>
      <c r="AS378" s="75"/>
      <c r="AT378" s="75"/>
      <c r="AU378" s="76" t="b">
        <f t="shared" si="23"/>
        <v>1</v>
      </c>
    </row>
    <row r="379" spans="5:47" ht="43.5" customHeight="1">
      <c r="E379" s="44"/>
      <c r="F379" s="287" t="str">
        <f t="shared" si="24"/>
        <v/>
      </c>
      <c r="G379" s="87"/>
      <c r="H379" s="84"/>
      <c r="I379" s="84"/>
      <c r="J379" s="46"/>
      <c r="K379" s="44"/>
      <c r="L379" s="44"/>
      <c r="M379" s="44"/>
      <c r="N379" s="46"/>
      <c r="O379" s="41"/>
      <c r="P379" s="194"/>
      <c r="Q379" s="41"/>
      <c r="R379" s="41"/>
      <c r="S379" s="84"/>
      <c r="T379" s="46"/>
      <c r="U379" s="201"/>
      <c r="V379" s="85"/>
      <c r="W379" s="86"/>
      <c r="X379" s="89"/>
      <c r="Y379" s="201"/>
      <c r="Z379" s="201"/>
      <c r="AA379" s="87"/>
      <c r="AB379" s="171" t="str">
        <f t="shared" si="21"/>
        <v/>
      </c>
      <c r="AC379" s="44"/>
      <c r="AD379" s="201"/>
      <c r="AE379" s="201"/>
      <c r="AF379" s="41"/>
      <c r="AG379" s="46"/>
      <c r="AH379" s="46"/>
      <c r="AI379" s="41"/>
      <c r="AJ379" s="675"/>
      <c r="AK379" s="676"/>
      <c r="AL379" s="42"/>
      <c r="AM379" s="327"/>
      <c r="AN379" s="44"/>
      <c r="AO379" s="171" t="str">
        <f t="shared" si="22"/>
        <v/>
      </c>
      <c r="AP379" s="44"/>
      <c r="AS379" s="75"/>
      <c r="AT379" s="75"/>
      <c r="AU379" s="76" t="b">
        <f t="shared" si="23"/>
        <v>1</v>
      </c>
    </row>
    <row r="380" spans="5:47" ht="43.5" customHeight="1">
      <c r="E380" s="44"/>
      <c r="F380" s="287" t="str">
        <f t="shared" si="24"/>
        <v/>
      </c>
      <c r="G380" s="87"/>
      <c r="H380" s="84"/>
      <c r="I380" s="84"/>
      <c r="J380" s="46"/>
      <c r="K380" s="44"/>
      <c r="L380" s="44"/>
      <c r="M380" s="44"/>
      <c r="N380" s="46"/>
      <c r="O380" s="41"/>
      <c r="P380" s="194"/>
      <c r="Q380" s="41"/>
      <c r="R380" s="41"/>
      <c r="S380" s="84"/>
      <c r="T380" s="46"/>
      <c r="U380" s="201"/>
      <c r="V380" s="85"/>
      <c r="W380" s="86"/>
      <c r="X380" s="89"/>
      <c r="Y380" s="201"/>
      <c r="Z380" s="201"/>
      <c r="AA380" s="87"/>
      <c r="AB380" s="171" t="str">
        <f t="shared" si="21"/>
        <v/>
      </c>
      <c r="AC380" s="44"/>
      <c r="AD380" s="201"/>
      <c r="AE380" s="201"/>
      <c r="AF380" s="41"/>
      <c r="AG380" s="46"/>
      <c r="AH380" s="46"/>
      <c r="AI380" s="41"/>
      <c r="AJ380" s="675"/>
      <c r="AK380" s="676"/>
      <c r="AL380" s="42"/>
      <c r="AM380" s="327"/>
      <c r="AN380" s="44"/>
      <c r="AO380" s="171" t="str">
        <f t="shared" si="22"/>
        <v/>
      </c>
      <c r="AP380" s="44"/>
      <c r="AS380" s="75"/>
      <c r="AT380" s="75"/>
      <c r="AU380" s="76" t="b">
        <f t="shared" si="23"/>
        <v>1</v>
      </c>
    </row>
    <row r="381" spans="5:47" ht="43.5" customHeight="1">
      <c r="E381" s="44"/>
      <c r="F381" s="287" t="str">
        <f t="shared" si="24"/>
        <v/>
      </c>
      <c r="G381" s="87"/>
      <c r="H381" s="84"/>
      <c r="I381" s="84"/>
      <c r="J381" s="46"/>
      <c r="K381" s="44"/>
      <c r="L381" s="44"/>
      <c r="M381" s="44"/>
      <c r="N381" s="46"/>
      <c r="O381" s="41"/>
      <c r="P381" s="194"/>
      <c r="Q381" s="41"/>
      <c r="R381" s="41"/>
      <c r="S381" s="84"/>
      <c r="T381" s="46"/>
      <c r="U381" s="201"/>
      <c r="V381" s="85"/>
      <c r="W381" s="86"/>
      <c r="X381" s="89"/>
      <c r="Y381" s="201"/>
      <c r="Z381" s="201"/>
      <c r="AA381" s="87"/>
      <c r="AB381" s="171" t="str">
        <f t="shared" si="21"/>
        <v/>
      </c>
      <c r="AC381" s="44"/>
      <c r="AD381" s="201"/>
      <c r="AE381" s="201"/>
      <c r="AF381" s="41"/>
      <c r="AG381" s="46"/>
      <c r="AH381" s="46"/>
      <c r="AI381" s="41"/>
      <c r="AJ381" s="675"/>
      <c r="AK381" s="676"/>
      <c r="AL381" s="42"/>
      <c r="AM381" s="327"/>
      <c r="AN381" s="44"/>
      <c r="AO381" s="171" t="str">
        <f t="shared" si="22"/>
        <v/>
      </c>
      <c r="AP381" s="44"/>
      <c r="AS381" s="75"/>
      <c r="AT381" s="75"/>
      <c r="AU381" s="76" t="b">
        <f t="shared" si="23"/>
        <v>1</v>
      </c>
    </row>
    <row r="382" spans="5:47" ht="43.5" customHeight="1">
      <c r="E382" s="44"/>
      <c r="F382" s="287" t="str">
        <f t="shared" si="24"/>
        <v/>
      </c>
      <c r="G382" s="87"/>
      <c r="H382" s="84"/>
      <c r="I382" s="84"/>
      <c r="J382" s="46"/>
      <c r="K382" s="44"/>
      <c r="L382" s="44"/>
      <c r="M382" s="44"/>
      <c r="N382" s="46"/>
      <c r="O382" s="41"/>
      <c r="P382" s="194"/>
      <c r="Q382" s="41"/>
      <c r="R382" s="41"/>
      <c r="S382" s="84"/>
      <c r="T382" s="46"/>
      <c r="U382" s="201"/>
      <c r="V382" s="85"/>
      <c r="W382" s="86"/>
      <c r="X382" s="89"/>
      <c r="Y382" s="201"/>
      <c r="Z382" s="201"/>
      <c r="AA382" s="87"/>
      <c r="AB382" s="171" t="str">
        <f t="shared" si="21"/>
        <v/>
      </c>
      <c r="AC382" s="44"/>
      <c r="AD382" s="201"/>
      <c r="AE382" s="201"/>
      <c r="AF382" s="41"/>
      <c r="AG382" s="46"/>
      <c r="AH382" s="46"/>
      <c r="AI382" s="41"/>
      <c r="AJ382" s="675"/>
      <c r="AK382" s="676"/>
      <c r="AL382" s="42"/>
      <c r="AM382" s="327"/>
      <c r="AN382" s="44"/>
      <c r="AO382" s="171" t="str">
        <f t="shared" si="22"/>
        <v/>
      </c>
      <c r="AP382" s="44"/>
      <c r="AS382" s="75"/>
      <c r="AT382" s="75"/>
      <c r="AU382" s="76" t="b">
        <f t="shared" si="23"/>
        <v>1</v>
      </c>
    </row>
    <row r="383" spans="5:47" ht="43.5" customHeight="1">
      <c r="E383" s="44"/>
      <c r="F383" s="287" t="str">
        <f t="shared" si="24"/>
        <v/>
      </c>
      <c r="G383" s="87"/>
      <c r="H383" s="84"/>
      <c r="I383" s="84"/>
      <c r="J383" s="46"/>
      <c r="K383" s="44"/>
      <c r="L383" s="44"/>
      <c r="M383" s="44"/>
      <c r="N383" s="46"/>
      <c r="O383" s="41"/>
      <c r="P383" s="194"/>
      <c r="Q383" s="41"/>
      <c r="R383" s="41"/>
      <c r="S383" s="84"/>
      <c r="T383" s="46"/>
      <c r="U383" s="201"/>
      <c r="V383" s="85"/>
      <c r="W383" s="86"/>
      <c r="X383" s="89"/>
      <c r="Y383" s="201"/>
      <c r="Z383" s="201"/>
      <c r="AA383" s="87"/>
      <c r="AB383" s="171" t="str">
        <f t="shared" si="21"/>
        <v/>
      </c>
      <c r="AC383" s="44"/>
      <c r="AD383" s="201"/>
      <c r="AE383" s="201"/>
      <c r="AF383" s="41"/>
      <c r="AG383" s="46"/>
      <c r="AH383" s="46"/>
      <c r="AI383" s="41"/>
      <c r="AJ383" s="675"/>
      <c r="AK383" s="676"/>
      <c r="AL383" s="42"/>
      <c r="AM383" s="327"/>
      <c r="AN383" s="44"/>
      <c r="AO383" s="171" t="str">
        <f t="shared" si="22"/>
        <v/>
      </c>
      <c r="AP383" s="44"/>
      <c r="AS383" s="75"/>
      <c r="AT383" s="75"/>
      <c r="AU383" s="76" t="b">
        <f t="shared" si="23"/>
        <v>1</v>
      </c>
    </row>
    <row r="384" spans="5:47" ht="43.5" customHeight="1">
      <c r="E384" s="44"/>
      <c r="F384" s="287" t="str">
        <f t="shared" si="24"/>
        <v/>
      </c>
      <c r="G384" s="87"/>
      <c r="H384" s="84"/>
      <c r="I384" s="84"/>
      <c r="J384" s="46"/>
      <c r="K384" s="44"/>
      <c r="L384" s="44"/>
      <c r="M384" s="44"/>
      <c r="N384" s="46"/>
      <c r="O384" s="41"/>
      <c r="P384" s="194"/>
      <c r="Q384" s="41"/>
      <c r="R384" s="41"/>
      <c r="S384" s="84"/>
      <c r="T384" s="46"/>
      <c r="U384" s="201"/>
      <c r="V384" s="85"/>
      <c r="W384" s="86"/>
      <c r="X384" s="89"/>
      <c r="Y384" s="201"/>
      <c r="Z384" s="201"/>
      <c r="AA384" s="87"/>
      <c r="AB384" s="171" t="str">
        <f t="shared" si="21"/>
        <v/>
      </c>
      <c r="AC384" s="44"/>
      <c r="AD384" s="201"/>
      <c r="AE384" s="201"/>
      <c r="AF384" s="41"/>
      <c r="AG384" s="46"/>
      <c r="AH384" s="46"/>
      <c r="AI384" s="41"/>
      <c r="AJ384" s="675"/>
      <c r="AK384" s="676"/>
      <c r="AL384" s="42"/>
      <c r="AM384" s="327"/>
      <c r="AN384" s="44"/>
      <c r="AO384" s="171" t="str">
        <f t="shared" si="22"/>
        <v/>
      </c>
      <c r="AP384" s="44"/>
      <c r="AS384" s="75"/>
      <c r="AT384" s="75"/>
      <c r="AU384" s="76" t="b">
        <f t="shared" si="23"/>
        <v>1</v>
      </c>
    </row>
    <row r="385" spans="5:47" ht="43.5" customHeight="1">
      <c r="E385" s="44"/>
      <c r="F385" s="287" t="str">
        <f t="shared" si="24"/>
        <v/>
      </c>
      <c r="G385" s="87"/>
      <c r="H385" s="84"/>
      <c r="I385" s="84"/>
      <c r="J385" s="46"/>
      <c r="K385" s="44"/>
      <c r="L385" s="44"/>
      <c r="M385" s="44"/>
      <c r="N385" s="46"/>
      <c r="O385" s="41"/>
      <c r="P385" s="194"/>
      <c r="Q385" s="41"/>
      <c r="R385" s="41"/>
      <c r="S385" s="84"/>
      <c r="T385" s="46"/>
      <c r="U385" s="201"/>
      <c r="V385" s="85"/>
      <c r="W385" s="86"/>
      <c r="X385" s="89"/>
      <c r="Y385" s="201"/>
      <c r="Z385" s="201"/>
      <c r="AA385" s="87"/>
      <c r="AB385" s="171" t="str">
        <f t="shared" si="21"/>
        <v/>
      </c>
      <c r="AC385" s="44"/>
      <c r="AD385" s="201"/>
      <c r="AE385" s="201"/>
      <c r="AF385" s="41"/>
      <c r="AG385" s="46"/>
      <c r="AH385" s="46"/>
      <c r="AI385" s="41"/>
      <c r="AJ385" s="675"/>
      <c r="AK385" s="676"/>
      <c r="AL385" s="42"/>
      <c r="AM385" s="327"/>
      <c r="AN385" s="44"/>
      <c r="AO385" s="171" t="str">
        <f t="shared" si="22"/>
        <v/>
      </c>
      <c r="AP385" s="44"/>
      <c r="AS385" s="75"/>
      <c r="AT385" s="75"/>
      <c r="AU385" s="76" t="b">
        <f t="shared" si="23"/>
        <v>1</v>
      </c>
    </row>
    <row r="386" spans="5:47" ht="43.5" customHeight="1">
      <c r="E386" s="44"/>
      <c r="F386" s="287" t="str">
        <f t="shared" si="24"/>
        <v/>
      </c>
      <c r="G386" s="87"/>
      <c r="H386" s="84"/>
      <c r="I386" s="84"/>
      <c r="J386" s="46"/>
      <c r="K386" s="44"/>
      <c r="L386" s="44"/>
      <c r="M386" s="44"/>
      <c r="N386" s="46"/>
      <c r="O386" s="41"/>
      <c r="P386" s="194"/>
      <c r="Q386" s="41"/>
      <c r="R386" s="41"/>
      <c r="S386" s="84"/>
      <c r="T386" s="46"/>
      <c r="U386" s="201"/>
      <c r="V386" s="85"/>
      <c r="W386" s="86"/>
      <c r="X386" s="89"/>
      <c r="Y386" s="201"/>
      <c r="Z386" s="201"/>
      <c r="AA386" s="87"/>
      <c r="AB386" s="171" t="str">
        <f t="shared" si="21"/>
        <v/>
      </c>
      <c r="AC386" s="44"/>
      <c r="AD386" s="201"/>
      <c r="AE386" s="201"/>
      <c r="AF386" s="41"/>
      <c r="AG386" s="46"/>
      <c r="AH386" s="46"/>
      <c r="AI386" s="41"/>
      <c r="AJ386" s="675"/>
      <c r="AK386" s="676"/>
      <c r="AL386" s="42"/>
      <c r="AM386" s="327"/>
      <c r="AN386" s="44"/>
      <c r="AO386" s="171" t="str">
        <f t="shared" si="22"/>
        <v/>
      </c>
      <c r="AP386" s="44"/>
      <c r="AS386" s="75"/>
      <c r="AT386" s="75"/>
      <c r="AU386" s="76" t="b">
        <f t="shared" si="23"/>
        <v>1</v>
      </c>
    </row>
    <row r="387" spans="5:47" ht="43.5" customHeight="1">
      <c r="E387" s="44"/>
      <c r="F387" s="287" t="str">
        <f t="shared" si="24"/>
        <v/>
      </c>
      <c r="G387" s="87"/>
      <c r="H387" s="84"/>
      <c r="I387" s="84"/>
      <c r="J387" s="46"/>
      <c r="K387" s="44"/>
      <c r="L387" s="44"/>
      <c r="M387" s="44"/>
      <c r="N387" s="46"/>
      <c r="O387" s="41"/>
      <c r="P387" s="194"/>
      <c r="Q387" s="41"/>
      <c r="R387" s="41"/>
      <c r="S387" s="84"/>
      <c r="T387" s="46"/>
      <c r="U387" s="201"/>
      <c r="V387" s="85"/>
      <c r="W387" s="86"/>
      <c r="X387" s="89"/>
      <c r="Y387" s="201"/>
      <c r="Z387" s="201"/>
      <c r="AA387" s="87"/>
      <c r="AB387" s="171" t="str">
        <f t="shared" si="21"/>
        <v/>
      </c>
      <c r="AC387" s="44"/>
      <c r="AD387" s="201"/>
      <c r="AE387" s="201"/>
      <c r="AF387" s="41"/>
      <c r="AG387" s="46"/>
      <c r="AH387" s="46"/>
      <c r="AI387" s="41"/>
      <c r="AJ387" s="675"/>
      <c r="AK387" s="676"/>
      <c r="AL387" s="42"/>
      <c r="AM387" s="327"/>
      <c r="AN387" s="44"/>
      <c r="AO387" s="171" t="str">
        <f t="shared" si="22"/>
        <v/>
      </c>
      <c r="AP387" s="44"/>
      <c r="AS387" s="75"/>
      <c r="AT387" s="75"/>
      <c r="AU387" s="76" t="b">
        <f t="shared" si="23"/>
        <v>1</v>
      </c>
    </row>
    <row r="388" spans="5:47" ht="43.5" customHeight="1">
      <c r="E388" s="44"/>
      <c r="F388" s="287" t="str">
        <f t="shared" si="24"/>
        <v/>
      </c>
      <c r="G388" s="87"/>
      <c r="H388" s="84"/>
      <c r="I388" s="84"/>
      <c r="J388" s="46"/>
      <c r="K388" s="44"/>
      <c r="L388" s="44"/>
      <c r="M388" s="44"/>
      <c r="N388" s="46"/>
      <c r="O388" s="41"/>
      <c r="P388" s="194"/>
      <c r="Q388" s="41"/>
      <c r="R388" s="41"/>
      <c r="S388" s="84"/>
      <c r="T388" s="46"/>
      <c r="U388" s="201"/>
      <c r="V388" s="85"/>
      <c r="W388" s="86"/>
      <c r="X388" s="89"/>
      <c r="Y388" s="201"/>
      <c r="Z388" s="201"/>
      <c r="AA388" s="87"/>
      <c r="AB388" s="171" t="str">
        <f t="shared" si="21"/>
        <v/>
      </c>
      <c r="AC388" s="44"/>
      <c r="AD388" s="201"/>
      <c r="AE388" s="201"/>
      <c r="AF388" s="41"/>
      <c r="AG388" s="46"/>
      <c r="AH388" s="46"/>
      <c r="AI388" s="41"/>
      <c r="AJ388" s="675"/>
      <c r="AK388" s="676"/>
      <c r="AL388" s="42"/>
      <c r="AM388" s="327"/>
      <c r="AN388" s="44"/>
      <c r="AO388" s="171" t="str">
        <f t="shared" si="22"/>
        <v/>
      </c>
      <c r="AP388" s="44"/>
      <c r="AS388" s="75"/>
      <c r="AT388" s="75"/>
      <c r="AU388" s="76" t="b">
        <f t="shared" si="23"/>
        <v>1</v>
      </c>
    </row>
    <row r="389" spans="5:47" ht="43.5" customHeight="1">
      <c r="E389" s="44"/>
      <c r="F389" s="287" t="str">
        <f t="shared" si="24"/>
        <v/>
      </c>
      <c r="G389" s="87"/>
      <c r="H389" s="84"/>
      <c r="I389" s="84"/>
      <c r="J389" s="46"/>
      <c r="K389" s="44"/>
      <c r="L389" s="44"/>
      <c r="M389" s="44"/>
      <c r="N389" s="46"/>
      <c r="O389" s="41"/>
      <c r="P389" s="194"/>
      <c r="Q389" s="41"/>
      <c r="R389" s="41"/>
      <c r="S389" s="84"/>
      <c r="T389" s="46"/>
      <c r="U389" s="201"/>
      <c r="V389" s="85"/>
      <c r="W389" s="86"/>
      <c r="X389" s="89"/>
      <c r="Y389" s="201"/>
      <c r="Z389" s="201"/>
      <c r="AA389" s="87"/>
      <c r="AB389" s="171" t="str">
        <f t="shared" si="21"/>
        <v/>
      </c>
      <c r="AC389" s="44"/>
      <c r="AD389" s="201"/>
      <c r="AE389" s="201"/>
      <c r="AF389" s="41"/>
      <c r="AG389" s="46"/>
      <c r="AH389" s="46"/>
      <c r="AI389" s="41"/>
      <c r="AJ389" s="675"/>
      <c r="AK389" s="676"/>
      <c r="AL389" s="42"/>
      <c r="AM389" s="327"/>
      <c r="AN389" s="44"/>
      <c r="AO389" s="171" t="str">
        <f t="shared" si="22"/>
        <v/>
      </c>
      <c r="AP389" s="44"/>
      <c r="AS389" s="75"/>
      <c r="AT389" s="75"/>
      <c r="AU389" s="76" t="b">
        <f t="shared" si="23"/>
        <v>1</v>
      </c>
    </row>
    <row r="390" spans="5:47" ht="43.5" customHeight="1">
      <c r="E390" s="44"/>
      <c r="F390" s="287" t="str">
        <f t="shared" si="24"/>
        <v/>
      </c>
      <c r="G390" s="87"/>
      <c r="H390" s="84"/>
      <c r="I390" s="84"/>
      <c r="J390" s="46"/>
      <c r="K390" s="44"/>
      <c r="L390" s="44"/>
      <c r="M390" s="44"/>
      <c r="N390" s="46"/>
      <c r="O390" s="41"/>
      <c r="P390" s="194"/>
      <c r="Q390" s="41"/>
      <c r="R390" s="41"/>
      <c r="S390" s="84"/>
      <c r="T390" s="46"/>
      <c r="U390" s="201"/>
      <c r="V390" s="85"/>
      <c r="W390" s="86"/>
      <c r="X390" s="89"/>
      <c r="Y390" s="201"/>
      <c r="Z390" s="201"/>
      <c r="AA390" s="87"/>
      <c r="AB390" s="171" t="str">
        <f t="shared" si="21"/>
        <v/>
      </c>
      <c r="AC390" s="44"/>
      <c r="AD390" s="201"/>
      <c r="AE390" s="201"/>
      <c r="AF390" s="41"/>
      <c r="AG390" s="46"/>
      <c r="AH390" s="46"/>
      <c r="AI390" s="41"/>
      <c r="AJ390" s="675"/>
      <c r="AK390" s="676"/>
      <c r="AL390" s="42"/>
      <c r="AM390" s="327"/>
      <c r="AN390" s="44"/>
      <c r="AO390" s="171" t="str">
        <f t="shared" si="22"/>
        <v/>
      </c>
      <c r="AP390" s="44"/>
      <c r="AS390" s="75"/>
      <c r="AT390" s="75"/>
      <c r="AU390" s="76" t="b">
        <f t="shared" si="23"/>
        <v>1</v>
      </c>
    </row>
    <row r="391" spans="5:47" ht="43.5" customHeight="1">
      <c r="E391" s="44"/>
      <c r="F391" s="287" t="str">
        <f t="shared" si="24"/>
        <v/>
      </c>
      <c r="G391" s="87"/>
      <c r="H391" s="84"/>
      <c r="I391" s="84"/>
      <c r="J391" s="46"/>
      <c r="K391" s="44"/>
      <c r="L391" s="44"/>
      <c r="M391" s="44"/>
      <c r="N391" s="46"/>
      <c r="O391" s="41"/>
      <c r="P391" s="194"/>
      <c r="Q391" s="41"/>
      <c r="R391" s="41"/>
      <c r="S391" s="84"/>
      <c r="T391" s="46"/>
      <c r="U391" s="201"/>
      <c r="V391" s="85"/>
      <c r="W391" s="86"/>
      <c r="X391" s="89"/>
      <c r="Y391" s="201"/>
      <c r="Z391" s="201"/>
      <c r="AA391" s="87"/>
      <c r="AB391" s="171" t="str">
        <f t="shared" si="21"/>
        <v/>
      </c>
      <c r="AC391" s="44"/>
      <c r="AD391" s="201"/>
      <c r="AE391" s="201"/>
      <c r="AF391" s="41"/>
      <c r="AG391" s="46"/>
      <c r="AH391" s="46"/>
      <c r="AI391" s="41"/>
      <c r="AJ391" s="675"/>
      <c r="AK391" s="676"/>
      <c r="AL391" s="42"/>
      <c r="AM391" s="327"/>
      <c r="AN391" s="44"/>
      <c r="AO391" s="171" t="str">
        <f t="shared" si="22"/>
        <v/>
      </c>
      <c r="AP391" s="44"/>
      <c r="AS391" s="75"/>
      <c r="AT391" s="75"/>
      <c r="AU391" s="76" t="b">
        <f t="shared" si="23"/>
        <v>1</v>
      </c>
    </row>
    <row r="392" spans="5:47" ht="43.5" customHeight="1">
      <c r="E392" s="44"/>
      <c r="F392" s="287" t="str">
        <f t="shared" si="24"/>
        <v/>
      </c>
      <c r="G392" s="87"/>
      <c r="H392" s="84"/>
      <c r="I392" s="84"/>
      <c r="J392" s="46"/>
      <c r="K392" s="44"/>
      <c r="L392" s="44"/>
      <c r="M392" s="44"/>
      <c r="N392" s="46"/>
      <c r="O392" s="41"/>
      <c r="P392" s="194"/>
      <c r="Q392" s="41"/>
      <c r="R392" s="41"/>
      <c r="S392" s="84"/>
      <c r="T392" s="46"/>
      <c r="U392" s="201"/>
      <c r="V392" s="85"/>
      <c r="W392" s="86"/>
      <c r="X392" s="89"/>
      <c r="Y392" s="201"/>
      <c r="Z392" s="201"/>
      <c r="AA392" s="87"/>
      <c r="AB392" s="171" t="str">
        <f t="shared" si="21"/>
        <v/>
      </c>
      <c r="AC392" s="44"/>
      <c r="AD392" s="201"/>
      <c r="AE392" s="201"/>
      <c r="AF392" s="41"/>
      <c r="AG392" s="46"/>
      <c r="AH392" s="46"/>
      <c r="AI392" s="41"/>
      <c r="AJ392" s="675"/>
      <c r="AK392" s="676"/>
      <c r="AL392" s="42"/>
      <c r="AM392" s="327"/>
      <c r="AN392" s="44"/>
      <c r="AO392" s="171" t="str">
        <f t="shared" si="22"/>
        <v/>
      </c>
      <c r="AP392" s="44"/>
      <c r="AS392" s="75"/>
      <c r="AT392" s="75"/>
      <c r="AU392" s="76" t="b">
        <f t="shared" si="23"/>
        <v>1</v>
      </c>
    </row>
    <row r="393" spans="5:47" ht="43.5" customHeight="1">
      <c r="E393" s="44"/>
      <c r="F393" s="287" t="str">
        <f t="shared" si="24"/>
        <v/>
      </c>
      <c r="G393" s="87"/>
      <c r="H393" s="84"/>
      <c r="I393" s="84"/>
      <c r="J393" s="46"/>
      <c r="K393" s="44"/>
      <c r="L393" s="44"/>
      <c r="M393" s="44"/>
      <c r="N393" s="46"/>
      <c r="O393" s="41"/>
      <c r="P393" s="194"/>
      <c r="Q393" s="41"/>
      <c r="R393" s="41"/>
      <c r="S393" s="84"/>
      <c r="T393" s="46"/>
      <c r="U393" s="201"/>
      <c r="V393" s="85"/>
      <c r="W393" s="86"/>
      <c r="X393" s="89"/>
      <c r="Y393" s="201"/>
      <c r="Z393" s="201"/>
      <c r="AA393" s="87"/>
      <c r="AB393" s="171" t="str">
        <f t="shared" si="21"/>
        <v/>
      </c>
      <c r="AC393" s="44"/>
      <c r="AD393" s="201"/>
      <c r="AE393" s="201"/>
      <c r="AF393" s="41"/>
      <c r="AG393" s="46"/>
      <c r="AH393" s="46"/>
      <c r="AI393" s="41"/>
      <c r="AJ393" s="675"/>
      <c r="AK393" s="676"/>
      <c r="AL393" s="42"/>
      <c r="AM393" s="327"/>
      <c r="AN393" s="44"/>
      <c r="AO393" s="171" t="str">
        <f t="shared" si="22"/>
        <v/>
      </c>
      <c r="AP393" s="44"/>
      <c r="AS393" s="75"/>
      <c r="AT393" s="75"/>
      <c r="AU393" s="76" t="b">
        <f t="shared" si="23"/>
        <v>1</v>
      </c>
    </row>
    <row r="394" spans="5:47" ht="43.5" customHeight="1">
      <c r="E394" s="44"/>
      <c r="F394" s="287" t="str">
        <f t="shared" si="24"/>
        <v/>
      </c>
      <c r="G394" s="87"/>
      <c r="H394" s="84"/>
      <c r="I394" s="84"/>
      <c r="J394" s="46"/>
      <c r="K394" s="44"/>
      <c r="L394" s="44"/>
      <c r="M394" s="44"/>
      <c r="N394" s="46"/>
      <c r="O394" s="41"/>
      <c r="P394" s="194"/>
      <c r="Q394" s="41"/>
      <c r="R394" s="41"/>
      <c r="S394" s="84"/>
      <c r="T394" s="46"/>
      <c r="U394" s="201"/>
      <c r="V394" s="85"/>
      <c r="W394" s="86"/>
      <c r="X394" s="89"/>
      <c r="Y394" s="201"/>
      <c r="Z394" s="201"/>
      <c r="AA394" s="87"/>
      <c r="AB394" s="171" t="str">
        <f t="shared" si="21"/>
        <v/>
      </c>
      <c r="AC394" s="44"/>
      <c r="AD394" s="201"/>
      <c r="AE394" s="201"/>
      <c r="AF394" s="41"/>
      <c r="AG394" s="46"/>
      <c r="AH394" s="46"/>
      <c r="AI394" s="41"/>
      <c r="AJ394" s="675"/>
      <c r="AK394" s="676"/>
      <c r="AL394" s="42"/>
      <c r="AM394" s="327"/>
      <c r="AN394" s="44"/>
      <c r="AO394" s="171" t="str">
        <f t="shared" si="22"/>
        <v/>
      </c>
      <c r="AP394" s="44"/>
      <c r="AS394" s="75"/>
      <c r="AT394" s="75"/>
      <c r="AU394" s="76" t="b">
        <f t="shared" si="23"/>
        <v>1</v>
      </c>
    </row>
    <row r="395" spans="5:47" ht="43.5" customHeight="1">
      <c r="E395" s="44"/>
      <c r="F395" s="287" t="str">
        <f t="shared" si="24"/>
        <v/>
      </c>
      <c r="G395" s="87"/>
      <c r="H395" s="84"/>
      <c r="I395" s="84"/>
      <c r="J395" s="46"/>
      <c r="K395" s="44"/>
      <c r="L395" s="44"/>
      <c r="M395" s="44"/>
      <c r="N395" s="46"/>
      <c r="O395" s="41"/>
      <c r="P395" s="194"/>
      <c r="Q395" s="41"/>
      <c r="R395" s="41"/>
      <c r="S395" s="84"/>
      <c r="T395" s="46"/>
      <c r="U395" s="201"/>
      <c r="V395" s="85"/>
      <c r="W395" s="86"/>
      <c r="X395" s="89"/>
      <c r="Y395" s="201"/>
      <c r="Z395" s="201"/>
      <c r="AA395" s="87"/>
      <c r="AB395" s="171" t="str">
        <f t="shared" ref="AB395:AB458" si="25">IF(ISBLANK(X395),"",DATEDIF(S395,X395,"d")/365)</f>
        <v/>
      </c>
      <c r="AC395" s="44"/>
      <c r="AD395" s="201"/>
      <c r="AE395" s="201"/>
      <c r="AF395" s="41"/>
      <c r="AG395" s="46"/>
      <c r="AH395" s="46"/>
      <c r="AI395" s="41"/>
      <c r="AJ395" s="675"/>
      <c r="AK395" s="676"/>
      <c r="AL395" s="42"/>
      <c r="AM395" s="327"/>
      <c r="AN395" s="44"/>
      <c r="AO395" s="171" t="str">
        <f t="shared" ref="AO395:AO458" si="26">IF(AN395="YES",(S395-AM395)/365,"")</f>
        <v/>
      </c>
      <c r="AP395" s="44"/>
      <c r="AS395" s="75"/>
      <c r="AT395" s="75"/>
      <c r="AU395" s="76" t="b">
        <f t="shared" ref="AU395:AU458" si="27">ROUND(U395,)=ROUND(Z395,)+ROUND(AH395,)+ROUND(AD395,)</f>
        <v>1</v>
      </c>
    </row>
    <row r="396" spans="5:47" ht="43.5" customHeight="1">
      <c r="E396" s="44"/>
      <c r="F396" s="287" t="str">
        <f t="shared" si="24"/>
        <v/>
      </c>
      <c r="G396" s="87"/>
      <c r="H396" s="84"/>
      <c r="I396" s="84"/>
      <c r="J396" s="46"/>
      <c r="K396" s="44"/>
      <c r="L396" s="44"/>
      <c r="M396" s="44"/>
      <c r="N396" s="46"/>
      <c r="O396" s="41"/>
      <c r="P396" s="194"/>
      <c r="Q396" s="41"/>
      <c r="R396" s="41"/>
      <c r="S396" s="84"/>
      <c r="T396" s="46"/>
      <c r="U396" s="201"/>
      <c r="V396" s="85"/>
      <c r="W396" s="86"/>
      <c r="X396" s="89"/>
      <c r="Y396" s="201"/>
      <c r="Z396" s="201"/>
      <c r="AA396" s="87"/>
      <c r="AB396" s="171" t="str">
        <f t="shared" si="25"/>
        <v/>
      </c>
      <c r="AC396" s="44"/>
      <c r="AD396" s="201"/>
      <c r="AE396" s="201"/>
      <c r="AF396" s="41"/>
      <c r="AG396" s="46"/>
      <c r="AH396" s="46"/>
      <c r="AI396" s="41"/>
      <c r="AJ396" s="675"/>
      <c r="AK396" s="676"/>
      <c r="AL396" s="42"/>
      <c r="AM396" s="327"/>
      <c r="AN396" s="44"/>
      <c r="AO396" s="171" t="str">
        <f t="shared" si="26"/>
        <v/>
      </c>
      <c r="AP396" s="44"/>
      <c r="AS396" s="75"/>
      <c r="AT396" s="75"/>
      <c r="AU396" s="76" t="b">
        <f t="shared" si="27"/>
        <v>1</v>
      </c>
    </row>
    <row r="397" spans="5:47" ht="43.5" customHeight="1">
      <c r="E397" s="44"/>
      <c r="F397" s="287" t="str">
        <f t="shared" si="24"/>
        <v/>
      </c>
      <c r="G397" s="87"/>
      <c r="H397" s="84"/>
      <c r="I397" s="84"/>
      <c r="J397" s="46"/>
      <c r="K397" s="44"/>
      <c r="L397" s="44"/>
      <c r="M397" s="44"/>
      <c r="N397" s="46"/>
      <c r="O397" s="41"/>
      <c r="P397" s="194"/>
      <c r="Q397" s="41"/>
      <c r="R397" s="41"/>
      <c r="S397" s="84"/>
      <c r="T397" s="46"/>
      <c r="U397" s="201"/>
      <c r="V397" s="85"/>
      <c r="W397" s="86"/>
      <c r="X397" s="89"/>
      <c r="Y397" s="201"/>
      <c r="Z397" s="201"/>
      <c r="AA397" s="87"/>
      <c r="AB397" s="171" t="str">
        <f t="shared" si="25"/>
        <v/>
      </c>
      <c r="AC397" s="44"/>
      <c r="AD397" s="201"/>
      <c r="AE397" s="201"/>
      <c r="AF397" s="41"/>
      <c r="AG397" s="46"/>
      <c r="AH397" s="46"/>
      <c r="AI397" s="41"/>
      <c r="AJ397" s="675"/>
      <c r="AK397" s="676"/>
      <c r="AL397" s="42"/>
      <c r="AM397" s="327"/>
      <c r="AN397" s="44"/>
      <c r="AO397" s="171" t="str">
        <f t="shared" si="26"/>
        <v/>
      </c>
      <c r="AP397" s="44"/>
      <c r="AS397" s="75"/>
      <c r="AT397" s="75"/>
      <c r="AU397" s="76" t="b">
        <f t="shared" si="27"/>
        <v>1</v>
      </c>
    </row>
    <row r="398" spans="5:47" ht="43.5" customHeight="1">
      <c r="E398" s="44"/>
      <c r="F398" s="287" t="str">
        <f t="shared" si="24"/>
        <v/>
      </c>
      <c r="G398" s="87"/>
      <c r="H398" s="84"/>
      <c r="I398" s="84"/>
      <c r="J398" s="46"/>
      <c r="K398" s="44"/>
      <c r="L398" s="44"/>
      <c r="M398" s="44"/>
      <c r="N398" s="46"/>
      <c r="O398" s="41"/>
      <c r="P398" s="194"/>
      <c r="Q398" s="41"/>
      <c r="R398" s="41"/>
      <c r="S398" s="84"/>
      <c r="T398" s="46"/>
      <c r="U398" s="201"/>
      <c r="V398" s="85"/>
      <c r="W398" s="86"/>
      <c r="X398" s="89"/>
      <c r="Y398" s="201"/>
      <c r="Z398" s="201"/>
      <c r="AA398" s="87"/>
      <c r="AB398" s="171" t="str">
        <f t="shared" si="25"/>
        <v/>
      </c>
      <c r="AC398" s="44"/>
      <c r="AD398" s="201"/>
      <c r="AE398" s="201"/>
      <c r="AF398" s="41"/>
      <c r="AG398" s="46"/>
      <c r="AH398" s="46"/>
      <c r="AI398" s="41"/>
      <c r="AJ398" s="675"/>
      <c r="AK398" s="676"/>
      <c r="AL398" s="42"/>
      <c r="AM398" s="327"/>
      <c r="AN398" s="44"/>
      <c r="AO398" s="171" t="str">
        <f t="shared" si="26"/>
        <v/>
      </c>
      <c r="AP398" s="44"/>
      <c r="AS398" s="75"/>
      <c r="AT398" s="75"/>
      <c r="AU398" s="76" t="b">
        <f t="shared" si="27"/>
        <v>1</v>
      </c>
    </row>
    <row r="399" spans="5:47" ht="43.5" customHeight="1">
      <c r="E399" s="44"/>
      <c r="F399" s="287" t="str">
        <f t="shared" si="24"/>
        <v/>
      </c>
      <c r="G399" s="87"/>
      <c r="H399" s="84"/>
      <c r="I399" s="84"/>
      <c r="J399" s="46"/>
      <c r="K399" s="44"/>
      <c r="L399" s="44"/>
      <c r="M399" s="44"/>
      <c r="N399" s="46"/>
      <c r="O399" s="41"/>
      <c r="P399" s="194"/>
      <c r="Q399" s="41"/>
      <c r="R399" s="41"/>
      <c r="S399" s="84"/>
      <c r="T399" s="46"/>
      <c r="U399" s="201"/>
      <c r="V399" s="85"/>
      <c r="W399" s="86"/>
      <c r="X399" s="89"/>
      <c r="Y399" s="201"/>
      <c r="Z399" s="201"/>
      <c r="AA399" s="87"/>
      <c r="AB399" s="171" t="str">
        <f t="shared" si="25"/>
        <v/>
      </c>
      <c r="AC399" s="44"/>
      <c r="AD399" s="201"/>
      <c r="AE399" s="201"/>
      <c r="AF399" s="41"/>
      <c r="AG399" s="46"/>
      <c r="AH399" s="46"/>
      <c r="AI399" s="41"/>
      <c r="AJ399" s="675"/>
      <c r="AK399" s="676"/>
      <c r="AL399" s="42"/>
      <c r="AM399" s="327"/>
      <c r="AN399" s="44"/>
      <c r="AO399" s="171" t="str">
        <f t="shared" si="26"/>
        <v/>
      </c>
      <c r="AP399" s="44"/>
      <c r="AS399" s="75"/>
      <c r="AT399" s="75"/>
      <c r="AU399" s="76" t="b">
        <f t="shared" si="27"/>
        <v>1</v>
      </c>
    </row>
    <row r="400" spans="5:47" ht="43.5" customHeight="1">
      <c r="E400" s="44"/>
      <c r="F400" s="287" t="str">
        <f t="shared" si="24"/>
        <v/>
      </c>
      <c r="G400" s="87"/>
      <c r="H400" s="84"/>
      <c r="I400" s="84"/>
      <c r="J400" s="46"/>
      <c r="K400" s="44"/>
      <c r="L400" s="44"/>
      <c r="M400" s="44"/>
      <c r="N400" s="46"/>
      <c r="O400" s="41"/>
      <c r="P400" s="194"/>
      <c r="Q400" s="41"/>
      <c r="R400" s="41"/>
      <c r="S400" s="84"/>
      <c r="T400" s="46"/>
      <c r="U400" s="201"/>
      <c r="V400" s="85"/>
      <c r="W400" s="86"/>
      <c r="X400" s="89"/>
      <c r="Y400" s="201"/>
      <c r="Z400" s="201"/>
      <c r="AA400" s="87"/>
      <c r="AB400" s="171" t="str">
        <f t="shared" si="25"/>
        <v/>
      </c>
      <c r="AC400" s="44"/>
      <c r="AD400" s="201"/>
      <c r="AE400" s="201"/>
      <c r="AF400" s="41"/>
      <c r="AG400" s="46"/>
      <c r="AH400" s="46"/>
      <c r="AI400" s="41"/>
      <c r="AJ400" s="675"/>
      <c r="AK400" s="676"/>
      <c r="AL400" s="42"/>
      <c r="AM400" s="327"/>
      <c r="AN400" s="44"/>
      <c r="AO400" s="171" t="str">
        <f t="shared" si="26"/>
        <v/>
      </c>
      <c r="AP400" s="44"/>
      <c r="AS400" s="75"/>
      <c r="AT400" s="75"/>
      <c r="AU400" s="76" t="b">
        <f t="shared" si="27"/>
        <v>1</v>
      </c>
    </row>
    <row r="401" spans="5:47" ht="43.5" customHeight="1">
      <c r="E401" s="44"/>
      <c r="F401" s="287" t="str">
        <f t="shared" si="24"/>
        <v/>
      </c>
      <c r="G401" s="87"/>
      <c r="H401" s="84"/>
      <c r="I401" s="84"/>
      <c r="J401" s="46"/>
      <c r="K401" s="44"/>
      <c r="L401" s="44"/>
      <c r="M401" s="44"/>
      <c r="N401" s="46"/>
      <c r="O401" s="41"/>
      <c r="P401" s="194"/>
      <c r="Q401" s="41"/>
      <c r="R401" s="41"/>
      <c r="S401" s="84"/>
      <c r="T401" s="46"/>
      <c r="U401" s="201"/>
      <c r="V401" s="85"/>
      <c r="W401" s="86"/>
      <c r="X401" s="89"/>
      <c r="Y401" s="201"/>
      <c r="Z401" s="201"/>
      <c r="AA401" s="87"/>
      <c r="AB401" s="171" t="str">
        <f t="shared" si="25"/>
        <v/>
      </c>
      <c r="AC401" s="44"/>
      <c r="AD401" s="201"/>
      <c r="AE401" s="201"/>
      <c r="AF401" s="41"/>
      <c r="AG401" s="46"/>
      <c r="AH401" s="46"/>
      <c r="AI401" s="41"/>
      <c r="AJ401" s="675"/>
      <c r="AK401" s="676"/>
      <c r="AL401" s="42"/>
      <c r="AM401" s="327"/>
      <c r="AN401" s="44"/>
      <c r="AO401" s="171" t="str">
        <f t="shared" si="26"/>
        <v/>
      </c>
      <c r="AP401" s="44"/>
      <c r="AS401" s="75"/>
      <c r="AT401" s="75"/>
      <c r="AU401" s="76" t="b">
        <f t="shared" si="27"/>
        <v>1</v>
      </c>
    </row>
    <row r="402" spans="5:47" ht="43.5" customHeight="1">
      <c r="E402" s="44"/>
      <c r="F402" s="287" t="str">
        <f t="shared" si="24"/>
        <v/>
      </c>
      <c r="G402" s="87"/>
      <c r="H402" s="84"/>
      <c r="I402" s="84"/>
      <c r="J402" s="46"/>
      <c r="K402" s="44"/>
      <c r="L402" s="44"/>
      <c r="M402" s="44"/>
      <c r="N402" s="46"/>
      <c r="O402" s="41"/>
      <c r="P402" s="194"/>
      <c r="Q402" s="41"/>
      <c r="R402" s="41"/>
      <c r="S402" s="84"/>
      <c r="T402" s="46"/>
      <c r="U402" s="201"/>
      <c r="V402" s="85"/>
      <c r="W402" s="86"/>
      <c r="X402" s="89"/>
      <c r="Y402" s="201"/>
      <c r="Z402" s="201"/>
      <c r="AA402" s="87"/>
      <c r="AB402" s="171" t="str">
        <f t="shared" si="25"/>
        <v/>
      </c>
      <c r="AC402" s="44"/>
      <c r="AD402" s="201"/>
      <c r="AE402" s="201"/>
      <c r="AF402" s="41"/>
      <c r="AG402" s="46"/>
      <c r="AH402" s="46"/>
      <c r="AI402" s="41"/>
      <c r="AJ402" s="675"/>
      <c r="AK402" s="676"/>
      <c r="AL402" s="42"/>
      <c r="AM402" s="327"/>
      <c r="AN402" s="44"/>
      <c r="AO402" s="171" t="str">
        <f t="shared" si="26"/>
        <v/>
      </c>
      <c r="AP402" s="44"/>
      <c r="AS402" s="75"/>
      <c r="AT402" s="75"/>
      <c r="AU402" s="76" t="b">
        <f t="shared" si="27"/>
        <v>1</v>
      </c>
    </row>
    <row r="403" spans="5:47" ht="43.5" customHeight="1">
      <c r="E403" s="44"/>
      <c r="F403" s="287" t="str">
        <f t="shared" si="24"/>
        <v/>
      </c>
      <c r="G403" s="87"/>
      <c r="H403" s="84"/>
      <c r="I403" s="84"/>
      <c r="J403" s="46"/>
      <c r="K403" s="44"/>
      <c r="L403" s="44"/>
      <c r="M403" s="44"/>
      <c r="N403" s="46"/>
      <c r="O403" s="41"/>
      <c r="P403" s="194"/>
      <c r="Q403" s="41"/>
      <c r="R403" s="41"/>
      <c r="S403" s="84"/>
      <c r="T403" s="46"/>
      <c r="U403" s="201"/>
      <c r="V403" s="85"/>
      <c r="W403" s="86"/>
      <c r="X403" s="89"/>
      <c r="Y403" s="201"/>
      <c r="Z403" s="201"/>
      <c r="AA403" s="87"/>
      <c r="AB403" s="171" t="str">
        <f t="shared" si="25"/>
        <v/>
      </c>
      <c r="AC403" s="44"/>
      <c r="AD403" s="201"/>
      <c r="AE403" s="201"/>
      <c r="AF403" s="41"/>
      <c r="AG403" s="46"/>
      <c r="AH403" s="46"/>
      <c r="AI403" s="41"/>
      <c r="AJ403" s="675"/>
      <c r="AK403" s="676"/>
      <c r="AL403" s="42"/>
      <c r="AM403" s="327"/>
      <c r="AN403" s="44"/>
      <c r="AO403" s="171" t="str">
        <f t="shared" si="26"/>
        <v/>
      </c>
      <c r="AP403" s="44"/>
      <c r="AS403" s="75"/>
      <c r="AT403" s="75"/>
      <c r="AU403" s="76" t="b">
        <f t="shared" si="27"/>
        <v>1</v>
      </c>
    </row>
    <row r="404" spans="5:47" ht="43.5" customHeight="1">
      <c r="E404" s="44"/>
      <c r="F404" s="287" t="str">
        <f t="shared" si="24"/>
        <v/>
      </c>
      <c r="G404" s="87"/>
      <c r="H404" s="84"/>
      <c r="I404" s="84"/>
      <c r="J404" s="46"/>
      <c r="K404" s="44"/>
      <c r="L404" s="44"/>
      <c r="M404" s="44"/>
      <c r="N404" s="46"/>
      <c r="O404" s="41"/>
      <c r="P404" s="194"/>
      <c r="Q404" s="41"/>
      <c r="R404" s="41"/>
      <c r="S404" s="84"/>
      <c r="T404" s="46"/>
      <c r="U404" s="201"/>
      <c r="V404" s="85"/>
      <c r="W404" s="86"/>
      <c r="X404" s="89"/>
      <c r="Y404" s="201"/>
      <c r="Z404" s="201"/>
      <c r="AA404" s="87"/>
      <c r="AB404" s="171" t="str">
        <f t="shared" si="25"/>
        <v/>
      </c>
      <c r="AC404" s="44"/>
      <c r="AD404" s="201"/>
      <c r="AE404" s="201"/>
      <c r="AF404" s="41"/>
      <c r="AG404" s="46"/>
      <c r="AH404" s="46"/>
      <c r="AI404" s="41"/>
      <c r="AJ404" s="675"/>
      <c r="AK404" s="676"/>
      <c r="AL404" s="42"/>
      <c r="AM404" s="327"/>
      <c r="AN404" s="44"/>
      <c r="AO404" s="171" t="str">
        <f t="shared" si="26"/>
        <v/>
      </c>
      <c r="AP404" s="44"/>
      <c r="AS404" s="75"/>
      <c r="AT404" s="75"/>
      <c r="AU404" s="76" t="b">
        <f t="shared" si="27"/>
        <v>1</v>
      </c>
    </row>
    <row r="405" spans="5:47" ht="43.5" customHeight="1">
      <c r="E405" s="44"/>
      <c r="F405" s="287" t="str">
        <f t="shared" si="24"/>
        <v/>
      </c>
      <c r="G405" s="87"/>
      <c r="H405" s="84"/>
      <c r="I405" s="84"/>
      <c r="J405" s="46"/>
      <c r="K405" s="44"/>
      <c r="L405" s="44"/>
      <c r="M405" s="44"/>
      <c r="N405" s="46"/>
      <c r="O405" s="41"/>
      <c r="P405" s="194"/>
      <c r="Q405" s="41"/>
      <c r="R405" s="41"/>
      <c r="S405" s="84"/>
      <c r="T405" s="46"/>
      <c r="U405" s="201"/>
      <c r="V405" s="85"/>
      <c r="W405" s="86"/>
      <c r="X405" s="89"/>
      <c r="Y405" s="201"/>
      <c r="Z405" s="201"/>
      <c r="AA405" s="87"/>
      <c r="AB405" s="171" t="str">
        <f t="shared" si="25"/>
        <v/>
      </c>
      <c r="AC405" s="44"/>
      <c r="AD405" s="201"/>
      <c r="AE405" s="201"/>
      <c r="AF405" s="41"/>
      <c r="AG405" s="46"/>
      <c r="AH405" s="46"/>
      <c r="AI405" s="41"/>
      <c r="AJ405" s="675"/>
      <c r="AK405" s="676"/>
      <c r="AL405" s="42"/>
      <c r="AM405" s="327"/>
      <c r="AN405" s="44"/>
      <c r="AO405" s="171" t="str">
        <f t="shared" si="26"/>
        <v/>
      </c>
      <c r="AP405" s="44"/>
      <c r="AS405" s="75"/>
      <c r="AT405" s="75"/>
      <c r="AU405" s="76" t="b">
        <f t="shared" si="27"/>
        <v>1</v>
      </c>
    </row>
    <row r="406" spans="5:47" ht="43.5" customHeight="1">
      <c r="E406" s="44"/>
      <c r="F406" s="287" t="str">
        <f t="shared" si="24"/>
        <v/>
      </c>
      <c r="G406" s="87"/>
      <c r="H406" s="84"/>
      <c r="I406" s="84"/>
      <c r="J406" s="46"/>
      <c r="K406" s="44"/>
      <c r="L406" s="44"/>
      <c r="M406" s="44"/>
      <c r="N406" s="46"/>
      <c r="O406" s="41"/>
      <c r="P406" s="194"/>
      <c r="Q406" s="41"/>
      <c r="R406" s="41"/>
      <c r="S406" s="84"/>
      <c r="T406" s="46"/>
      <c r="U406" s="201"/>
      <c r="V406" s="85"/>
      <c r="W406" s="86"/>
      <c r="X406" s="89"/>
      <c r="Y406" s="201"/>
      <c r="Z406" s="201"/>
      <c r="AA406" s="87"/>
      <c r="AB406" s="171" t="str">
        <f t="shared" si="25"/>
        <v/>
      </c>
      <c r="AC406" s="44"/>
      <c r="AD406" s="201"/>
      <c r="AE406" s="201"/>
      <c r="AF406" s="41"/>
      <c r="AG406" s="46"/>
      <c r="AH406" s="46"/>
      <c r="AI406" s="41"/>
      <c r="AJ406" s="675"/>
      <c r="AK406" s="676"/>
      <c r="AL406" s="42"/>
      <c r="AM406" s="327"/>
      <c r="AN406" s="44"/>
      <c r="AO406" s="171" t="str">
        <f t="shared" si="26"/>
        <v/>
      </c>
      <c r="AP406" s="44"/>
      <c r="AS406" s="75"/>
      <c r="AT406" s="75"/>
      <c r="AU406" s="76" t="b">
        <f t="shared" si="27"/>
        <v>1</v>
      </c>
    </row>
    <row r="407" spans="5:47" ht="43.5" customHeight="1">
      <c r="E407" s="44"/>
      <c r="F407" s="287" t="str">
        <f t="shared" si="24"/>
        <v/>
      </c>
      <c r="G407" s="87"/>
      <c r="H407" s="84"/>
      <c r="I407" s="84"/>
      <c r="J407" s="46"/>
      <c r="K407" s="44"/>
      <c r="L407" s="44"/>
      <c r="M407" s="44"/>
      <c r="N407" s="46"/>
      <c r="O407" s="41"/>
      <c r="P407" s="194"/>
      <c r="Q407" s="41"/>
      <c r="R407" s="41"/>
      <c r="S407" s="84"/>
      <c r="T407" s="46"/>
      <c r="U407" s="201"/>
      <c r="V407" s="85"/>
      <c r="W407" s="86"/>
      <c r="X407" s="89"/>
      <c r="Y407" s="201"/>
      <c r="Z407" s="201"/>
      <c r="AA407" s="87"/>
      <c r="AB407" s="171" t="str">
        <f t="shared" si="25"/>
        <v/>
      </c>
      <c r="AC407" s="44"/>
      <c r="AD407" s="201"/>
      <c r="AE407" s="201"/>
      <c r="AF407" s="41"/>
      <c r="AG407" s="46"/>
      <c r="AH407" s="46"/>
      <c r="AI407" s="41"/>
      <c r="AJ407" s="675"/>
      <c r="AK407" s="676"/>
      <c r="AL407" s="42"/>
      <c r="AM407" s="327"/>
      <c r="AN407" s="44"/>
      <c r="AO407" s="171" t="str">
        <f t="shared" si="26"/>
        <v/>
      </c>
      <c r="AP407" s="44"/>
      <c r="AS407" s="75"/>
      <c r="AT407" s="75"/>
      <c r="AU407" s="76" t="b">
        <f t="shared" si="27"/>
        <v>1</v>
      </c>
    </row>
    <row r="408" spans="5:47" ht="43.5" customHeight="1">
      <c r="E408" s="44"/>
      <c r="F408" s="287" t="str">
        <f t="shared" si="24"/>
        <v/>
      </c>
      <c r="G408" s="87"/>
      <c r="H408" s="84"/>
      <c r="I408" s="84"/>
      <c r="J408" s="46"/>
      <c r="K408" s="44"/>
      <c r="L408" s="44"/>
      <c r="M408" s="44"/>
      <c r="N408" s="46"/>
      <c r="O408" s="41"/>
      <c r="P408" s="194"/>
      <c r="Q408" s="41"/>
      <c r="R408" s="41"/>
      <c r="S408" s="84"/>
      <c r="T408" s="46"/>
      <c r="U408" s="201"/>
      <c r="V408" s="85"/>
      <c r="W408" s="86"/>
      <c r="X408" s="89"/>
      <c r="Y408" s="201"/>
      <c r="Z408" s="201"/>
      <c r="AA408" s="87"/>
      <c r="AB408" s="171" t="str">
        <f t="shared" si="25"/>
        <v/>
      </c>
      <c r="AC408" s="44"/>
      <c r="AD408" s="201"/>
      <c r="AE408" s="201"/>
      <c r="AF408" s="41"/>
      <c r="AG408" s="46"/>
      <c r="AH408" s="46"/>
      <c r="AI408" s="41"/>
      <c r="AJ408" s="675"/>
      <c r="AK408" s="676"/>
      <c r="AL408" s="42"/>
      <c r="AM408" s="327"/>
      <c r="AN408" s="44"/>
      <c r="AO408" s="171" t="str">
        <f t="shared" si="26"/>
        <v/>
      </c>
      <c r="AP408" s="44"/>
      <c r="AS408" s="75"/>
      <c r="AT408" s="75"/>
      <c r="AU408" s="76" t="b">
        <f t="shared" si="27"/>
        <v>1</v>
      </c>
    </row>
    <row r="409" spans="5:47" ht="43.5" customHeight="1">
      <c r="E409" s="44"/>
      <c r="F409" s="287" t="str">
        <f t="shared" si="24"/>
        <v/>
      </c>
      <c r="G409" s="87"/>
      <c r="H409" s="84"/>
      <c r="I409" s="84"/>
      <c r="J409" s="46"/>
      <c r="K409" s="44"/>
      <c r="L409" s="44"/>
      <c r="M409" s="44"/>
      <c r="N409" s="46"/>
      <c r="O409" s="41"/>
      <c r="P409" s="194"/>
      <c r="Q409" s="41"/>
      <c r="R409" s="41"/>
      <c r="S409" s="84"/>
      <c r="T409" s="46"/>
      <c r="U409" s="201"/>
      <c r="V409" s="85"/>
      <c r="W409" s="86"/>
      <c r="X409" s="89"/>
      <c r="Y409" s="201"/>
      <c r="Z409" s="201"/>
      <c r="AA409" s="87"/>
      <c r="AB409" s="171" t="str">
        <f t="shared" si="25"/>
        <v/>
      </c>
      <c r="AC409" s="44"/>
      <c r="AD409" s="201"/>
      <c r="AE409" s="201"/>
      <c r="AF409" s="41"/>
      <c r="AG409" s="46"/>
      <c r="AH409" s="46"/>
      <c r="AI409" s="41"/>
      <c r="AJ409" s="675"/>
      <c r="AK409" s="676"/>
      <c r="AL409" s="42"/>
      <c r="AM409" s="327"/>
      <c r="AN409" s="44"/>
      <c r="AO409" s="171" t="str">
        <f t="shared" si="26"/>
        <v/>
      </c>
      <c r="AP409" s="44"/>
      <c r="AS409" s="75"/>
      <c r="AT409" s="75"/>
      <c r="AU409" s="76" t="b">
        <f t="shared" si="27"/>
        <v>1</v>
      </c>
    </row>
    <row r="410" spans="5:47" ht="43.5" customHeight="1">
      <c r="E410" s="44"/>
      <c r="F410" s="287" t="str">
        <f t="shared" si="24"/>
        <v/>
      </c>
      <c r="G410" s="87"/>
      <c r="H410" s="84"/>
      <c r="I410" s="84"/>
      <c r="J410" s="46"/>
      <c r="K410" s="44"/>
      <c r="L410" s="44"/>
      <c r="M410" s="44"/>
      <c r="N410" s="46"/>
      <c r="O410" s="41"/>
      <c r="P410" s="194"/>
      <c r="Q410" s="41"/>
      <c r="R410" s="41"/>
      <c r="S410" s="84"/>
      <c r="T410" s="46"/>
      <c r="U410" s="201"/>
      <c r="V410" s="85"/>
      <c r="W410" s="86"/>
      <c r="X410" s="89"/>
      <c r="Y410" s="201"/>
      <c r="Z410" s="201"/>
      <c r="AA410" s="87"/>
      <c r="AB410" s="171" t="str">
        <f t="shared" si="25"/>
        <v/>
      </c>
      <c r="AC410" s="44"/>
      <c r="AD410" s="201"/>
      <c r="AE410" s="201"/>
      <c r="AF410" s="41"/>
      <c r="AG410" s="46"/>
      <c r="AH410" s="46"/>
      <c r="AI410" s="41"/>
      <c r="AJ410" s="675"/>
      <c r="AK410" s="676"/>
      <c r="AL410" s="42"/>
      <c r="AM410" s="327"/>
      <c r="AN410" s="44"/>
      <c r="AO410" s="171" t="str">
        <f t="shared" si="26"/>
        <v/>
      </c>
      <c r="AP410" s="44"/>
      <c r="AS410" s="75"/>
      <c r="AT410" s="75"/>
      <c r="AU410" s="76" t="b">
        <f t="shared" si="27"/>
        <v>1</v>
      </c>
    </row>
    <row r="411" spans="5:47" ht="43.5" customHeight="1">
      <c r="E411" s="44"/>
      <c r="F411" s="287" t="str">
        <f t="shared" si="24"/>
        <v/>
      </c>
      <c r="G411" s="87"/>
      <c r="H411" s="84"/>
      <c r="I411" s="84"/>
      <c r="J411" s="46"/>
      <c r="K411" s="44"/>
      <c r="L411" s="44"/>
      <c r="M411" s="44"/>
      <c r="N411" s="46"/>
      <c r="O411" s="41"/>
      <c r="P411" s="194"/>
      <c r="Q411" s="41"/>
      <c r="R411" s="41"/>
      <c r="S411" s="84"/>
      <c r="T411" s="46"/>
      <c r="U411" s="201"/>
      <c r="V411" s="85"/>
      <c r="W411" s="86"/>
      <c r="X411" s="89"/>
      <c r="Y411" s="201"/>
      <c r="Z411" s="201"/>
      <c r="AA411" s="87"/>
      <c r="AB411" s="171" t="str">
        <f t="shared" si="25"/>
        <v/>
      </c>
      <c r="AC411" s="44"/>
      <c r="AD411" s="201"/>
      <c r="AE411" s="201"/>
      <c r="AF411" s="41"/>
      <c r="AG411" s="46"/>
      <c r="AH411" s="46"/>
      <c r="AI411" s="41"/>
      <c r="AJ411" s="675"/>
      <c r="AK411" s="676"/>
      <c r="AL411" s="42"/>
      <c r="AM411" s="327"/>
      <c r="AN411" s="44"/>
      <c r="AO411" s="171" t="str">
        <f t="shared" si="26"/>
        <v/>
      </c>
      <c r="AP411" s="44"/>
      <c r="AS411" s="75"/>
      <c r="AT411" s="75"/>
      <c r="AU411" s="76" t="b">
        <f t="shared" si="27"/>
        <v>1</v>
      </c>
    </row>
    <row r="412" spans="5:47" ht="43.5" customHeight="1">
      <c r="E412" s="44"/>
      <c r="F412" s="287" t="str">
        <f t="shared" si="24"/>
        <v/>
      </c>
      <c r="G412" s="87"/>
      <c r="H412" s="84"/>
      <c r="I412" s="84"/>
      <c r="J412" s="46"/>
      <c r="K412" s="44"/>
      <c r="L412" s="44"/>
      <c r="M412" s="44"/>
      <c r="N412" s="46"/>
      <c r="O412" s="41"/>
      <c r="P412" s="194"/>
      <c r="Q412" s="41"/>
      <c r="R412" s="41"/>
      <c r="S412" s="84"/>
      <c r="T412" s="46"/>
      <c r="U412" s="201"/>
      <c r="V412" s="85"/>
      <c r="W412" s="86"/>
      <c r="X412" s="89"/>
      <c r="Y412" s="201"/>
      <c r="Z412" s="201"/>
      <c r="AA412" s="87"/>
      <c r="AB412" s="171" t="str">
        <f t="shared" si="25"/>
        <v/>
      </c>
      <c r="AC412" s="44"/>
      <c r="AD412" s="201"/>
      <c r="AE412" s="201"/>
      <c r="AF412" s="41"/>
      <c r="AG412" s="46"/>
      <c r="AH412" s="46"/>
      <c r="AI412" s="41"/>
      <c r="AJ412" s="675"/>
      <c r="AK412" s="676"/>
      <c r="AL412" s="42"/>
      <c r="AM412" s="327"/>
      <c r="AN412" s="44"/>
      <c r="AO412" s="171" t="str">
        <f t="shared" si="26"/>
        <v/>
      </c>
      <c r="AP412" s="44"/>
      <c r="AS412" s="75"/>
      <c r="AT412" s="75"/>
      <c r="AU412" s="76" t="b">
        <f t="shared" si="27"/>
        <v>1</v>
      </c>
    </row>
    <row r="413" spans="5:47" ht="43.5" customHeight="1">
      <c r="E413" s="44"/>
      <c r="F413" s="287" t="str">
        <f t="shared" si="24"/>
        <v/>
      </c>
      <c r="G413" s="87"/>
      <c r="H413" s="84"/>
      <c r="I413" s="84"/>
      <c r="J413" s="46"/>
      <c r="K413" s="44"/>
      <c r="L413" s="44"/>
      <c r="M413" s="44"/>
      <c r="N413" s="46"/>
      <c r="O413" s="41"/>
      <c r="P413" s="194"/>
      <c r="Q413" s="41"/>
      <c r="R413" s="41"/>
      <c r="S413" s="84"/>
      <c r="T413" s="46"/>
      <c r="U413" s="201"/>
      <c r="V413" s="85"/>
      <c r="W413" s="86"/>
      <c r="X413" s="89"/>
      <c r="Y413" s="201"/>
      <c r="Z413" s="201"/>
      <c r="AA413" s="87"/>
      <c r="AB413" s="171" t="str">
        <f t="shared" si="25"/>
        <v/>
      </c>
      <c r="AC413" s="44"/>
      <c r="AD413" s="201"/>
      <c r="AE413" s="201"/>
      <c r="AF413" s="41"/>
      <c r="AG413" s="46"/>
      <c r="AH413" s="46"/>
      <c r="AI413" s="41"/>
      <c r="AJ413" s="675"/>
      <c r="AK413" s="676"/>
      <c r="AL413" s="42"/>
      <c r="AM413" s="327"/>
      <c r="AN413" s="44"/>
      <c r="AO413" s="171" t="str">
        <f t="shared" si="26"/>
        <v/>
      </c>
      <c r="AP413" s="44"/>
      <c r="AS413" s="75"/>
      <c r="AT413" s="75"/>
      <c r="AU413" s="76" t="b">
        <f t="shared" si="27"/>
        <v>1</v>
      </c>
    </row>
    <row r="414" spans="5:47" ht="43.5" customHeight="1">
      <c r="E414" s="44"/>
      <c r="F414" s="287" t="str">
        <f t="shared" si="24"/>
        <v/>
      </c>
      <c r="G414" s="87"/>
      <c r="H414" s="84"/>
      <c r="I414" s="84"/>
      <c r="J414" s="46"/>
      <c r="K414" s="44"/>
      <c r="L414" s="44"/>
      <c r="M414" s="44"/>
      <c r="N414" s="46"/>
      <c r="O414" s="41"/>
      <c r="P414" s="194"/>
      <c r="Q414" s="41"/>
      <c r="R414" s="41"/>
      <c r="S414" s="84"/>
      <c r="T414" s="46"/>
      <c r="U414" s="201"/>
      <c r="V414" s="85"/>
      <c r="W414" s="86"/>
      <c r="X414" s="89"/>
      <c r="Y414" s="201"/>
      <c r="Z414" s="201"/>
      <c r="AA414" s="87"/>
      <c r="AB414" s="171" t="str">
        <f t="shared" si="25"/>
        <v/>
      </c>
      <c r="AC414" s="44"/>
      <c r="AD414" s="201"/>
      <c r="AE414" s="201"/>
      <c r="AF414" s="41"/>
      <c r="AG414" s="46"/>
      <c r="AH414" s="46"/>
      <c r="AI414" s="41"/>
      <c r="AJ414" s="675"/>
      <c r="AK414" s="676"/>
      <c r="AL414" s="42"/>
      <c r="AM414" s="327"/>
      <c r="AN414" s="44"/>
      <c r="AO414" s="171" t="str">
        <f t="shared" si="26"/>
        <v/>
      </c>
      <c r="AP414" s="44"/>
      <c r="AS414" s="75"/>
      <c r="AT414" s="75"/>
      <c r="AU414" s="76" t="b">
        <f t="shared" si="27"/>
        <v>1</v>
      </c>
    </row>
    <row r="415" spans="5:47" ht="43.5" customHeight="1">
      <c r="E415" s="44"/>
      <c r="F415" s="287" t="str">
        <f t="shared" si="24"/>
        <v/>
      </c>
      <c r="G415" s="87"/>
      <c r="H415" s="84"/>
      <c r="I415" s="84"/>
      <c r="J415" s="46"/>
      <c r="K415" s="44"/>
      <c r="L415" s="44"/>
      <c r="M415" s="44"/>
      <c r="N415" s="46"/>
      <c r="O415" s="41"/>
      <c r="P415" s="194"/>
      <c r="Q415" s="41"/>
      <c r="R415" s="41"/>
      <c r="S415" s="84"/>
      <c r="T415" s="46"/>
      <c r="U415" s="201"/>
      <c r="V415" s="85"/>
      <c r="W415" s="86"/>
      <c r="X415" s="89"/>
      <c r="Y415" s="201"/>
      <c r="Z415" s="201"/>
      <c r="AA415" s="87"/>
      <c r="AB415" s="171" t="str">
        <f t="shared" si="25"/>
        <v/>
      </c>
      <c r="AC415" s="44"/>
      <c r="AD415" s="201"/>
      <c r="AE415" s="201"/>
      <c r="AF415" s="41"/>
      <c r="AG415" s="46"/>
      <c r="AH415" s="46"/>
      <c r="AI415" s="41"/>
      <c r="AJ415" s="675"/>
      <c r="AK415" s="676"/>
      <c r="AL415" s="42"/>
      <c r="AM415" s="327"/>
      <c r="AN415" s="44"/>
      <c r="AO415" s="171" t="str">
        <f t="shared" si="26"/>
        <v/>
      </c>
      <c r="AP415" s="44"/>
      <c r="AS415" s="75"/>
      <c r="AT415" s="75"/>
      <c r="AU415" s="76" t="b">
        <f t="shared" si="27"/>
        <v>1</v>
      </c>
    </row>
    <row r="416" spans="5:47" ht="43.5" customHeight="1">
      <c r="E416" s="44"/>
      <c r="F416" s="287" t="str">
        <f t="shared" si="24"/>
        <v/>
      </c>
      <c r="G416" s="87"/>
      <c r="H416" s="84"/>
      <c r="I416" s="84"/>
      <c r="J416" s="46"/>
      <c r="K416" s="44"/>
      <c r="L416" s="44"/>
      <c r="M416" s="44"/>
      <c r="N416" s="46"/>
      <c r="O416" s="41"/>
      <c r="P416" s="194"/>
      <c r="Q416" s="41"/>
      <c r="R416" s="41"/>
      <c r="S416" s="84"/>
      <c r="T416" s="46"/>
      <c r="U416" s="201"/>
      <c r="V416" s="85"/>
      <c r="W416" s="86"/>
      <c r="X416" s="89"/>
      <c r="Y416" s="201"/>
      <c r="Z416" s="201"/>
      <c r="AA416" s="87"/>
      <c r="AB416" s="171" t="str">
        <f t="shared" si="25"/>
        <v/>
      </c>
      <c r="AC416" s="44"/>
      <c r="AD416" s="201"/>
      <c r="AE416" s="201"/>
      <c r="AF416" s="41"/>
      <c r="AG416" s="46"/>
      <c r="AH416" s="46"/>
      <c r="AI416" s="41"/>
      <c r="AJ416" s="675"/>
      <c r="AK416" s="676"/>
      <c r="AL416" s="42"/>
      <c r="AM416" s="327"/>
      <c r="AN416" s="44"/>
      <c r="AO416" s="171" t="str">
        <f t="shared" si="26"/>
        <v/>
      </c>
      <c r="AP416" s="44"/>
      <c r="AS416" s="75"/>
      <c r="AT416" s="75"/>
      <c r="AU416" s="76" t="b">
        <f t="shared" si="27"/>
        <v>1</v>
      </c>
    </row>
    <row r="417" spans="5:47" ht="43.5" customHeight="1">
      <c r="E417" s="44"/>
      <c r="F417" s="287" t="str">
        <f t="shared" si="24"/>
        <v/>
      </c>
      <c r="G417" s="87"/>
      <c r="H417" s="84"/>
      <c r="I417" s="84"/>
      <c r="J417" s="46"/>
      <c r="K417" s="44"/>
      <c r="L417" s="44"/>
      <c r="M417" s="44"/>
      <c r="N417" s="46"/>
      <c r="O417" s="41"/>
      <c r="P417" s="194"/>
      <c r="Q417" s="41"/>
      <c r="R417" s="41"/>
      <c r="S417" s="84"/>
      <c r="T417" s="46"/>
      <c r="U417" s="201"/>
      <c r="V417" s="85"/>
      <c r="W417" s="86"/>
      <c r="X417" s="89"/>
      <c r="Y417" s="201"/>
      <c r="Z417" s="201"/>
      <c r="AA417" s="87"/>
      <c r="AB417" s="171" t="str">
        <f t="shared" si="25"/>
        <v/>
      </c>
      <c r="AC417" s="44"/>
      <c r="AD417" s="201"/>
      <c r="AE417" s="201"/>
      <c r="AF417" s="41"/>
      <c r="AG417" s="46"/>
      <c r="AH417" s="46"/>
      <c r="AI417" s="41"/>
      <c r="AJ417" s="675"/>
      <c r="AK417" s="676"/>
      <c r="AL417" s="42"/>
      <c r="AM417" s="327"/>
      <c r="AN417" s="44"/>
      <c r="AO417" s="171" t="str">
        <f t="shared" si="26"/>
        <v/>
      </c>
      <c r="AP417" s="44"/>
      <c r="AS417" s="75"/>
      <c r="AT417" s="75"/>
      <c r="AU417" s="76" t="b">
        <f t="shared" si="27"/>
        <v>1</v>
      </c>
    </row>
    <row r="418" spans="5:47" ht="43.5" customHeight="1">
      <c r="E418" s="44"/>
      <c r="F418" s="287" t="str">
        <f t="shared" ref="F418:F481" si="28">IF(ISBLANK($E418), "", VLOOKUP($E418,참여인력_개요,2,FALSE))</f>
        <v/>
      </c>
      <c r="G418" s="87"/>
      <c r="H418" s="84"/>
      <c r="I418" s="84"/>
      <c r="J418" s="46"/>
      <c r="K418" s="44"/>
      <c r="L418" s="44"/>
      <c r="M418" s="44"/>
      <c r="N418" s="46"/>
      <c r="O418" s="41"/>
      <c r="P418" s="194"/>
      <c r="Q418" s="41"/>
      <c r="R418" s="41"/>
      <c r="S418" s="84"/>
      <c r="T418" s="46"/>
      <c r="U418" s="201"/>
      <c r="V418" s="85"/>
      <c r="W418" s="86"/>
      <c r="X418" s="89"/>
      <c r="Y418" s="201"/>
      <c r="Z418" s="201"/>
      <c r="AA418" s="87"/>
      <c r="AB418" s="171" t="str">
        <f t="shared" si="25"/>
        <v/>
      </c>
      <c r="AC418" s="44"/>
      <c r="AD418" s="201"/>
      <c r="AE418" s="201"/>
      <c r="AF418" s="41"/>
      <c r="AG418" s="46"/>
      <c r="AH418" s="46"/>
      <c r="AI418" s="41"/>
      <c r="AJ418" s="675"/>
      <c r="AK418" s="676"/>
      <c r="AL418" s="42"/>
      <c r="AM418" s="327"/>
      <c r="AN418" s="44"/>
      <c r="AO418" s="171" t="str">
        <f t="shared" si="26"/>
        <v/>
      </c>
      <c r="AP418" s="44"/>
      <c r="AS418" s="75"/>
      <c r="AT418" s="75"/>
      <c r="AU418" s="76" t="b">
        <f t="shared" si="27"/>
        <v>1</v>
      </c>
    </row>
    <row r="419" spans="5:47" ht="43.5" customHeight="1">
      <c r="E419" s="44"/>
      <c r="F419" s="287" t="str">
        <f t="shared" si="28"/>
        <v/>
      </c>
      <c r="G419" s="87"/>
      <c r="H419" s="84"/>
      <c r="I419" s="84"/>
      <c r="J419" s="46"/>
      <c r="K419" s="44"/>
      <c r="L419" s="44"/>
      <c r="M419" s="44"/>
      <c r="N419" s="46"/>
      <c r="O419" s="41"/>
      <c r="P419" s="194"/>
      <c r="Q419" s="41"/>
      <c r="R419" s="41"/>
      <c r="S419" s="84"/>
      <c r="T419" s="46"/>
      <c r="U419" s="201"/>
      <c r="V419" s="85"/>
      <c r="W419" s="86"/>
      <c r="X419" s="89"/>
      <c r="Y419" s="201"/>
      <c r="Z419" s="201"/>
      <c r="AA419" s="87"/>
      <c r="AB419" s="171" t="str">
        <f t="shared" si="25"/>
        <v/>
      </c>
      <c r="AC419" s="44"/>
      <c r="AD419" s="201"/>
      <c r="AE419" s="201"/>
      <c r="AF419" s="41"/>
      <c r="AG419" s="46"/>
      <c r="AH419" s="46"/>
      <c r="AI419" s="41"/>
      <c r="AJ419" s="675"/>
      <c r="AK419" s="676"/>
      <c r="AL419" s="42"/>
      <c r="AM419" s="327"/>
      <c r="AN419" s="44"/>
      <c r="AO419" s="171" t="str">
        <f t="shared" si="26"/>
        <v/>
      </c>
      <c r="AP419" s="44"/>
      <c r="AS419" s="75"/>
      <c r="AT419" s="75"/>
      <c r="AU419" s="76" t="b">
        <f t="shared" si="27"/>
        <v>1</v>
      </c>
    </row>
    <row r="420" spans="5:47" ht="43.5" customHeight="1">
      <c r="E420" s="44"/>
      <c r="F420" s="287" t="str">
        <f t="shared" si="28"/>
        <v/>
      </c>
      <c r="G420" s="87"/>
      <c r="H420" s="84"/>
      <c r="I420" s="84"/>
      <c r="J420" s="46"/>
      <c r="K420" s="44"/>
      <c r="L420" s="44"/>
      <c r="M420" s="44"/>
      <c r="N420" s="46"/>
      <c r="O420" s="41"/>
      <c r="P420" s="194"/>
      <c r="Q420" s="41"/>
      <c r="R420" s="41"/>
      <c r="S420" s="84"/>
      <c r="T420" s="46"/>
      <c r="U420" s="201"/>
      <c r="V420" s="85"/>
      <c r="W420" s="86"/>
      <c r="X420" s="89"/>
      <c r="Y420" s="201"/>
      <c r="Z420" s="201"/>
      <c r="AA420" s="87"/>
      <c r="AB420" s="171" t="str">
        <f t="shared" si="25"/>
        <v/>
      </c>
      <c r="AC420" s="44"/>
      <c r="AD420" s="201"/>
      <c r="AE420" s="201"/>
      <c r="AF420" s="41"/>
      <c r="AG420" s="46"/>
      <c r="AH420" s="46"/>
      <c r="AI420" s="41"/>
      <c r="AJ420" s="675"/>
      <c r="AK420" s="676"/>
      <c r="AL420" s="42"/>
      <c r="AM420" s="327"/>
      <c r="AN420" s="44"/>
      <c r="AO420" s="171" t="str">
        <f t="shared" si="26"/>
        <v/>
      </c>
      <c r="AP420" s="44"/>
      <c r="AS420" s="75"/>
      <c r="AT420" s="75"/>
      <c r="AU420" s="76" t="b">
        <f t="shared" si="27"/>
        <v>1</v>
      </c>
    </row>
    <row r="421" spans="5:47" ht="43.5" customHeight="1">
      <c r="E421" s="44"/>
      <c r="F421" s="287" t="str">
        <f t="shared" si="28"/>
        <v/>
      </c>
      <c r="G421" s="87"/>
      <c r="H421" s="84"/>
      <c r="I421" s="84"/>
      <c r="J421" s="46"/>
      <c r="K421" s="44"/>
      <c r="L421" s="44"/>
      <c r="M421" s="44"/>
      <c r="N421" s="46"/>
      <c r="O421" s="41"/>
      <c r="P421" s="194"/>
      <c r="Q421" s="41"/>
      <c r="R421" s="41"/>
      <c r="S421" s="84"/>
      <c r="T421" s="46"/>
      <c r="U421" s="201"/>
      <c r="V421" s="85"/>
      <c r="W421" s="86"/>
      <c r="X421" s="89"/>
      <c r="Y421" s="201"/>
      <c r="Z421" s="201"/>
      <c r="AA421" s="87"/>
      <c r="AB421" s="171" t="str">
        <f t="shared" si="25"/>
        <v/>
      </c>
      <c r="AC421" s="44"/>
      <c r="AD421" s="201"/>
      <c r="AE421" s="201"/>
      <c r="AF421" s="41"/>
      <c r="AG421" s="46"/>
      <c r="AH421" s="46"/>
      <c r="AI421" s="41"/>
      <c r="AJ421" s="675"/>
      <c r="AK421" s="676"/>
      <c r="AL421" s="42"/>
      <c r="AM421" s="327"/>
      <c r="AN421" s="44"/>
      <c r="AO421" s="171" t="str">
        <f t="shared" si="26"/>
        <v/>
      </c>
      <c r="AP421" s="44"/>
      <c r="AS421" s="75"/>
      <c r="AT421" s="75"/>
      <c r="AU421" s="76" t="b">
        <f t="shared" si="27"/>
        <v>1</v>
      </c>
    </row>
    <row r="422" spans="5:47" ht="43.5" customHeight="1">
      <c r="E422" s="44"/>
      <c r="F422" s="287" t="str">
        <f t="shared" si="28"/>
        <v/>
      </c>
      <c r="G422" s="87"/>
      <c r="H422" s="84"/>
      <c r="I422" s="84"/>
      <c r="J422" s="46"/>
      <c r="K422" s="44"/>
      <c r="L422" s="44"/>
      <c r="M422" s="44"/>
      <c r="N422" s="46"/>
      <c r="O422" s="41"/>
      <c r="P422" s="194"/>
      <c r="Q422" s="41"/>
      <c r="R422" s="41"/>
      <c r="S422" s="84"/>
      <c r="T422" s="46"/>
      <c r="U422" s="201"/>
      <c r="V422" s="85"/>
      <c r="W422" s="86"/>
      <c r="X422" s="89"/>
      <c r="Y422" s="201"/>
      <c r="Z422" s="201"/>
      <c r="AA422" s="87"/>
      <c r="AB422" s="171" t="str">
        <f t="shared" si="25"/>
        <v/>
      </c>
      <c r="AC422" s="44"/>
      <c r="AD422" s="201"/>
      <c r="AE422" s="201"/>
      <c r="AF422" s="41"/>
      <c r="AG422" s="46"/>
      <c r="AH422" s="46"/>
      <c r="AI422" s="41"/>
      <c r="AJ422" s="675"/>
      <c r="AK422" s="676"/>
      <c r="AL422" s="42"/>
      <c r="AM422" s="327"/>
      <c r="AN422" s="44"/>
      <c r="AO422" s="171" t="str">
        <f t="shared" si="26"/>
        <v/>
      </c>
      <c r="AP422" s="44"/>
      <c r="AS422" s="75"/>
      <c r="AT422" s="75"/>
      <c r="AU422" s="76" t="b">
        <f t="shared" si="27"/>
        <v>1</v>
      </c>
    </row>
    <row r="423" spans="5:47" ht="43.5" customHeight="1">
      <c r="E423" s="44"/>
      <c r="F423" s="287" t="str">
        <f t="shared" si="28"/>
        <v/>
      </c>
      <c r="G423" s="87"/>
      <c r="H423" s="84"/>
      <c r="I423" s="84"/>
      <c r="J423" s="46"/>
      <c r="K423" s="44"/>
      <c r="L423" s="44"/>
      <c r="M423" s="44"/>
      <c r="N423" s="46"/>
      <c r="O423" s="41"/>
      <c r="P423" s="194"/>
      <c r="Q423" s="41"/>
      <c r="R423" s="41"/>
      <c r="S423" s="84"/>
      <c r="T423" s="46"/>
      <c r="U423" s="201"/>
      <c r="V423" s="85"/>
      <c r="W423" s="86"/>
      <c r="X423" s="89"/>
      <c r="Y423" s="201"/>
      <c r="Z423" s="201"/>
      <c r="AA423" s="87"/>
      <c r="AB423" s="171" t="str">
        <f t="shared" si="25"/>
        <v/>
      </c>
      <c r="AC423" s="44"/>
      <c r="AD423" s="201"/>
      <c r="AE423" s="201"/>
      <c r="AF423" s="41"/>
      <c r="AG423" s="46"/>
      <c r="AH423" s="46"/>
      <c r="AI423" s="41"/>
      <c r="AJ423" s="675"/>
      <c r="AK423" s="676"/>
      <c r="AL423" s="42"/>
      <c r="AM423" s="327"/>
      <c r="AN423" s="44"/>
      <c r="AO423" s="171" t="str">
        <f t="shared" si="26"/>
        <v/>
      </c>
      <c r="AP423" s="44"/>
      <c r="AS423" s="75"/>
      <c r="AT423" s="75"/>
      <c r="AU423" s="76" t="b">
        <f t="shared" si="27"/>
        <v>1</v>
      </c>
    </row>
    <row r="424" spans="5:47" ht="43.5" customHeight="1">
      <c r="E424" s="44"/>
      <c r="F424" s="287" t="str">
        <f t="shared" si="28"/>
        <v/>
      </c>
      <c r="G424" s="87"/>
      <c r="H424" s="84"/>
      <c r="I424" s="84"/>
      <c r="J424" s="46"/>
      <c r="K424" s="44"/>
      <c r="L424" s="44"/>
      <c r="M424" s="44"/>
      <c r="N424" s="46"/>
      <c r="O424" s="41"/>
      <c r="P424" s="194"/>
      <c r="Q424" s="41"/>
      <c r="R424" s="41"/>
      <c r="S424" s="84"/>
      <c r="T424" s="46"/>
      <c r="U424" s="201"/>
      <c r="V424" s="85"/>
      <c r="W424" s="86"/>
      <c r="X424" s="89"/>
      <c r="Y424" s="201"/>
      <c r="Z424" s="201"/>
      <c r="AA424" s="87"/>
      <c r="AB424" s="171" t="str">
        <f t="shared" si="25"/>
        <v/>
      </c>
      <c r="AC424" s="44"/>
      <c r="AD424" s="201"/>
      <c r="AE424" s="201"/>
      <c r="AF424" s="41"/>
      <c r="AG424" s="46"/>
      <c r="AH424" s="46"/>
      <c r="AI424" s="41"/>
      <c r="AJ424" s="675"/>
      <c r="AK424" s="676"/>
      <c r="AL424" s="42"/>
      <c r="AM424" s="327"/>
      <c r="AN424" s="44"/>
      <c r="AO424" s="171" t="str">
        <f t="shared" si="26"/>
        <v/>
      </c>
      <c r="AP424" s="44"/>
      <c r="AS424" s="75"/>
      <c r="AT424" s="75"/>
      <c r="AU424" s="76" t="b">
        <f t="shared" si="27"/>
        <v>1</v>
      </c>
    </row>
    <row r="425" spans="5:47" ht="43.5" customHeight="1">
      <c r="E425" s="44"/>
      <c r="F425" s="287" t="str">
        <f t="shared" si="28"/>
        <v/>
      </c>
      <c r="G425" s="87"/>
      <c r="H425" s="84"/>
      <c r="I425" s="84"/>
      <c r="J425" s="46"/>
      <c r="K425" s="44"/>
      <c r="L425" s="44"/>
      <c r="M425" s="44"/>
      <c r="N425" s="46"/>
      <c r="O425" s="41"/>
      <c r="P425" s="194"/>
      <c r="Q425" s="41"/>
      <c r="R425" s="41"/>
      <c r="S425" s="84"/>
      <c r="T425" s="46"/>
      <c r="U425" s="201"/>
      <c r="V425" s="85"/>
      <c r="W425" s="86"/>
      <c r="X425" s="89"/>
      <c r="Y425" s="201"/>
      <c r="Z425" s="201"/>
      <c r="AA425" s="87"/>
      <c r="AB425" s="171" t="str">
        <f t="shared" si="25"/>
        <v/>
      </c>
      <c r="AC425" s="44"/>
      <c r="AD425" s="201"/>
      <c r="AE425" s="201"/>
      <c r="AF425" s="41"/>
      <c r="AG425" s="46"/>
      <c r="AH425" s="46"/>
      <c r="AI425" s="41"/>
      <c r="AJ425" s="675"/>
      <c r="AK425" s="676"/>
      <c r="AL425" s="42"/>
      <c r="AM425" s="327"/>
      <c r="AN425" s="44"/>
      <c r="AO425" s="171" t="str">
        <f t="shared" si="26"/>
        <v/>
      </c>
      <c r="AP425" s="44"/>
      <c r="AS425" s="75"/>
      <c r="AT425" s="75"/>
      <c r="AU425" s="76" t="b">
        <f t="shared" si="27"/>
        <v>1</v>
      </c>
    </row>
    <row r="426" spans="5:47" ht="43.5" customHeight="1">
      <c r="E426" s="44"/>
      <c r="F426" s="287" t="str">
        <f t="shared" si="28"/>
        <v/>
      </c>
      <c r="G426" s="87"/>
      <c r="H426" s="84"/>
      <c r="I426" s="84"/>
      <c r="J426" s="46"/>
      <c r="K426" s="44"/>
      <c r="L426" s="44"/>
      <c r="M426" s="44"/>
      <c r="N426" s="46"/>
      <c r="O426" s="41"/>
      <c r="P426" s="194"/>
      <c r="Q426" s="41"/>
      <c r="R426" s="41"/>
      <c r="S426" s="84"/>
      <c r="T426" s="46"/>
      <c r="U426" s="201"/>
      <c r="V426" s="85"/>
      <c r="W426" s="86"/>
      <c r="X426" s="89"/>
      <c r="Y426" s="201"/>
      <c r="Z426" s="201"/>
      <c r="AA426" s="87"/>
      <c r="AB426" s="171" t="str">
        <f t="shared" si="25"/>
        <v/>
      </c>
      <c r="AC426" s="44"/>
      <c r="AD426" s="201"/>
      <c r="AE426" s="201"/>
      <c r="AF426" s="41"/>
      <c r="AG426" s="46"/>
      <c r="AH426" s="46"/>
      <c r="AI426" s="41"/>
      <c r="AJ426" s="675"/>
      <c r="AK426" s="676"/>
      <c r="AL426" s="42"/>
      <c r="AM426" s="327"/>
      <c r="AN426" s="44"/>
      <c r="AO426" s="171" t="str">
        <f t="shared" si="26"/>
        <v/>
      </c>
      <c r="AP426" s="44"/>
      <c r="AS426" s="75"/>
      <c r="AT426" s="75"/>
      <c r="AU426" s="76" t="b">
        <f t="shared" si="27"/>
        <v>1</v>
      </c>
    </row>
    <row r="427" spans="5:47" ht="43.5" customHeight="1">
      <c r="E427" s="44"/>
      <c r="F427" s="287" t="str">
        <f t="shared" si="28"/>
        <v/>
      </c>
      <c r="G427" s="87"/>
      <c r="H427" s="84"/>
      <c r="I427" s="84"/>
      <c r="J427" s="46"/>
      <c r="K427" s="44"/>
      <c r="L427" s="44"/>
      <c r="M427" s="44"/>
      <c r="N427" s="46"/>
      <c r="O427" s="41"/>
      <c r="P427" s="194"/>
      <c r="Q427" s="41"/>
      <c r="R427" s="41"/>
      <c r="S427" s="84"/>
      <c r="T427" s="46"/>
      <c r="U427" s="201"/>
      <c r="V427" s="85"/>
      <c r="W427" s="86"/>
      <c r="X427" s="89"/>
      <c r="Y427" s="201"/>
      <c r="Z427" s="201"/>
      <c r="AA427" s="87"/>
      <c r="AB427" s="171" t="str">
        <f t="shared" si="25"/>
        <v/>
      </c>
      <c r="AC427" s="44"/>
      <c r="AD427" s="201"/>
      <c r="AE427" s="201"/>
      <c r="AF427" s="41"/>
      <c r="AG427" s="46"/>
      <c r="AH427" s="46"/>
      <c r="AI427" s="41"/>
      <c r="AJ427" s="675"/>
      <c r="AK427" s="676"/>
      <c r="AL427" s="42"/>
      <c r="AM427" s="327"/>
      <c r="AN427" s="44"/>
      <c r="AO427" s="171" t="str">
        <f t="shared" si="26"/>
        <v/>
      </c>
      <c r="AP427" s="44"/>
      <c r="AS427" s="75"/>
      <c r="AT427" s="75"/>
      <c r="AU427" s="76" t="b">
        <f t="shared" si="27"/>
        <v>1</v>
      </c>
    </row>
    <row r="428" spans="5:47" ht="43.5" customHeight="1">
      <c r="E428" s="44"/>
      <c r="F428" s="287" t="str">
        <f t="shared" si="28"/>
        <v/>
      </c>
      <c r="G428" s="87"/>
      <c r="H428" s="84"/>
      <c r="I428" s="84"/>
      <c r="J428" s="46"/>
      <c r="K428" s="44"/>
      <c r="L428" s="44"/>
      <c r="M428" s="44"/>
      <c r="N428" s="46"/>
      <c r="O428" s="41"/>
      <c r="P428" s="194"/>
      <c r="Q428" s="41"/>
      <c r="R428" s="41"/>
      <c r="S428" s="84"/>
      <c r="T428" s="46"/>
      <c r="U428" s="201"/>
      <c r="V428" s="85"/>
      <c r="W428" s="86"/>
      <c r="X428" s="89"/>
      <c r="Y428" s="201"/>
      <c r="Z428" s="201"/>
      <c r="AA428" s="87"/>
      <c r="AB428" s="171" t="str">
        <f t="shared" si="25"/>
        <v/>
      </c>
      <c r="AC428" s="44"/>
      <c r="AD428" s="201"/>
      <c r="AE428" s="201"/>
      <c r="AF428" s="41"/>
      <c r="AG428" s="46"/>
      <c r="AH428" s="46"/>
      <c r="AI428" s="41"/>
      <c r="AJ428" s="675"/>
      <c r="AK428" s="676"/>
      <c r="AL428" s="42"/>
      <c r="AM428" s="327"/>
      <c r="AN428" s="44"/>
      <c r="AO428" s="171" t="str">
        <f t="shared" si="26"/>
        <v/>
      </c>
      <c r="AP428" s="44"/>
      <c r="AS428" s="75"/>
      <c r="AT428" s="75"/>
      <c r="AU428" s="76" t="b">
        <f t="shared" si="27"/>
        <v>1</v>
      </c>
    </row>
    <row r="429" spans="5:47" ht="43.5" customHeight="1">
      <c r="E429" s="44"/>
      <c r="F429" s="287" t="str">
        <f t="shared" si="28"/>
        <v/>
      </c>
      <c r="G429" s="87"/>
      <c r="H429" s="84"/>
      <c r="I429" s="84"/>
      <c r="J429" s="46"/>
      <c r="K429" s="44"/>
      <c r="L429" s="44"/>
      <c r="M429" s="44"/>
      <c r="N429" s="46"/>
      <c r="O429" s="41"/>
      <c r="P429" s="194"/>
      <c r="Q429" s="41"/>
      <c r="R429" s="41"/>
      <c r="S429" s="84"/>
      <c r="T429" s="46"/>
      <c r="U429" s="201"/>
      <c r="V429" s="85"/>
      <c r="W429" s="86"/>
      <c r="X429" s="89"/>
      <c r="Y429" s="201"/>
      <c r="Z429" s="201"/>
      <c r="AA429" s="87"/>
      <c r="AB429" s="171" t="str">
        <f t="shared" si="25"/>
        <v/>
      </c>
      <c r="AC429" s="44"/>
      <c r="AD429" s="201"/>
      <c r="AE429" s="201"/>
      <c r="AF429" s="41"/>
      <c r="AG429" s="46"/>
      <c r="AH429" s="46"/>
      <c r="AI429" s="41"/>
      <c r="AJ429" s="675"/>
      <c r="AK429" s="676"/>
      <c r="AL429" s="42"/>
      <c r="AM429" s="327"/>
      <c r="AN429" s="44"/>
      <c r="AO429" s="171" t="str">
        <f t="shared" si="26"/>
        <v/>
      </c>
      <c r="AP429" s="44"/>
      <c r="AS429" s="75"/>
      <c r="AT429" s="75"/>
      <c r="AU429" s="76" t="b">
        <f t="shared" si="27"/>
        <v>1</v>
      </c>
    </row>
    <row r="430" spans="5:47" ht="43.5" customHeight="1">
      <c r="E430" s="44"/>
      <c r="F430" s="287" t="str">
        <f t="shared" si="28"/>
        <v/>
      </c>
      <c r="G430" s="87"/>
      <c r="H430" s="84"/>
      <c r="I430" s="84"/>
      <c r="J430" s="46"/>
      <c r="K430" s="44"/>
      <c r="L430" s="44"/>
      <c r="M430" s="44"/>
      <c r="N430" s="46"/>
      <c r="O430" s="41"/>
      <c r="P430" s="194"/>
      <c r="Q430" s="41"/>
      <c r="R430" s="41"/>
      <c r="S430" s="84"/>
      <c r="T430" s="46"/>
      <c r="U430" s="201"/>
      <c r="V430" s="85"/>
      <c r="W430" s="86"/>
      <c r="X430" s="89"/>
      <c r="Y430" s="201"/>
      <c r="Z430" s="201"/>
      <c r="AA430" s="87"/>
      <c r="AB430" s="171" t="str">
        <f t="shared" si="25"/>
        <v/>
      </c>
      <c r="AC430" s="44"/>
      <c r="AD430" s="201"/>
      <c r="AE430" s="201"/>
      <c r="AF430" s="41"/>
      <c r="AG430" s="46"/>
      <c r="AH430" s="46"/>
      <c r="AI430" s="41"/>
      <c r="AJ430" s="675"/>
      <c r="AK430" s="676"/>
      <c r="AL430" s="42"/>
      <c r="AM430" s="327"/>
      <c r="AN430" s="44"/>
      <c r="AO430" s="171" t="str">
        <f t="shared" si="26"/>
        <v/>
      </c>
      <c r="AP430" s="44"/>
      <c r="AS430" s="75"/>
      <c r="AT430" s="75"/>
      <c r="AU430" s="76" t="b">
        <f t="shared" si="27"/>
        <v>1</v>
      </c>
    </row>
    <row r="431" spans="5:47" ht="43.5" customHeight="1">
      <c r="E431" s="44"/>
      <c r="F431" s="287" t="str">
        <f t="shared" si="28"/>
        <v/>
      </c>
      <c r="G431" s="87"/>
      <c r="H431" s="84"/>
      <c r="I431" s="84"/>
      <c r="J431" s="46"/>
      <c r="K431" s="44"/>
      <c r="L431" s="44"/>
      <c r="M431" s="44"/>
      <c r="N431" s="46"/>
      <c r="O431" s="41"/>
      <c r="P431" s="194"/>
      <c r="Q431" s="41"/>
      <c r="R431" s="41"/>
      <c r="S431" s="84"/>
      <c r="T431" s="46"/>
      <c r="U431" s="201"/>
      <c r="V431" s="85"/>
      <c r="W431" s="86"/>
      <c r="X431" s="89"/>
      <c r="Y431" s="201"/>
      <c r="Z431" s="201"/>
      <c r="AA431" s="87"/>
      <c r="AB431" s="171" t="str">
        <f t="shared" si="25"/>
        <v/>
      </c>
      <c r="AC431" s="44"/>
      <c r="AD431" s="201"/>
      <c r="AE431" s="201"/>
      <c r="AF431" s="41"/>
      <c r="AG431" s="46"/>
      <c r="AH431" s="46"/>
      <c r="AI431" s="41"/>
      <c r="AJ431" s="675"/>
      <c r="AK431" s="676"/>
      <c r="AL431" s="42"/>
      <c r="AM431" s="327"/>
      <c r="AN431" s="44"/>
      <c r="AO431" s="171" t="str">
        <f t="shared" si="26"/>
        <v/>
      </c>
      <c r="AP431" s="44"/>
      <c r="AS431" s="75"/>
      <c r="AT431" s="75"/>
      <c r="AU431" s="76" t="b">
        <f t="shared" si="27"/>
        <v>1</v>
      </c>
    </row>
    <row r="432" spans="5:47" ht="43.5" customHeight="1">
      <c r="E432" s="44"/>
      <c r="F432" s="287" t="str">
        <f t="shared" si="28"/>
        <v/>
      </c>
      <c r="G432" s="87"/>
      <c r="H432" s="84"/>
      <c r="I432" s="84"/>
      <c r="J432" s="46"/>
      <c r="K432" s="44"/>
      <c r="L432" s="44"/>
      <c r="M432" s="44"/>
      <c r="N432" s="46"/>
      <c r="O432" s="41"/>
      <c r="P432" s="194"/>
      <c r="Q432" s="41"/>
      <c r="R432" s="41"/>
      <c r="S432" s="84"/>
      <c r="T432" s="46"/>
      <c r="U432" s="201"/>
      <c r="V432" s="85"/>
      <c r="W432" s="86"/>
      <c r="X432" s="89"/>
      <c r="Y432" s="201"/>
      <c r="Z432" s="201"/>
      <c r="AA432" s="87"/>
      <c r="AB432" s="171" t="str">
        <f t="shared" si="25"/>
        <v/>
      </c>
      <c r="AC432" s="44"/>
      <c r="AD432" s="201"/>
      <c r="AE432" s="201"/>
      <c r="AF432" s="41"/>
      <c r="AG432" s="46"/>
      <c r="AH432" s="46"/>
      <c r="AI432" s="41"/>
      <c r="AJ432" s="675"/>
      <c r="AK432" s="676"/>
      <c r="AL432" s="42"/>
      <c r="AM432" s="327"/>
      <c r="AN432" s="44"/>
      <c r="AO432" s="171" t="str">
        <f t="shared" si="26"/>
        <v/>
      </c>
      <c r="AP432" s="44"/>
      <c r="AS432" s="75"/>
      <c r="AT432" s="75"/>
      <c r="AU432" s="76" t="b">
        <f t="shared" si="27"/>
        <v>1</v>
      </c>
    </row>
    <row r="433" spans="5:47" ht="43.5" customHeight="1">
      <c r="E433" s="44"/>
      <c r="F433" s="287" t="str">
        <f t="shared" si="28"/>
        <v/>
      </c>
      <c r="G433" s="87"/>
      <c r="H433" s="84"/>
      <c r="I433" s="84"/>
      <c r="J433" s="46"/>
      <c r="K433" s="44"/>
      <c r="L433" s="44"/>
      <c r="M433" s="44"/>
      <c r="N433" s="46"/>
      <c r="O433" s="41"/>
      <c r="P433" s="194"/>
      <c r="Q433" s="41"/>
      <c r="R433" s="41"/>
      <c r="S433" s="84"/>
      <c r="T433" s="46"/>
      <c r="U433" s="201"/>
      <c r="V433" s="85"/>
      <c r="W433" s="86"/>
      <c r="X433" s="89"/>
      <c r="Y433" s="201"/>
      <c r="Z433" s="201"/>
      <c r="AA433" s="87"/>
      <c r="AB433" s="171" t="str">
        <f t="shared" si="25"/>
        <v/>
      </c>
      <c r="AC433" s="44"/>
      <c r="AD433" s="201"/>
      <c r="AE433" s="201"/>
      <c r="AF433" s="41"/>
      <c r="AG433" s="46"/>
      <c r="AH433" s="46"/>
      <c r="AI433" s="41"/>
      <c r="AJ433" s="675"/>
      <c r="AK433" s="676"/>
      <c r="AL433" s="42"/>
      <c r="AM433" s="327"/>
      <c r="AN433" s="44"/>
      <c r="AO433" s="171" t="str">
        <f t="shared" si="26"/>
        <v/>
      </c>
      <c r="AP433" s="44"/>
      <c r="AS433" s="75"/>
      <c r="AT433" s="75"/>
      <c r="AU433" s="76" t="b">
        <f t="shared" si="27"/>
        <v>1</v>
      </c>
    </row>
    <row r="434" spans="5:47" ht="43.5" customHeight="1">
      <c r="E434" s="44"/>
      <c r="F434" s="287" t="str">
        <f t="shared" si="28"/>
        <v/>
      </c>
      <c r="G434" s="87"/>
      <c r="H434" s="84"/>
      <c r="I434" s="84"/>
      <c r="J434" s="46"/>
      <c r="K434" s="44"/>
      <c r="L434" s="44"/>
      <c r="M434" s="44"/>
      <c r="N434" s="46"/>
      <c r="O434" s="41"/>
      <c r="P434" s="194"/>
      <c r="Q434" s="41"/>
      <c r="R434" s="41"/>
      <c r="S434" s="84"/>
      <c r="T434" s="46"/>
      <c r="U434" s="201"/>
      <c r="V434" s="85"/>
      <c r="W434" s="86"/>
      <c r="X434" s="89"/>
      <c r="Y434" s="201"/>
      <c r="Z434" s="201"/>
      <c r="AA434" s="87"/>
      <c r="AB434" s="171" t="str">
        <f t="shared" si="25"/>
        <v/>
      </c>
      <c r="AC434" s="44"/>
      <c r="AD434" s="201"/>
      <c r="AE434" s="201"/>
      <c r="AF434" s="41"/>
      <c r="AG434" s="46"/>
      <c r="AH434" s="46"/>
      <c r="AI434" s="41"/>
      <c r="AJ434" s="675"/>
      <c r="AK434" s="676"/>
      <c r="AL434" s="42"/>
      <c r="AM434" s="327"/>
      <c r="AN434" s="44"/>
      <c r="AO434" s="171" t="str">
        <f t="shared" si="26"/>
        <v/>
      </c>
      <c r="AP434" s="44"/>
      <c r="AS434" s="75"/>
      <c r="AT434" s="75"/>
      <c r="AU434" s="76" t="b">
        <f t="shared" si="27"/>
        <v>1</v>
      </c>
    </row>
    <row r="435" spans="5:47" ht="43.5" customHeight="1">
      <c r="E435" s="44"/>
      <c r="F435" s="287" t="str">
        <f t="shared" si="28"/>
        <v/>
      </c>
      <c r="G435" s="87"/>
      <c r="H435" s="84"/>
      <c r="I435" s="84"/>
      <c r="J435" s="46"/>
      <c r="K435" s="44"/>
      <c r="L435" s="44"/>
      <c r="M435" s="44"/>
      <c r="N435" s="46"/>
      <c r="O435" s="41"/>
      <c r="P435" s="194"/>
      <c r="Q435" s="41"/>
      <c r="R435" s="41"/>
      <c r="S435" s="84"/>
      <c r="T435" s="46"/>
      <c r="U435" s="201"/>
      <c r="V435" s="85"/>
      <c r="W435" s="86"/>
      <c r="X435" s="89"/>
      <c r="Y435" s="201"/>
      <c r="Z435" s="201"/>
      <c r="AA435" s="87"/>
      <c r="AB435" s="171" t="str">
        <f t="shared" si="25"/>
        <v/>
      </c>
      <c r="AC435" s="44"/>
      <c r="AD435" s="201"/>
      <c r="AE435" s="201"/>
      <c r="AF435" s="41"/>
      <c r="AG435" s="46"/>
      <c r="AH435" s="46"/>
      <c r="AI435" s="41"/>
      <c r="AJ435" s="675"/>
      <c r="AK435" s="676"/>
      <c r="AL435" s="42"/>
      <c r="AM435" s="327"/>
      <c r="AN435" s="44"/>
      <c r="AO435" s="171" t="str">
        <f t="shared" si="26"/>
        <v/>
      </c>
      <c r="AP435" s="44"/>
      <c r="AS435" s="75"/>
      <c r="AT435" s="75"/>
      <c r="AU435" s="76" t="b">
        <f t="shared" si="27"/>
        <v>1</v>
      </c>
    </row>
    <row r="436" spans="5:47" ht="43.5" customHeight="1">
      <c r="E436" s="44"/>
      <c r="F436" s="287" t="str">
        <f t="shared" si="28"/>
        <v/>
      </c>
      <c r="G436" s="87"/>
      <c r="H436" s="84"/>
      <c r="I436" s="84"/>
      <c r="J436" s="46"/>
      <c r="K436" s="44"/>
      <c r="L436" s="44"/>
      <c r="M436" s="44"/>
      <c r="N436" s="46"/>
      <c r="O436" s="41"/>
      <c r="P436" s="194"/>
      <c r="Q436" s="41"/>
      <c r="R436" s="41"/>
      <c r="S436" s="84"/>
      <c r="T436" s="46"/>
      <c r="U436" s="201"/>
      <c r="V436" s="85"/>
      <c r="W436" s="86"/>
      <c r="X436" s="89"/>
      <c r="Y436" s="201"/>
      <c r="Z436" s="201"/>
      <c r="AA436" s="87"/>
      <c r="AB436" s="171" t="str">
        <f t="shared" si="25"/>
        <v/>
      </c>
      <c r="AC436" s="44"/>
      <c r="AD436" s="201"/>
      <c r="AE436" s="201"/>
      <c r="AF436" s="41"/>
      <c r="AG436" s="46"/>
      <c r="AH436" s="46"/>
      <c r="AI436" s="41"/>
      <c r="AJ436" s="675"/>
      <c r="AK436" s="676"/>
      <c r="AL436" s="42"/>
      <c r="AM436" s="327"/>
      <c r="AN436" s="44"/>
      <c r="AO436" s="171" t="str">
        <f t="shared" si="26"/>
        <v/>
      </c>
      <c r="AP436" s="44"/>
      <c r="AS436" s="75"/>
      <c r="AT436" s="75"/>
      <c r="AU436" s="76" t="b">
        <f t="shared" si="27"/>
        <v>1</v>
      </c>
    </row>
    <row r="437" spans="5:47" ht="43.5" customHeight="1">
      <c r="E437" s="44"/>
      <c r="F437" s="287" t="str">
        <f t="shared" si="28"/>
        <v/>
      </c>
      <c r="G437" s="87"/>
      <c r="H437" s="84"/>
      <c r="I437" s="84"/>
      <c r="J437" s="46"/>
      <c r="K437" s="44"/>
      <c r="L437" s="44"/>
      <c r="M437" s="44"/>
      <c r="N437" s="46"/>
      <c r="O437" s="41"/>
      <c r="P437" s="194"/>
      <c r="Q437" s="41"/>
      <c r="R437" s="41"/>
      <c r="S437" s="84"/>
      <c r="T437" s="46"/>
      <c r="U437" s="201"/>
      <c r="V437" s="85"/>
      <c r="W437" s="86"/>
      <c r="X437" s="89"/>
      <c r="Y437" s="201"/>
      <c r="Z437" s="201"/>
      <c r="AA437" s="87"/>
      <c r="AB437" s="171" t="str">
        <f t="shared" si="25"/>
        <v/>
      </c>
      <c r="AC437" s="44"/>
      <c r="AD437" s="201"/>
      <c r="AE437" s="201"/>
      <c r="AF437" s="41"/>
      <c r="AG437" s="46"/>
      <c r="AH437" s="46"/>
      <c r="AI437" s="41"/>
      <c r="AJ437" s="675"/>
      <c r="AK437" s="676"/>
      <c r="AL437" s="42"/>
      <c r="AM437" s="327"/>
      <c r="AN437" s="44"/>
      <c r="AO437" s="171" t="str">
        <f t="shared" si="26"/>
        <v/>
      </c>
      <c r="AP437" s="44"/>
      <c r="AS437" s="75"/>
      <c r="AT437" s="75"/>
      <c r="AU437" s="76" t="b">
        <f t="shared" si="27"/>
        <v>1</v>
      </c>
    </row>
    <row r="438" spans="5:47" ht="43.5" customHeight="1">
      <c r="E438" s="44"/>
      <c r="F438" s="287" t="str">
        <f t="shared" si="28"/>
        <v/>
      </c>
      <c r="G438" s="87"/>
      <c r="H438" s="84"/>
      <c r="I438" s="84"/>
      <c r="J438" s="46"/>
      <c r="K438" s="44"/>
      <c r="L438" s="44"/>
      <c r="M438" s="44"/>
      <c r="N438" s="46"/>
      <c r="O438" s="41"/>
      <c r="P438" s="194"/>
      <c r="Q438" s="41"/>
      <c r="R438" s="41"/>
      <c r="S438" s="84"/>
      <c r="T438" s="46"/>
      <c r="U438" s="201"/>
      <c r="V438" s="85"/>
      <c r="W438" s="86"/>
      <c r="X438" s="89"/>
      <c r="Y438" s="201"/>
      <c r="Z438" s="201"/>
      <c r="AA438" s="87"/>
      <c r="AB438" s="171" t="str">
        <f t="shared" si="25"/>
        <v/>
      </c>
      <c r="AC438" s="44"/>
      <c r="AD438" s="201"/>
      <c r="AE438" s="201"/>
      <c r="AF438" s="41"/>
      <c r="AG438" s="46"/>
      <c r="AH438" s="46"/>
      <c r="AI438" s="41"/>
      <c r="AJ438" s="675"/>
      <c r="AK438" s="676"/>
      <c r="AL438" s="42"/>
      <c r="AM438" s="327"/>
      <c r="AN438" s="44"/>
      <c r="AO438" s="171" t="str">
        <f t="shared" si="26"/>
        <v/>
      </c>
      <c r="AP438" s="44"/>
      <c r="AS438" s="75"/>
      <c r="AT438" s="75"/>
      <c r="AU438" s="76" t="b">
        <f t="shared" si="27"/>
        <v>1</v>
      </c>
    </row>
    <row r="439" spans="5:47" ht="43.5" customHeight="1">
      <c r="E439" s="44"/>
      <c r="F439" s="287" t="str">
        <f t="shared" si="28"/>
        <v/>
      </c>
      <c r="G439" s="87"/>
      <c r="H439" s="84"/>
      <c r="I439" s="84"/>
      <c r="J439" s="46"/>
      <c r="K439" s="44"/>
      <c r="L439" s="44"/>
      <c r="M439" s="44"/>
      <c r="N439" s="46"/>
      <c r="O439" s="41"/>
      <c r="P439" s="194"/>
      <c r="Q439" s="41"/>
      <c r="R439" s="41"/>
      <c r="S439" s="84"/>
      <c r="T439" s="46"/>
      <c r="U439" s="201"/>
      <c r="V439" s="85"/>
      <c r="W439" s="86"/>
      <c r="X439" s="89"/>
      <c r="Y439" s="201"/>
      <c r="Z439" s="201"/>
      <c r="AA439" s="87"/>
      <c r="AB439" s="171" t="str">
        <f t="shared" si="25"/>
        <v/>
      </c>
      <c r="AC439" s="44"/>
      <c r="AD439" s="201"/>
      <c r="AE439" s="201"/>
      <c r="AF439" s="41"/>
      <c r="AG439" s="46"/>
      <c r="AH439" s="46"/>
      <c r="AI439" s="41"/>
      <c r="AJ439" s="675"/>
      <c r="AK439" s="676"/>
      <c r="AL439" s="42"/>
      <c r="AM439" s="327"/>
      <c r="AN439" s="44"/>
      <c r="AO439" s="171" t="str">
        <f t="shared" si="26"/>
        <v/>
      </c>
      <c r="AP439" s="44"/>
      <c r="AS439" s="75"/>
      <c r="AT439" s="75"/>
      <c r="AU439" s="76" t="b">
        <f t="shared" si="27"/>
        <v>1</v>
      </c>
    </row>
    <row r="440" spans="5:47" ht="43.5" customHeight="1">
      <c r="E440" s="44"/>
      <c r="F440" s="287" t="str">
        <f t="shared" si="28"/>
        <v/>
      </c>
      <c r="G440" s="87"/>
      <c r="H440" s="84"/>
      <c r="I440" s="84"/>
      <c r="J440" s="46"/>
      <c r="K440" s="44"/>
      <c r="L440" s="44"/>
      <c r="M440" s="44"/>
      <c r="N440" s="46"/>
      <c r="O440" s="41"/>
      <c r="P440" s="194"/>
      <c r="Q440" s="41"/>
      <c r="R440" s="41"/>
      <c r="S440" s="84"/>
      <c r="T440" s="46"/>
      <c r="U440" s="201"/>
      <c r="V440" s="85"/>
      <c r="W440" s="86"/>
      <c r="X440" s="89"/>
      <c r="Y440" s="201"/>
      <c r="Z440" s="201"/>
      <c r="AA440" s="87"/>
      <c r="AB440" s="171" t="str">
        <f t="shared" si="25"/>
        <v/>
      </c>
      <c r="AC440" s="44"/>
      <c r="AD440" s="201"/>
      <c r="AE440" s="201"/>
      <c r="AF440" s="41"/>
      <c r="AG440" s="46"/>
      <c r="AH440" s="46"/>
      <c r="AI440" s="41"/>
      <c r="AJ440" s="675"/>
      <c r="AK440" s="676"/>
      <c r="AL440" s="42"/>
      <c r="AM440" s="327"/>
      <c r="AN440" s="44"/>
      <c r="AO440" s="171" t="str">
        <f t="shared" si="26"/>
        <v/>
      </c>
      <c r="AP440" s="44"/>
      <c r="AS440" s="75"/>
      <c r="AT440" s="75"/>
      <c r="AU440" s="76" t="b">
        <f t="shared" si="27"/>
        <v>1</v>
      </c>
    </row>
    <row r="441" spans="5:47" ht="43.5" customHeight="1">
      <c r="E441" s="44"/>
      <c r="F441" s="287" t="str">
        <f t="shared" si="28"/>
        <v/>
      </c>
      <c r="G441" s="87"/>
      <c r="H441" s="84"/>
      <c r="I441" s="84"/>
      <c r="J441" s="46"/>
      <c r="K441" s="44"/>
      <c r="L441" s="44"/>
      <c r="M441" s="44"/>
      <c r="N441" s="46"/>
      <c r="O441" s="41"/>
      <c r="P441" s="194"/>
      <c r="Q441" s="41"/>
      <c r="R441" s="41"/>
      <c r="S441" s="84"/>
      <c r="T441" s="46"/>
      <c r="U441" s="201"/>
      <c r="V441" s="85"/>
      <c r="W441" s="86"/>
      <c r="X441" s="89"/>
      <c r="Y441" s="201"/>
      <c r="Z441" s="201"/>
      <c r="AA441" s="87"/>
      <c r="AB441" s="171" t="str">
        <f t="shared" si="25"/>
        <v/>
      </c>
      <c r="AC441" s="44"/>
      <c r="AD441" s="201"/>
      <c r="AE441" s="201"/>
      <c r="AF441" s="41"/>
      <c r="AG441" s="46"/>
      <c r="AH441" s="46"/>
      <c r="AI441" s="41"/>
      <c r="AJ441" s="675"/>
      <c r="AK441" s="676"/>
      <c r="AL441" s="42"/>
      <c r="AM441" s="327"/>
      <c r="AN441" s="44"/>
      <c r="AO441" s="171" t="str">
        <f t="shared" si="26"/>
        <v/>
      </c>
      <c r="AP441" s="44"/>
      <c r="AS441" s="75"/>
      <c r="AT441" s="75"/>
      <c r="AU441" s="76" t="b">
        <f t="shared" si="27"/>
        <v>1</v>
      </c>
    </row>
    <row r="442" spans="5:47" ht="43.5" customHeight="1">
      <c r="E442" s="44"/>
      <c r="F442" s="287" t="str">
        <f t="shared" si="28"/>
        <v/>
      </c>
      <c r="G442" s="87"/>
      <c r="H442" s="84"/>
      <c r="I442" s="84"/>
      <c r="J442" s="46"/>
      <c r="K442" s="44"/>
      <c r="L442" s="44"/>
      <c r="M442" s="44"/>
      <c r="N442" s="46"/>
      <c r="O442" s="41"/>
      <c r="P442" s="194"/>
      <c r="Q442" s="41"/>
      <c r="R442" s="41"/>
      <c r="S442" s="84"/>
      <c r="T442" s="46"/>
      <c r="U442" s="201"/>
      <c r="V442" s="85"/>
      <c r="W442" s="86"/>
      <c r="X442" s="89"/>
      <c r="Y442" s="201"/>
      <c r="Z442" s="201"/>
      <c r="AA442" s="87"/>
      <c r="AB442" s="171" t="str">
        <f t="shared" si="25"/>
        <v/>
      </c>
      <c r="AC442" s="44"/>
      <c r="AD442" s="201"/>
      <c r="AE442" s="201"/>
      <c r="AF442" s="41"/>
      <c r="AG442" s="46"/>
      <c r="AH442" s="46"/>
      <c r="AI442" s="41"/>
      <c r="AJ442" s="675"/>
      <c r="AK442" s="676"/>
      <c r="AL442" s="42"/>
      <c r="AM442" s="327"/>
      <c r="AN442" s="44"/>
      <c r="AO442" s="171" t="str">
        <f t="shared" si="26"/>
        <v/>
      </c>
      <c r="AP442" s="44"/>
      <c r="AS442" s="75"/>
      <c r="AT442" s="75"/>
      <c r="AU442" s="76" t="b">
        <f t="shared" si="27"/>
        <v>1</v>
      </c>
    </row>
    <row r="443" spans="5:47" ht="43.5" customHeight="1">
      <c r="E443" s="44"/>
      <c r="F443" s="287" t="str">
        <f t="shared" si="28"/>
        <v/>
      </c>
      <c r="G443" s="87"/>
      <c r="H443" s="84"/>
      <c r="I443" s="84"/>
      <c r="J443" s="46"/>
      <c r="K443" s="44"/>
      <c r="L443" s="44"/>
      <c r="M443" s="44"/>
      <c r="N443" s="46"/>
      <c r="O443" s="41"/>
      <c r="P443" s="194"/>
      <c r="Q443" s="41"/>
      <c r="R443" s="41"/>
      <c r="S443" s="84"/>
      <c r="T443" s="46"/>
      <c r="U443" s="201"/>
      <c r="V443" s="85"/>
      <c r="W443" s="86"/>
      <c r="X443" s="89"/>
      <c r="Y443" s="201"/>
      <c r="Z443" s="201"/>
      <c r="AA443" s="87"/>
      <c r="AB443" s="171" t="str">
        <f t="shared" si="25"/>
        <v/>
      </c>
      <c r="AC443" s="44"/>
      <c r="AD443" s="201"/>
      <c r="AE443" s="201"/>
      <c r="AF443" s="41"/>
      <c r="AG443" s="46"/>
      <c r="AH443" s="46"/>
      <c r="AI443" s="41"/>
      <c r="AJ443" s="675"/>
      <c r="AK443" s="676"/>
      <c r="AL443" s="42"/>
      <c r="AM443" s="327"/>
      <c r="AN443" s="44"/>
      <c r="AO443" s="171" t="str">
        <f t="shared" si="26"/>
        <v/>
      </c>
      <c r="AP443" s="44"/>
      <c r="AS443" s="75"/>
      <c r="AT443" s="75"/>
      <c r="AU443" s="76" t="b">
        <f t="shared" si="27"/>
        <v>1</v>
      </c>
    </row>
    <row r="444" spans="5:47" ht="43.5" customHeight="1">
      <c r="E444" s="44"/>
      <c r="F444" s="287" t="str">
        <f t="shared" si="28"/>
        <v/>
      </c>
      <c r="G444" s="87"/>
      <c r="H444" s="84"/>
      <c r="I444" s="84"/>
      <c r="J444" s="46"/>
      <c r="K444" s="44"/>
      <c r="L444" s="44"/>
      <c r="M444" s="44"/>
      <c r="N444" s="46"/>
      <c r="O444" s="41"/>
      <c r="P444" s="194"/>
      <c r="Q444" s="41"/>
      <c r="R444" s="41"/>
      <c r="S444" s="84"/>
      <c r="T444" s="46"/>
      <c r="U444" s="201"/>
      <c r="V444" s="85"/>
      <c r="W444" s="86"/>
      <c r="X444" s="89"/>
      <c r="Y444" s="201"/>
      <c r="Z444" s="201"/>
      <c r="AA444" s="87"/>
      <c r="AB444" s="171" t="str">
        <f t="shared" si="25"/>
        <v/>
      </c>
      <c r="AC444" s="44"/>
      <c r="AD444" s="201"/>
      <c r="AE444" s="201"/>
      <c r="AF444" s="41"/>
      <c r="AG444" s="46"/>
      <c r="AH444" s="46"/>
      <c r="AI444" s="41"/>
      <c r="AJ444" s="675"/>
      <c r="AK444" s="676"/>
      <c r="AL444" s="42"/>
      <c r="AM444" s="327"/>
      <c r="AN444" s="44"/>
      <c r="AO444" s="171" t="str">
        <f t="shared" si="26"/>
        <v/>
      </c>
      <c r="AP444" s="44"/>
      <c r="AS444" s="75"/>
      <c r="AT444" s="75"/>
      <c r="AU444" s="76" t="b">
        <f t="shared" si="27"/>
        <v>1</v>
      </c>
    </row>
    <row r="445" spans="5:47" ht="43.5" customHeight="1">
      <c r="E445" s="44"/>
      <c r="F445" s="287" t="str">
        <f t="shared" si="28"/>
        <v/>
      </c>
      <c r="G445" s="87"/>
      <c r="H445" s="84"/>
      <c r="I445" s="84"/>
      <c r="J445" s="46"/>
      <c r="K445" s="44"/>
      <c r="L445" s="44"/>
      <c r="M445" s="44"/>
      <c r="N445" s="46"/>
      <c r="O445" s="41"/>
      <c r="P445" s="194"/>
      <c r="Q445" s="41"/>
      <c r="R445" s="41"/>
      <c r="S445" s="84"/>
      <c r="T445" s="46"/>
      <c r="U445" s="201"/>
      <c r="V445" s="85"/>
      <c r="W445" s="86"/>
      <c r="X445" s="89"/>
      <c r="Y445" s="201"/>
      <c r="Z445" s="201"/>
      <c r="AA445" s="87"/>
      <c r="AB445" s="171" t="str">
        <f t="shared" si="25"/>
        <v/>
      </c>
      <c r="AC445" s="44"/>
      <c r="AD445" s="201"/>
      <c r="AE445" s="201"/>
      <c r="AF445" s="41"/>
      <c r="AG445" s="46"/>
      <c r="AH445" s="46"/>
      <c r="AI445" s="41"/>
      <c r="AJ445" s="675"/>
      <c r="AK445" s="676"/>
      <c r="AL445" s="42"/>
      <c r="AM445" s="327"/>
      <c r="AN445" s="44"/>
      <c r="AO445" s="171" t="str">
        <f t="shared" si="26"/>
        <v/>
      </c>
      <c r="AP445" s="44"/>
      <c r="AS445" s="75"/>
      <c r="AT445" s="75"/>
      <c r="AU445" s="76" t="b">
        <f t="shared" si="27"/>
        <v>1</v>
      </c>
    </row>
    <row r="446" spans="5:47" ht="43.5" customHeight="1">
      <c r="E446" s="44"/>
      <c r="F446" s="287" t="str">
        <f t="shared" si="28"/>
        <v/>
      </c>
      <c r="G446" s="87"/>
      <c r="H446" s="84"/>
      <c r="I446" s="84"/>
      <c r="J446" s="46"/>
      <c r="K446" s="44"/>
      <c r="L446" s="44"/>
      <c r="M446" s="44"/>
      <c r="N446" s="46"/>
      <c r="O446" s="41"/>
      <c r="P446" s="194"/>
      <c r="Q446" s="41"/>
      <c r="R446" s="41"/>
      <c r="S446" s="84"/>
      <c r="T446" s="46"/>
      <c r="U446" s="201"/>
      <c r="V446" s="85"/>
      <c r="W446" s="86"/>
      <c r="X446" s="89"/>
      <c r="Y446" s="201"/>
      <c r="Z446" s="201"/>
      <c r="AA446" s="87"/>
      <c r="AB446" s="171" t="str">
        <f t="shared" si="25"/>
        <v/>
      </c>
      <c r="AC446" s="44"/>
      <c r="AD446" s="201"/>
      <c r="AE446" s="201"/>
      <c r="AF446" s="41"/>
      <c r="AG446" s="46"/>
      <c r="AH446" s="46"/>
      <c r="AI446" s="41"/>
      <c r="AJ446" s="675"/>
      <c r="AK446" s="676"/>
      <c r="AL446" s="42"/>
      <c r="AM446" s="327"/>
      <c r="AN446" s="44"/>
      <c r="AO446" s="171" t="str">
        <f t="shared" si="26"/>
        <v/>
      </c>
      <c r="AP446" s="44"/>
      <c r="AS446" s="75"/>
      <c r="AT446" s="75"/>
      <c r="AU446" s="76" t="b">
        <f t="shared" si="27"/>
        <v>1</v>
      </c>
    </row>
    <row r="447" spans="5:47" ht="43.5" customHeight="1">
      <c r="E447" s="44"/>
      <c r="F447" s="287" t="str">
        <f t="shared" si="28"/>
        <v/>
      </c>
      <c r="G447" s="87"/>
      <c r="H447" s="84"/>
      <c r="I447" s="84"/>
      <c r="J447" s="46"/>
      <c r="K447" s="44"/>
      <c r="L447" s="44"/>
      <c r="M447" s="44"/>
      <c r="N447" s="46"/>
      <c r="O447" s="41"/>
      <c r="P447" s="194"/>
      <c r="Q447" s="41"/>
      <c r="R447" s="41"/>
      <c r="S447" s="84"/>
      <c r="T447" s="46"/>
      <c r="U447" s="201"/>
      <c r="V447" s="85"/>
      <c r="W447" s="86"/>
      <c r="X447" s="89"/>
      <c r="Y447" s="201"/>
      <c r="Z447" s="201"/>
      <c r="AA447" s="87"/>
      <c r="AB447" s="171" t="str">
        <f t="shared" si="25"/>
        <v/>
      </c>
      <c r="AC447" s="44"/>
      <c r="AD447" s="201"/>
      <c r="AE447" s="201"/>
      <c r="AF447" s="41"/>
      <c r="AG447" s="46"/>
      <c r="AH447" s="46"/>
      <c r="AI447" s="41"/>
      <c r="AJ447" s="675"/>
      <c r="AK447" s="676"/>
      <c r="AL447" s="42"/>
      <c r="AM447" s="327"/>
      <c r="AN447" s="44"/>
      <c r="AO447" s="171" t="str">
        <f t="shared" si="26"/>
        <v/>
      </c>
      <c r="AP447" s="44"/>
      <c r="AS447" s="75"/>
      <c r="AT447" s="75"/>
      <c r="AU447" s="76" t="b">
        <f t="shared" si="27"/>
        <v>1</v>
      </c>
    </row>
    <row r="448" spans="5:47" ht="43.5" customHeight="1">
      <c r="E448" s="44"/>
      <c r="F448" s="287" t="str">
        <f t="shared" si="28"/>
        <v/>
      </c>
      <c r="G448" s="87"/>
      <c r="H448" s="84"/>
      <c r="I448" s="84"/>
      <c r="J448" s="46"/>
      <c r="K448" s="44"/>
      <c r="L448" s="44"/>
      <c r="M448" s="44"/>
      <c r="N448" s="46"/>
      <c r="O448" s="41"/>
      <c r="P448" s="194"/>
      <c r="Q448" s="41"/>
      <c r="R448" s="41"/>
      <c r="S448" s="84"/>
      <c r="T448" s="46"/>
      <c r="U448" s="201"/>
      <c r="V448" s="85"/>
      <c r="W448" s="86"/>
      <c r="X448" s="89"/>
      <c r="Y448" s="201"/>
      <c r="Z448" s="201"/>
      <c r="AA448" s="87"/>
      <c r="AB448" s="171" t="str">
        <f t="shared" si="25"/>
        <v/>
      </c>
      <c r="AC448" s="44"/>
      <c r="AD448" s="201"/>
      <c r="AE448" s="201"/>
      <c r="AF448" s="41"/>
      <c r="AG448" s="46"/>
      <c r="AH448" s="46"/>
      <c r="AI448" s="41"/>
      <c r="AJ448" s="675"/>
      <c r="AK448" s="676"/>
      <c r="AL448" s="42"/>
      <c r="AM448" s="327"/>
      <c r="AN448" s="44"/>
      <c r="AO448" s="171" t="str">
        <f t="shared" si="26"/>
        <v/>
      </c>
      <c r="AP448" s="44"/>
      <c r="AS448" s="75"/>
      <c r="AT448" s="75"/>
      <c r="AU448" s="76" t="b">
        <f t="shared" si="27"/>
        <v>1</v>
      </c>
    </row>
    <row r="449" spans="5:47" ht="43.5" customHeight="1">
      <c r="E449" s="44"/>
      <c r="F449" s="287" t="str">
        <f t="shared" si="28"/>
        <v/>
      </c>
      <c r="G449" s="87"/>
      <c r="H449" s="84"/>
      <c r="I449" s="84"/>
      <c r="J449" s="46"/>
      <c r="K449" s="44"/>
      <c r="L449" s="44"/>
      <c r="M449" s="44"/>
      <c r="N449" s="46"/>
      <c r="O449" s="41"/>
      <c r="P449" s="194"/>
      <c r="Q449" s="41"/>
      <c r="R449" s="41"/>
      <c r="S449" s="84"/>
      <c r="T449" s="46"/>
      <c r="U449" s="201"/>
      <c r="V449" s="85"/>
      <c r="W449" s="86"/>
      <c r="X449" s="89"/>
      <c r="Y449" s="201"/>
      <c r="Z449" s="201"/>
      <c r="AA449" s="87"/>
      <c r="AB449" s="171" t="str">
        <f t="shared" si="25"/>
        <v/>
      </c>
      <c r="AC449" s="44"/>
      <c r="AD449" s="201"/>
      <c r="AE449" s="201"/>
      <c r="AF449" s="41"/>
      <c r="AG449" s="46"/>
      <c r="AH449" s="46"/>
      <c r="AI449" s="41"/>
      <c r="AJ449" s="675"/>
      <c r="AK449" s="676"/>
      <c r="AL449" s="42"/>
      <c r="AM449" s="327"/>
      <c r="AN449" s="44"/>
      <c r="AO449" s="171" t="str">
        <f t="shared" si="26"/>
        <v/>
      </c>
      <c r="AP449" s="44"/>
      <c r="AS449" s="75"/>
      <c r="AT449" s="75"/>
      <c r="AU449" s="76" t="b">
        <f t="shared" si="27"/>
        <v>1</v>
      </c>
    </row>
    <row r="450" spans="5:47" ht="43.5" customHeight="1">
      <c r="E450" s="44"/>
      <c r="F450" s="287" t="str">
        <f t="shared" si="28"/>
        <v/>
      </c>
      <c r="G450" s="87"/>
      <c r="H450" s="84"/>
      <c r="I450" s="84"/>
      <c r="J450" s="46"/>
      <c r="K450" s="44"/>
      <c r="L450" s="44"/>
      <c r="M450" s="44"/>
      <c r="N450" s="46"/>
      <c r="O450" s="41"/>
      <c r="P450" s="194"/>
      <c r="Q450" s="41"/>
      <c r="R450" s="41"/>
      <c r="S450" s="84"/>
      <c r="T450" s="46"/>
      <c r="U450" s="201"/>
      <c r="V450" s="85"/>
      <c r="W450" s="86"/>
      <c r="X450" s="89"/>
      <c r="Y450" s="201"/>
      <c r="Z450" s="201"/>
      <c r="AA450" s="87"/>
      <c r="AB450" s="171" t="str">
        <f t="shared" si="25"/>
        <v/>
      </c>
      <c r="AC450" s="44"/>
      <c r="AD450" s="201"/>
      <c r="AE450" s="201"/>
      <c r="AF450" s="41"/>
      <c r="AG450" s="46"/>
      <c r="AH450" s="46"/>
      <c r="AI450" s="41"/>
      <c r="AJ450" s="675"/>
      <c r="AK450" s="676"/>
      <c r="AL450" s="42"/>
      <c r="AM450" s="327"/>
      <c r="AN450" s="44"/>
      <c r="AO450" s="171" t="str">
        <f t="shared" si="26"/>
        <v/>
      </c>
      <c r="AP450" s="44"/>
      <c r="AS450" s="75"/>
      <c r="AT450" s="75"/>
      <c r="AU450" s="76" t="b">
        <f t="shared" si="27"/>
        <v>1</v>
      </c>
    </row>
    <row r="451" spans="5:47" ht="43.5" customHeight="1">
      <c r="E451" s="44"/>
      <c r="F451" s="287" t="str">
        <f t="shared" si="28"/>
        <v/>
      </c>
      <c r="G451" s="87"/>
      <c r="H451" s="84"/>
      <c r="I451" s="84"/>
      <c r="J451" s="46"/>
      <c r="K451" s="44"/>
      <c r="L451" s="44"/>
      <c r="M451" s="44"/>
      <c r="N451" s="46"/>
      <c r="O451" s="41"/>
      <c r="P451" s="194"/>
      <c r="Q451" s="41"/>
      <c r="R451" s="41"/>
      <c r="S451" s="84"/>
      <c r="T451" s="46"/>
      <c r="U451" s="201"/>
      <c r="V451" s="85"/>
      <c r="W451" s="86"/>
      <c r="X451" s="89"/>
      <c r="Y451" s="201"/>
      <c r="Z451" s="201"/>
      <c r="AA451" s="87"/>
      <c r="AB451" s="171" t="str">
        <f t="shared" si="25"/>
        <v/>
      </c>
      <c r="AC451" s="44"/>
      <c r="AD451" s="201"/>
      <c r="AE451" s="201"/>
      <c r="AF451" s="41"/>
      <c r="AG451" s="46"/>
      <c r="AH451" s="46"/>
      <c r="AI451" s="41"/>
      <c r="AJ451" s="675"/>
      <c r="AK451" s="676"/>
      <c r="AL451" s="42"/>
      <c r="AM451" s="327"/>
      <c r="AN451" s="44"/>
      <c r="AO451" s="171" t="str">
        <f t="shared" si="26"/>
        <v/>
      </c>
      <c r="AP451" s="44"/>
      <c r="AS451" s="75"/>
      <c r="AT451" s="75"/>
      <c r="AU451" s="76" t="b">
        <f t="shared" si="27"/>
        <v>1</v>
      </c>
    </row>
    <row r="452" spans="5:47" ht="43.5" customHeight="1">
      <c r="E452" s="44"/>
      <c r="F452" s="287" t="str">
        <f t="shared" si="28"/>
        <v/>
      </c>
      <c r="G452" s="87"/>
      <c r="H452" s="84"/>
      <c r="I452" s="84"/>
      <c r="J452" s="46"/>
      <c r="K452" s="44"/>
      <c r="L452" s="44"/>
      <c r="M452" s="44"/>
      <c r="N452" s="46"/>
      <c r="O452" s="41"/>
      <c r="P452" s="194"/>
      <c r="Q452" s="41"/>
      <c r="R452" s="41"/>
      <c r="S452" s="84"/>
      <c r="T452" s="46"/>
      <c r="U452" s="201"/>
      <c r="V452" s="85"/>
      <c r="W452" s="86"/>
      <c r="X452" s="89"/>
      <c r="Y452" s="201"/>
      <c r="Z452" s="201"/>
      <c r="AA452" s="87"/>
      <c r="AB452" s="171" t="str">
        <f t="shared" si="25"/>
        <v/>
      </c>
      <c r="AC452" s="44"/>
      <c r="AD452" s="201"/>
      <c r="AE452" s="201"/>
      <c r="AF452" s="41"/>
      <c r="AG452" s="46"/>
      <c r="AH452" s="46"/>
      <c r="AI452" s="41"/>
      <c r="AJ452" s="675"/>
      <c r="AK452" s="676"/>
      <c r="AL452" s="42"/>
      <c r="AM452" s="327"/>
      <c r="AN452" s="44"/>
      <c r="AO452" s="171" t="str">
        <f t="shared" si="26"/>
        <v/>
      </c>
      <c r="AP452" s="44"/>
      <c r="AS452" s="75"/>
      <c r="AT452" s="75"/>
      <c r="AU452" s="76" t="b">
        <f t="shared" si="27"/>
        <v>1</v>
      </c>
    </row>
    <row r="453" spans="5:47" ht="43.5" customHeight="1">
      <c r="E453" s="44"/>
      <c r="F453" s="287" t="str">
        <f t="shared" si="28"/>
        <v/>
      </c>
      <c r="G453" s="87"/>
      <c r="H453" s="84"/>
      <c r="I453" s="84"/>
      <c r="J453" s="46"/>
      <c r="K453" s="44"/>
      <c r="L453" s="44"/>
      <c r="M453" s="44"/>
      <c r="N453" s="46"/>
      <c r="O453" s="41"/>
      <c r="P453" s="194"/>
      <c r="Q453" s="41"/>
      <c r="R453" s="41"/>
      <c r="S453" s="84"/>
      <c r="T453" s="46"/>
      <c r="U453" s="201"/>
      <c r="V453" s="85"/>
      <c r="W453" s="86"/>
      <c r="X453" s="89"/>
      <c r="Y453" s="201"/>
      <c r="Z453" s="201"/>
      <c r="AA453" s="87"/>
      <c r="AB453" s="171" t="str">
        <f t="shared" si="25"/>
        <v/>
      </c>
      <c r="AC453" s="44"/>
      <c r="AD453" s="201"/>
      <c r="AE453" s="201"/>
      <c r="AF453" s="41"/>
      <c r="AG453" s="46"/>
      <c r="AH453" s="46"/>
      <c r="AI453" s="41"/>
      <c r="AJ453" s="675"/>
      <c r="AK453" s="676"/>
      <c r="AL453" s="42"/>
      <c r="AM453" s="327"/>
      <c r="AN453" s="44"/>
      <c r="AO453" s="171" t="str">
        <f t="shared" si="26"/>
        <v/>
      </c>
      <c r="AP453" s="44"/>
      <c r="AS453" s="75"/>
      <c r="AT453" s="75"/>
      <c r="AU453" s="76" t="b">
        <f t="shared" si="27"/>
        <v>1</v>
      </c>
    </row>
    <row r="454" spans="5:47" ht="43.5" customHeight="1">
      <c r="E454" s="44"/>
      <c r="F454" s="287" t="str">
        <f t="shared" si="28"/>
        <v/>
      </c>
      <c r="G454" s="87"/>
      <c r="H454" s="84"/>
      <c r="I454" s="84"/>
      <c r="J454" s="46"/>
      <c r="K454" s="44"/>
      <c r="L454" s="44"/>
      <c r="M454" s="44"/>
      <c r="N454" s="46"/>
      <c r="O454" s="41"/>
      <c r="P454" s="194"/>
      <c r="Q454" s="41"/>
      <c r="R454" s="41"/>
      <c r="S454" s="84"/>
      <c r="T454" s="46"/>
      <c r="U454" s="201"/>
      <c r="V454" s="85"/>
      <c r="W454" s="86"/>
      <c r="X454" s="89"/>
      <c r="Y454" s="201"/>
      <c r="Z454" s="201"/>
      <c r="AA454" s="87"/>
      <c r="AB454" s="171" t="str">
        <f t="shared" si="25"/>
        <v/>
      </c>
      <c r="AC454" s="44"/>
      <c r="AD454" s="201"/>
      <c r="AE454" s="201"/>
      <c r="AF454" s="41"/>
      <c r="AG454" s="46"/>
      <c r="AH454" s="46"/>
      <c r="AI454" s="41"/>
      <c r="AJ454" s="675"/>
      <c r="AK454" s="676"/>
      <c r="AL454" s="42"/>
      <c r="AM454" s="327"/>
      <c r="AN454" s="44"/>
      <c r="AO454" s="171" t="str">
        <f t="shared" si="26"/>
        <v/>
      </c>
      <c r="AP454" s="44"/>
      <c r="AS454" s="75"/>
      <c r="AT454" s="75"/>
      <c r="AU454" s="76" t="b">
        <f t="shared" si="27"/>
        <v>1</v>
      </c>
    </row>
    <row r="455" spans="5:47" ht="43.5" customHeight="1">
      <c r="E455" s="44"/>
      <c r="F455" s="287" t="str">
        <f t="shared" si="28"/>
        <v/>
      </c>
      <c r="G455" s="87"/>
      <c r="H455" s="84"/>
      <c r="I455" s="84"/>
      <c r="J455" s="46"/>
      <c r="K455" s="44"/>
      <c r="L455" s="44"/>
      <c r="M455" s="44"/>
      <c r="N455" s="46"/>
      <c r="O455" s="41"/>
      <c r="P455" s="194"/>
      <c r="Q455" s="41"/>
      <c r="R455" s="41"/>
      <c r="S455" s="84"/>
      <c r="T455" s="46"/>
      <c r="U455" s="201"/>
      <c r="V455" s="85"/>
      <c r="W455" s="86"/>
      <c r="X455" s="89"/>
      <c r="Y455" s="201"/>
      <c r="Z455" s="201"/>
      <c r="AA455" s="87"/>
      <c r="AB455" s="171" t="str">
        <f t="shared" si="25"/>
        <v/>
      </c>
      <c r="AC455" s="44"/>
      <c r="AD455" s="201"/>
      <c r="AE455" s="201"/>
      <c r="AF455" s="41"/>
      <c r="AG455" s="46"/>
      <c r="AH455" s="46"/>
      <c r="AI455" s="41"/>
      <c r="AJ455" s="675"/>
      <c r="AK455" s="676"/>
      <c r="AL455" s="42"/>
      <c r="AM455" s="327"/>
      <c r="AN455" s="44"/>
      <c r="AO455" s="171" t="str">
        <f t="shared" si="26"/>
        <v/>
      </c>
      <c r="AP455" s="44"/>
      <c r="AS455" s="75"/>
      <c r="AT455" s="75"/>
      <c r="AU455" s="76" t="b">
        <f t="shared" si="27"/>
        <v>1</v>
      </c>
    </row>
    <row r="456" spans="5:47" ht="43.5" customHeight="1">
      <c r="E456" s="44"/>
      <c r="F456" s="287" t="str">
        <f t="shared" si="28"/>
        <v/>
      </c>
      <c r="G456" s="87"/>
      <c r="H456" s="84"/>
      <c r="I456" s="84"/>
      <c r="J456" s="46"/>
      <c r="K456" s="44"/>
      <c r="L456" s="44"/>
      <c r="M456" s="44"/>
      <c r="N456" s="46"/>
      <c r="O456" s="41"/>
      <c r="P456" s="194"/>
      <c r="Q456" s="41"/>
      <c r="R456" s="41"/>
      <c r="S456" s="84"/>
      <c r="T456" s="46"/>
      <c r="U456" s="201"/>
      <c r="V456" s="85"/>
      <c r="W456" s="86"/>
      <c r="X456" s="89"/>
      <c r="Y456" s="201"/>
      <c r="Z456" s="201"/>
      <c r="AA456" s="87"/>
      <c r="AB456" s="171" t="str">
        <f t="shared" si="25"/>
        <v/>
      </c>
      <c r="AC456" s="44"/>
      <c r="AD456" s="201"/>
      <c r="AE456" s="201"/>
      <c r="AF456" s="41"/>
      <c r="AG456" s="46"/>
      <c r="AH456" s="46"/>
      <c r="AI456" s="41"/>
      <c r="AJ456" s="675"/>
      <c r="AK456" s="676"/>
      <c r="AL456" s="42"/>
      <c r="AM456" s="327"/>
      <c r="AN456" s="44"/>
      <c r="AO456" s="171" t="str">
        <f t="shared" si="26"/>
        <v/>
      </c>
      <c r="AP456" s="44"/>
      <c r="AS456" s="75"/>
      <c r="AT456" s="75"/>
      <c r="AU456" s="76" t="b">
        <f t="shared" si="27"/>
        <v>1</v>
      </c>
    </row>
    <row r="457" spans="5:47" ht="43.5" customHeight="1">
      <c r="E457" s="44"/>
      <c r="F457" s="287" t="str">
        <f t="shared" si="28"/>
        <v/>
      </c>
      <c r="G457" s="87"/>
      <c r="H457" s="84"/>
      <c r="I457" s="84"/>
      <c r="J457" s="46"/>
      <c r="K457" s="44"/>
      <c r="L457" s="44"/>
      <c r="M457" s="44"/>
      <c r="N457" s="46"/>
      <c r="O457" s="41"/>
      <c r="P457" s="194"/>
      <c r="Q457" s="41"/>
      <c r="R457" s="41"/>
      <c r="S457" s="84"/>
      <c r="T457" s="46"/>
      <c r="U457" s="201"/>
      <c r="V457" s="85"/>
      <c r="W457" s="86"/>
      <c r="X457" s="89"/>
      <c r="Y457" s="201"/>
      <c r="Z457" s="201"/>
      <c r="AA457" s="87"/>
      <c r="AB457" s="171" t="str">
        <f t="shared" si="25"/>
        <v/>
      </c>
      <c r="AC457" s="44"/>
      <c r="AD457" s="201"/>
      <c r="AE457" s="201"/>
      <c r="AF457" s="41"/>
      <c r="AG457" s="46"/>
      <c r="AH457" s="46"/>
      <c r="AI457" s="41"/>
      <c r="AJ457" s="675"/>
      <c r="AK457" s="676"/>
      <c r="AL457" s="42"/>
      <c r="AM457" s="327"/>
      <c r="AN457" s="44"/>
      <c r="AO457" s="171" t="str">
        <f t="shared" si="26"/>
        <v/>
      </c>
      <c r="AP457" s="44"/>
      <c r="AS457" s="75"/>
      <c r="AT457" s="75"/>
      <c r="AU457" s="76" t="b">
        <f t="shared" si="27"/>
        <v>1</v>
      </c>
    </row>
    <row r="458" spans="5:47" ht="43.5" customHeight="1">
      <c r="E458" s="44"/>
      <c r="F458" s="287" t="str">
        <f t="shared" si="28"/>
        <v/>
      </c>
      <c r="G458" s="87"/>
      <c r="H458" s="84"/>
      <c r="I458" s="84"/>
      <c r="J458" s="46"/>
      <c r="K458" s="44"/>
      <c r="L458" s="44"/>
      <c r="M458" s="44"/>
      <c r="N458" s="46"/>
      <c r="O458" s="41"/>
      <c r="P458" s="194"/>
      <c r="Q458" s="41"/>
      <c r="R458" s="41"/>
      <c r="S458" s="84"/>
      <c r="T458" s="46"/>
      <c r="U458" s="201"/>
      <c r="V458" s="85"/>
      <c r="W458" s="86"/>
      <c r="X458" s="89"/>
      <c r="Y458" s="201"/>
      <c r="Z458" s="201"/>
      <c r="AA458" s="87"/>
      <c r="AB458" s="171" t="str">
        <f t="shared" si="25"/>
        <v/>
      </c>
      <c r="AC458" s="44"/>
      <c r="AD458" s="201"/>
      <c r="AE458" s="201"/>
      <c r="AF458" s="41"/>
      <c r="AG458" s="46"/>
      <c r="AH458" s="46"/>
      <c r="AI458" s="41"/>
      <c r="AJ458" s="675"/>
      <c r="AK458" s="676"/>
      <c r="AL458" s="42"/>
      <c r="AM458" s="327"/>
      <c r="AN458" s="44"/>
      <c r="AO458" s="171" t="str">
        <f t="shared" si="26"/>
        <v/>
      </c>
      <c r="AP458" s="44"/>
      <c r="AS458" s="75"/>
      <c r="AT458" s="75"/>
      <c r="AU458" s="76" t="b">
        <f t="shared" si="27"/>
        <v>1</v>
      </c>
    </row>
    <row r="459" spans="5:47" ht="43.5" customHeight="1">
      <c r="E459" s="44"/>
      <c r="F459" s="287" t="str">
        <f t="shared" si="28"/>
        <v/>
      </c>
      <c r="G459" s="87"/>
      <c r="H459" s="84"/>
      <c r="I459" s="84"/>
      <c r="J459" s="46"/>
      <c r="K459" s="44"/>
      <c r="L459" s="44"/>
      <c r="M459" s="44"/>
      <c r="N459" s="46"/>
      <c r="O459" s="41"/>
      <c r="P459" s="194"/>
      <c r="Q459" s="41"/>
      <c r="R459" s="41"/>
      <c r="S459" s="84"/>
      <c r="T459" s="46"/>
      <c r="U459" s="201"/>
      <c r="V459" s="85"/>
      <c r="W459" s="86"/>
      <c r="X459" s="89"/>
      <c r="Y459" s="201"/>
      <c r="Z459" s="201"/>
      <c r="AA459" s="87"/>
      <c r="AB459" s="171" t="str">
        <f t="shared" ref="AB459:AB477" si="29">IF(ISBLANK(X459),"",DATEDIF(S459,X459,"d")/365)</f>
        <v/>
      </c>
      <c r="AC459" s="44"/>
      <c r="AD459" s="201"/>
      <c r="AE459" s="201"/>
      <c r="AF459" s="41"/>
      <c r="AG459" s="46"/>
      <c r="AH459" s="46"/>
      <c r="AI459" s="41"/>
      <c r="AJ459" s="675"/>
      <c r="AK459" s="676"/>
      <c r="AL459" s="42"/>
      <c r="AM459" s="327"/>
      <c r="AN459" s="44"/>
      <c r="AO459" s="171" t="str">
        <f t="shared" ref="AO459:AO500" si="30">IF(AN459="YES",(S459-AM459)/365,"")</f>
        <v/>
      </c>
      <c r="AP459" s="44"/>
      <c r="AS459" s="75"/>
      <c r="AT459" s="75"/>
      <c r="AU459" s="76" t="b">
        <f t="shared" ref="AU459:AU500" si="31">ROUND(U459,)=ROUND(Z459,)+ROUND(AH459,)+ROUND(AD459,)</f>
        <v>1</v>
      </c>
    </row>
    <row r="460" spans="5:47" ht="43.5" customHeight="1">
      <c r="E460" s="44"/>
      <c r="F460" s="287" t="str">
        <f t="shared" si="28"/>
        <v/>
      </c>
      <c r="G460" s="87"/>
      <c r="H460" s="84"/>
      <c r="I460" s="84"/>
      <c r="J460" s="46"/>
      <c r="K460" s="44"/>
      <c r="L460" s="44"/>
      <c r="M460" s="44"/>
      <c r="N460" s="46"/>
      <c r="O460" s="41"/>
      <c r="P460" s="194"/>
      <c r="Q460" s="41"/>
      <c r="R460" s="41"/>
      <c r="S460" s="84"/>
      <c r="T460" s="46"/>
      <c r="U460" s="201"/>
      <c r="V460" s="85"/>
      <c r="W460" s="86"/>
      <c r="X460" s="89"/>
      <c r="Y460" s="201"/>
      <c r="Z460" s="201"/>
      <c r="AA460" s="87"/>
      <c r="AB460" s="171" t="str">
        <f t="shared" si="29"/>
        <v/>
      </c>
      <c r="AC460" s="44"/>
      <c r="AD460" s="201"/>
      <c r="AE460" s="201"/>
      <c r="AF460" s="41"/>
      <c r="AG460" s="46"/>
      <c r="AH460" s="46"/>
      <c r="AI460" s="41"/>
      <c r="AJ460" s="675"/>
      <c r="AK460" s="676"/>
      <c r="AL460" s="42"/>
      <c r="AM460" s="327"/>
      <c r="AN460" s="44"/>
      <c r="AO460" s="171" t="str">
        <f t="shared" si="30"/>
        <v/>
      </c>
      <c r="AP460" s="44"/>
      <c r="AS460" s="75"/>
      <c r="AT460" s="75"/>
      <c r="AU460" s="76" t="b">
        <f t="shared" si="31"/>
        <v>1</v>
      </c>
    </row>
    <row r="461" spans="5:47" ht="43.5" customHeight="1">
      <c r="E461" s="44"/>
      <c r="F461" s="287" t="str">
        <f t="shared" si="28"/>
        <v/>
      </c>
      <c r="G461" s="87"/>
      <c r="H461" s="84"/>
      <c r="I461" s="84"/>
      <c r="J461" s="46"/>
      <c r="K461" s="44"/>
      <c r="L461" s="44"/>
      <c r="M461" s="44"/>
      <c r="N461" s="46"/>
      <c r="O461" s="41"/>
      <c r="P461" s="194"/>
      <c r="Q461" s="41"/>
      <c r="R461" s="41"/>
      <c r="S461" s="84"/>
      <c r="T461" s="46"/>
      <c r="U461" s="201"/>
      <c r="V461" s="85"/>
      <c r="W461" s="86"/>
      <c r="X461" s="89"/>
      <c r="Y461" s="201"/>
      <c r="Z461" s="201"/>
      <c r="AA461" s="87"/>
      <c r="AB461" s="171" t="str">
        <f t="shared" si="29"/>
        <v/>
      </c>
      <c r="AC461" s="44"/>
      <c r="AD461" s="201"/>
      <c r="AE461" s="201"/>
      <c r="AF461" s="41"/>
      <c r="AG461" s="46"/>
      <c r="AH461" s="46"/>
      <c r="AI461" s="41"/>
      <c r="AJ461" s="675"/>
      <c r="AK461" s="676"/>
      <c r="AL461" s="42"/>
      <c r="AM461" s="327"/>
      <c r="AN461" s="44"/>
      <c r="AO461" s="171" t="str">
        <f t="shared" si="30"/>
        <v/>
      </c>
      <c r="AP461" s="44"/>
      <c r="AS461" s="75"/>
      <c r="AT461" s="75"/>
      <c r="AU461" s="76" t="b">
        <f t="shared" si="31"/>
        <v>1</v>
      </c>
    </row>
    <row r="462" spans="5:47" ht="43.5" customHeight="1">
      <c r="E462" s="44"/>
      <c r="F462" s="287" t="str">
        <f t="shared" si="28"/>
        <v/>
      </c>
      <c r="G462" s="87"/>
      <c r="H462" s="84"/>
      <c r="I462" s="84"/>
      <c r="J462" s="46"/>
      <c r="K462" s="44"/>
      <c r="L462" s="44"/>
      <c r="M462" s="44"/>
      <c r="N462" s="46"/>
      <c r="O462" s="41"/>
      <c r="P462" s="194"/>
      <c r="Q462" s="41"/>
      <c r="R462" s="41"/>
      <c r="S462" s="84"/>
      <c r="T462" s="46"/>
      <c r="U462" s="201"/>
      <c r="V462" s="85"/>
      <c r="W462" s="86"/>
      <c r="X462" s="89"/>
      <c r="Y462" s="201"/>
      <c r="Z462" s="201"/>
      <c r="AA462" s="87"/>
      <c r="AB462" s="171" t="str">
        <f t="shared" si="29"/>
        <v/>
      </c>
      <c r="AC462" s="44"/>
      <c r="AD462" s="201"/>
      <c r="AE462" s="201"/>
      <c r="AF462" s="41"/>
      <c r="AG462" s="46"/>
      <c r="AH462" s="46"/>
      <c r="AI462" s="41"/>
      <c r="AJ462" s="675"/>
      <c r="AK462" s="676"/>
      <c r="AL462" s="42"/>
      <c r="AM462" s="327"/>
      <c r="AN462" s="44"/>
      <c r="AO462" s="171" t="str">
        <f t="shared" si="30"/>
        <v/>
      </c>
      <c r="AP462" s="44"/>
      <c r="AS462" s="75"/>
      <c r="AT462" s="75"/>
      <c r="AU462" s="76" t="b">
        <f t="shared" si="31"/>
        <v>1</v>
      </c>
    </row>
    <row r="463" spans="5:47" ht="43.5" customHeight="1">
      <c r="E463" s="44"/>
      <c r="F463" s="287" t="str">
        <f t="shared" si="28"/>
        <v/>
      </c>
      <c r="G463" s="87"/>
      <c r="H463" s="84"/>
      <c r="I463" s="84"/>
      <c r="J463" s="46"/>
      <c r="K463" s="44"/>
      <c r="L463" s="44"/>
      <c r="M463" s="44"/>
      <c r="N463" s="46"/>
      <c r="O463" s="41"/>
      <c r="P463" s="194"/>
      <c r="Q463" s="41"/>
      <c r="R463" s="41"/>
      <c r="S463" s="84"/>
      <c r="T463" s="46"/>
      <c r="U463" s="201"/>
      <c r="V463" s="85"/>
      <c r="W463" s="86"/>
      <c r="X463" s="89"/>
      <c r="Y463" s="201"/>
      <c r="Z463" s="201"/>
      <c r="AA463" s="87"/>
      <c r="AB463" s="171" t="str">
        <f t="shared" si="29"/>
        <v/>
      </c>
      <c r="AC463" s="44"/>
      <c r="AD463" s="201"/>
      <c r="AE463" s="201"/>
      <c r="AF463" s="41"/>
      <c r="AG463" s="46"/>
      <c r="AH463" s="46"/>
      <c r="AI463" s="41"/>
      <c r="AJ463" s="675"/>
      <c r="AK463" s="676"/>
      <c r="AL463" s="42"/>
      <c r="AM463" s="327"/>
      <c r="AN463" s="44"/>
      <c r="AO463" s="171" t="str">
        <f t="shared" si="30"/>
        <v/>
      </c>
      <c r="AP463" s="44"/>
      <c r="AS463" s="75"/>
      <c r="AT463" s="75"/>
      <c r="AU463" s="76" t="b">
        <f t="shared" si="31"/>
        <v>1</v>
      </c>
    </row>
    <row r="464" spans="5:47" ht="43.5" customHeight="1">
      <c r="E464" s="44"/>
      <c r="F464" s="287" t="str">
        <f t="shared" si="28"/>
        <v/>
      </c>
      <c r="G464" s="87"/>
      <c r="H464" s="84"/>
      <c r="I464" s="84"/>
      <c r="J464" s="46"/>
      <c r="K464" s="44"/>
      <c r="L464" s="44"/>
      <c r="M464" s="44"/>
      <c r="N464" s="46"/>
      <c r="O464" s="41"/>
      <c r="P464" s="194"/>
      <c r="Q464" s="41"/>
      <c r="R464" s="41"/>
      <c r="S464" s="84"/>
      <c r="T464" s="46"/>
      <c r="U464" s="201"/>
      <c r="V464" s="85"/>
      <c r="W464" s="86"/>
      <c r="X464" s="89"/>
      <c r="Y464" s="201"/>
      <c r="Z464" s="201"/>
      <c r="AA464" s="87"/>
      <c r="AB464" s="171" t="str">
        <f t="shared" si="29"/>
        <v/>
      </c>
      <c r="AC464" s="44"/>
      <c r="AD464" s="201"/>
      <c r="AE464" s="201"/>
      <c r="AF464" s="41"/>
      <c r="AG464" s="46"/>
      <c r="AH464" s="46"/>
      <c r="AI464" s="41"/>
      <c r="AJ464" s="675"/>
      <c r="AK464" s="676"/>
      <c r="AL464" s="42"/>
      <c r="AM464" s="327"/>
      <c r="AN464" s="44"/>
      <c r="AO464" s="171" t="str">
        <f t="shared" si="30"/>
        <v/>
      </c>
      <c r="AP464" s="44"/>
      <c r="AS464" s="75"/>
      <c r="AT464" s="75"/>
      <c r="AU464" s="76" t="b">
        <f t="shared" si="31"/>
        <v>1</v>
      </c>
    </row>
    <row r="465" spans="5:47" ht="43.5" customHeight="1">
      <c r="E465" s="44"/>
      <c r="F465" s="287" t="str">
        <f t="shared" si="28"/>
        <v/>
      </c>
      <c r="G465" s="87"/>
      <c r="H465" s="84"/>
      <c r="I465" s="84"/>
      <c r="J465" s="46"/>
      <c r="K465" s="44"/>
      <c r="L465" s="44"/>
      <c r="M465" s="44"/>
      <c r="N465" s="46"/>
      <c r="O465" s="41"/>
      <c r="P465" s="194"/>
      <c r="Q465" s="41"/>
      <c r="R465" s="41"/>
      <c r="S465" s="84"/>
      <c r="T465" s="46"/>
      <c r="U465" s="201"/>
      <c r="V465" s="85"/>
      <c r="W465" s="86"/>
      <c r="X465" s="89"/>
      <c r="Y465" s="201"/>
      <c r="Z465" s="201"/>
      <c r="AA465" s="87"/>
      <c r="AB465" s="171" t="str">
        <f t="shared" si="29"/>
        <v/>
      </c>
      <c r="AC465" s="44"/>
      <c r="AD465" s="201"/>
      <c r="AE465" s="201"/>
      <c r="AF465" s="41"/>
      <c r="AG465" s="46"/>
      <c r="AH465" s="46"/>
      <c r="AI465" s="41"/>
      <c r="AJ465" s="675"/>
      <c r="AK465" s="676"/>
      <c r="AL465" s="42"/>
      <c r="AM465" s="327"/>
      <c r="AN465" s="44"/>
      <c r="AO465" s="171" t="str">
        <f t="shared" si="30"/>
        <v/>
      </c>
      <c r="AP465" s="44"/>
      <c r="AS465" s="75"/>
      <c r="AT465" s="75"/>
      <c r="AU465" s="76" t="b">
        <f t="shared" si="31"/>
        <v>1</v>
      </c>
    </row>
    <row r="466" spans="5:47" ht="43.5" customHeight="1">
      <c r="E466" s="44"/>
      <c r="F466" s="287" t="str">
        <f t="shared" si="28"/>
        <v/>
      </c>
      <c r="G466" s="87"/>
      <c r="H466" s="84"/>
      <c r="I466" s="84"/>
      <c r="J466" s="46"/>
      <c r="K466" s="44"/>
      <c r="L466" s="44"/>
      <c r="M466" s="44"/>
      <c r="N466" s="46"/>
      <c r="O466" s="41"/>
      <c r="P466" s="194"/>
      <c r="Q466" s="41"/>
      <c r="R466" s="41"/>
      <c r="S466" s="84"/>
      <c r="T466" s="46"/>
      <c r="U466" s="201"/>
      <c r="V466" s="85"/>
      <c r="W466" s="86"/>
      <c r="X466" s="89"/>
      <c r="Y466" s="201"/>
      <c r="Z466" s="201"/>
      <c r="AA466" s="87"/>
      <c r="AB466" s="171" t="str">
        <f t="shared" si="29"/>
        <v/>
      </c>
      <c r="AC466" s="44"/>
      <c r="AD466" s="201"/>
      <c r="AE466" s="201"/>
      <c r="AF466" s="41"/>
      <c r="AG466" s="46"/>
      <c r="AH466" s="46"/>
      <c r="AI466" s="41"/>
      <c r="AJ466" s="675"/>
      <c r="AK466" s="676"/>
      <c r="AL466" s="42"/>
      <c r="AM466" s="327"/>
      <c r="AN466" s="44"/>
      <c r="AO466" s="171" t="str">
        <f t="shared" si="30"/>
        <v/>
      </c>
      <c r="AP466" s="44"/>
      <c r="AS466" s="75"/>
      <c r="AT466" s="75"/>
      <c r="AU466" s="76" t="b">
        <f t="shared" si="31"/>
        <v>1</v>
      </c>
    </row>
    <row r="467" spans="5:47" ht="43.5" customHeight="1">
      <c r="E467" s="44"/>
      <c r="F467" s="287" t="str">
        <f t="shared" si="28"/>
        <v/>
      </c>
      <c r="G467" s="87"/>
      <c r="H467" s="84"/>
      <c r="I467" s="84"/>
      <c r="J467" s="46"/>
      <c r="K467" s="44"/>
      <c r="L467" s="44"/>
      <c r="M467" s="44"/>
      <c r="N467" s="46"/>
      <c r="O467" s="41"/>
      <c r="P467" s="194"/>
      <c r="Q467" s="41"/>
      <c r="R467" s="41"/>
      <c r="S467" s="84"/>
      <c r="T467" s="46"/>
      <c r="U467" s="201"/>
      <c r="V467" s="85"/>
      <c r="W467" s="86"/>
      <c r="X467" s="89"/>
      <c r="Y467" s="201"/>
      <c r="Z467" s="201"/>
      <c r="AA467" s="87"/>
      <c r="AB467" s="171" t="str">
        <f t="shared" si="29"/>
        <v/>
      </c>
      <c r="AC467" s="44"/>
      <c r="AD467" s="201"/>
      <c r="AE467" s="201"/>
      <c r="AF467" s="41"/>
      <c r="AG467" s="46"/>
      <c r="AH467" s="46"/>
      <c r="AI467" s="41"/>
      <c r="AJ467" s="675"/>
      <c r="AK467" s="676"/>
      <c r="AL467" s="42"/>
      <c r="AM467" s="327"/>
      <c r="AN467" s="44"/>
      <c r="AO467" s="171" t="str">
        <f t="shared" si="30"/>
        <v/>
      </c>
      <c r="AP467" s="44"/>
      <c r="AS467" s="75"/>
      <c r="AT467" s="75"/>
      <c r="AU467" s="76" t="b">
        <f t="shared" si="31"/>
        <v>1</v>
      </c>
    </row>
    <row r="468" spans="5:47" ht="43.5" customHeight="1">
      <c r="E468" s="44"/>
      <c r="F468" s="287" t="str">
        <f t="shared" si="28"/>
        <v/>
      </c>
      <c r="G468" s="87"/>
      <c r="H468" s="84"/>
      <c r="I468" s="84"/>
      <c r="J468" s="46"/>
      <c r="K468" s="44"/>
      <c r="L468" s="44"/>
      <c r="M468" s="44"/>
      <c r="N468" s="46"/>
      <c r="O468" s="41"/>
      <c r="P468" s="194"/>
      <c r="Q468" s="41"/>
      <c r="R468" s="41"/>
      <c r="S468" s="84"/>
      <c r="T468" s="46"/>
      <c r="U468" s="201"/>
      <c r="V468" s="85"/>
      <c r="W468" s="86"/>
      <c r="X468" s="89"/>
      <c r="Y468" s="201"/>
      <c r="Z468" s="201"/>
      <c r="AA468" s="87"/>
      <c r="AB468" s="171" t="str">
        <f t="shared" si="29"/>
        <v/>
      </c>
      <c r="AC468" s="44"/>
      <c r="AD468" s="201"/>
      <c r="AE468" s="201"/>
      <c r="AF468" s="41"/>
      <c r="AG468" s="46"/>
      <c r="AH468" s="46"/>
      <c r="AI468" s="41"/>
      <c r="AJ468" s="675"/>
      <c r="AK468" s="676"/>
      <c r="AL468" s="42"/>
      <c r="AM468" s="327"/>
      <c r="AN468" s="44"/>
      <c r="AO468" s="171" t="str">
        <f t="shared" si="30"/>
        <v/>
      </c>
      <c r="AP468" s="44"/>
      <c r="AS468" s="75"/>
      <c r="AT468" s="75"/>
      <c r="AU468" s="76" t="b">
        <f t="shared" si="31"/>
        <v>1</v>
      </c>
    </row>
    <row r="469" spans="5:47" ht="43.5" customHeight="1">
      <c r="E469" s="44"/>
      <c r="F469" s="287" t="str">
        <f t="shared" si="28"/>
        <v/>
      </c>
      <c r="G469" s="87"/>
      <c r="H469" s="84"/>
      <c r="I469" s="84"/>
      <c r="J469" s="46"/>
      <c r="K469" s="44"/>
      <c r="L469" s="44"/>
      <c r="M469" s="44"/>
      <c r="N469" s="46"/>
      <c r="O469" s="41"/>
      <c r="P469" s="194"/>
      <c r="Q469" s="41"/>
      <c r="R469" s="41"/>
      <c r="S469" s="84"/>
      <c r="T469" s="46"/>
      <c r="U469" s="201"/>
      <c r="V469" s="85"/>
      <c r="W469" s="86"/>
      <c r="X469" s="89"/>
      <c r="Y469" s="201"/>
      <c r="Z469" s="201"/>
      <c r="AA469" s="87"/>
      <c r="AB469" s="171" t="str">
        <f t="shared" si="29"/>
        <v/>
      </c>
      <c r="AC469" s="44"/>
      <c r="AD469" s="201"/>
      <c r="AE469" s="201"/>
      <c r="AF469" s="41"/>
      <c r="AG469" s="46"/>
      <c r="AH469" s="46"/>
      <c r="AI469" s="41"/>
      <c r="AJ469" s="675"/>
      <c r="AK469" s="676"/>
      <c r="AL469" s="42"/>
      <c r="AM469" s="327"/>
      <c r="AN469" s="44"/>
      <c r="AO469" s="171" t="str">
        <f t="shared" si="30"/>
        <v/>
      </c>
      <c r="AP469" s="44"/>
      <c r="AS469" s="75"/>
      <c r="AT469" s="75"/>
      <c r="AU469" s="76" t="b">
        <f t="shared" si="31"/>
        <v>1</v>
      </c>
    </row>
    <row r="470" spans="5:47" ht="43.5" customHeight="1">
      <c r="E470" s="44"/>
      <c r="F470" s="287" t="str">
        <f t="shared" si="28"/>
        <v/>
      </c>
      <c r="G470" s="87"/>
      <c r="H470" s="84"/>
      <c r="I470" s="84"/>
      <c r="J470" s="46"/>
      <c r="K470" s="44"/>
      <c r="L470" s="44"/>
      <c r="M470" s="44"/>
      <c r="N470" s="46"/>
      <c r="O470" s="41"/>
      <c r="P470" s="194"/>
      <c r="Q470" s="41"/>
      <c r="R470" s="41"/>
      <c r="S470" s="84"/>
      <c r="T470" s="46"/>
      <c r="U470" s="201"/>
      <c r="V470" s="85"/>
      <c r="W470" s="86"/>
      <c r="X470" s="89"/>
      <c r="Y470" s="201"/>
      <c r="Z470" s="201"/>
      <c r="AA470" s="87"/>
      <c r="AB470" s="171" t="str">
        <f t="shared" si="29"/>
        <v/>
      </c>
      <c r="AC470" s="44"/>
      <c r="AD470" s="201"/>
      <c r="AE470" s="201"/>
      <c r="AF470" s="41"/>
      <c r="AG470" s="46"/>
      <c r="AH470" s="46"/>
      <c r="AI470" s="41"/>
      <c r="AJ470" s="675"/>
      <c r="AK470" s="676"/>
      <c r="AL470" s="42"/>
      <c r="AM470" s="327"/>
      <c r="AN470" s="44"/>
      <c r="AO470" s="171" t="str">
        <f t="shared" si="30"/>
        <v/>
      </c>
      <c r="AP470" s="44"/>
      <c r="AS470" s="75"/>
      <c r="AT470" s="75"/>
      <c r="AU470" s="76" t="b">
        <f t="shared" si="31"/>
        <v>1</v>
      </c>
    </row>
    <row r="471" spans="5:47" ht="43.5" customHeight="1">
      <c r="E471" s="44"/>
      <c r="F471" s="287" t="str">
        <f t="shared" si="28"/>
        <v/>
      </c>
      <c r="G471" s="87"/>
      <c r="H471" s="84"/>
      <c r="I471" s="84"/>
      <c r="J471" s="46"/>
      <c r="K471" s="44"/>
      <c r="L471" s="44"/>
      <c r="M471" s="44"/>
      <c r="N471" s="46"/>
      <c r="O471" s="41"/>
      <c r="P471" s="194"/>
      <c r="Q471" s="41"/>
      <c r="R471" s="41"/>
      <c r="S471" s="84"/>
      <c r="T471" s="46"/>
      <c r="U471" s="201"/>
      <c r="V471" s="85"/>
      <c r="W471" s="86"/>
      <c r="X471" s="89"/>
      <c r="Y471" s="201"/>
      <c r="Z471" s="201"/>
      <c r="AA471" s="87"/>
      <c r="AB471" s="171" t="str">
        <f t="shared" si="29"/>
        <v/>
      </c>
      <c r="AC471" s="44"/>
      <c r="AD471" s="201"/>
      <c r="AE471" s="201"/>
      <c r="AF471" s="41"/>
      <c r="AG471" s="46"/>
      <c r="AH471" s="46"/>
      <c r="AI471" s="41"/>
      <c r="AJ471" s="675"/>
      <c r="AK471" s="676"/>
      <c r="AL471" s="42"/>
      <c r="AM471" s="327"/>
      <c r="AN471" s="44"/>
      <c r="AO471" s="171" t="str">
        <f t="shared" si="30"/>
        <v/>
      </c>
      <c r="AP471" s="44"/>
      <c r="AS471" s="75"/>
      <c r="AT471" s="75"/>
      <c r="AU471" s="76" t="b">
        <f t="shared" si="31"/>
        <v>1</v>
      </c>
    </row>
    <row r="472" spans="5:47" ht="43.5" customHeight="1">
      <c r="E472" s="44"/>
      <c r="F472" s="287" t="str">
        <f t="shared" si="28"/>
        <v/>
      </c>
      <c r="G472" s="87"/>
      <c r="H472" s="84"/>
      <c r="I472" s="84"/>
      <c r="J472" s="46"/>
      <c r="K472" s="44"/>
      <c r="L472" s="44"/>
      <c r="M472" s="44"/>
      <c r="N472" s="46"/>
      <c r="O472" s="41"/>
      <c r="P472" s="194"/>
      <c r="Q472" s="41"/>
      <c r="R472" s="41"/>
      <c r="S472" s="84"/>
      <c r="T472" s="46"/>
      <c r="U472" s="201"/>
      <c r="V472" s="85"/>
      <c r="W472" s="86"/>
      <c r="X472" s="89"/>
      <c r="Y472" s="201"/>
      <c r="Z472" s="201"/>
      <c r="AA472" s="87"/>
      <c r="AB472" s="171" t="str">
        <f t="shared" si="29"/>
        <v/>
      </c>
      <c r="AC472" s="44"/>
      <c r="AD472" s="201"/>
      <c r="AE472" s="201"/>
      <c r="AF472" s="41"/>
      <c r="AG472" s="46"/>
      <c r="AH472" s="46"/>
      <c r="AI472" s="41"/>
      <c r="AJ472" s="675"/>
      <c r="AK472" s="676"/>
      <c r="AL472" s="42"/>
      <c r="AM472" s="327"/>
      <c r="AN472" s="44"/>
      <c r="AO472" s="171" t="str">
        <f t="shared" si="30"/>
        <v/>
      </c>
      <c r="AP472" s="44"/>
      <c r="AS472" s="75"/>
      <c r="AT472" s="75"/>
      <c r="AU472" s="76" t="b">
        <f t="shared" si="31"/>
        <v>1</v>
      </c>
    </row>
    <row r="473" spans="5:47" ht="43.5" customHeight="1">
      <c r="E473" s="44"/>
      <c r="F473" s="287" t="str">
        <f t="shared" si="28"/>
        <v/>
      </c>
      <c r="G473" s="87"/>
      <c r="H473" s="84"/>
      <c r="I473" s="84"/>
      <c r="J473" s="46"/>
      <c r="K473" s="44"/>
      <c r="L473" s="44"/>
      <c r="M473" s="44"/>
      <c r="N473" s="46"/>
      <c r="O473" s="41"/>
      <c r="P473" s="194"/>
      <c r="Q473" s="41"/>
      <c r="R473" s="41"/>
      <c r="S473" s="84"/>
      <c r="T473" s="46"/>
      <c r="U473" s="201"/>
      <c r="V473" s="85"/>
      <c r="W473" s="86"/>
      <c r="X473" s="89"/>
      <c r="Y473" s="201"/>
      <c r="Z473" s="201"/>
      <c r="AA473" s="87"/>
      <c r="AB473" s="171" t="str">
        <f t="shared" si="29"/>
        <v/>
      </c>
      <c r="AC473" s="44"/>
      <c r="AD473" s="201"/>
      <c r="AE473" s="201"/>
      <c r="AF473" s="41"/>
      <c r="AG473" s="46"/>
      <c r="AH473" s="46"/>
      <c r="AI473" s="41"/>
      <c r="AJ473" s="675"/>
      <c r="AK473" s="676"/>
      <c r="AL473" s="42"/>
      <c r="AM473" s="327"/>
      <c r="AN473" s="44"/>
      <c r="AO473" s="171" t="str">
        <f t="shared" si="30"/>
        <v/>
      </c>
      <c r="AP473" s="44"/>
      <c r="AS473" s="75"/>
      <c r="AT473" s="75"/>
      <c r="AU473" s="76" t="b">
        <f t="shared" si="31"/>
        <v>1</v>
      </c>
    </row>
    <row r="474" spans="5:47" ht="43.5" customHeight="1">
      <c r="E474" s="44"/>
      <c r="F474" s="287" t="str">
        <f t="shared" si="28"/>
        <v/>
      </c>
      <c r="G474" s="87"/>
      <c r="H474" s="84"/>
      <c r="I474" s="84"/>
      <c r="J474" s="46"/>
      <c r="K474" s="44"/>
      <c r="L474" s="44"/>
      <c r="M474" s="44"/>
      <c r="N474" s="46"/>
      <c r="O474" s="41"/>
      <c r="P474" s="194"/>
      <c r="Q474" s="41"/>
      <c r="R474" s="41"/>
      <c r="S474" s="84"/>
      <c r="T474" s="46"/>
      <c r="U474" s="201"/>
      <c r="V474" s="85"/>
      <c r="W474" s="86"/>
      <c r="X474" s="89"/>
      <c r="Y474" s="201"/>
      <c r="Z474" s="201"/>
      <c r="AA474" s="87"/>
      <c r="AB474" s="171" t="str">
        <f t="shared" si="29"/>
        <v/>
      </c>
      <c r="AC474" s="44"/>
      <c r="AD474" s="201"/>
      <c r="AE474" s="201"/>
      <c r="AF474" s="41"/>
      <c r="AG474" s="46"/>
      <c r="AH474" s="46"/>
      <c r="AI474" s="41"/>
      <c r="AJ474" s="675"/>
      <c r="AK474" s="676"/>
      <c r="AL474" s="42"/>
      <c r="AM474" s="327"/>
      <c r="AN474" s="44"/>
      <c r="AO474" s="171" t="str">
        <f t="shared" si="30"/>
        <v/>
      </c>
      <c r="AP474" s="44"/>
      <c r="AS474" s="75"/>
      <c r="AT474" s="75"/>
      <c r="AU474" s="76" t="b">
        <f t="shared" si="31"/>
        <v>1</v>
      </c>
    </row>
    <row r="475" spans="5:47" ht="43.5" customHeight="1">
      <c r="E475" s="44"/>
      <c r="F475" s="287" t="str">
        <f t="shared" si="28"/>
        <v/>
      </c>
      <c r="G475" s="87"/>
      <c r="H475" s="84"/>
      <c r="I475" s="84"/>
      <c r="J475" s="46"/>
      <c r="K475" s="44"/>
      <c r="L475" s="44"/>
      <c r="M475" s="44"/>
      <c r="N475" s="46"/>
      <c r="O475" s="41"/>
      <c r="P475" s="194"/>
      <c r="Q475" s="41"/>
      <c r="R475" s="41"/>
      <c r="S475" s="84"/>
      <c r="T475" s="46"/>
      <c r="U475" s="201"/>
      <c r="V475" s="85"/>
      <c r="W475" s="86"/>
      <c r="X475" s="89"/>
      <c r="Y475" s="201"/>
      <c r="Z475" s="201"/>
      <c r="AA475" s="87"/>
      <c r="AB475" s="171" t="str">
        <f t="shared" si="29"/>
        <v/>
      </c>
      <c r="AC475" s="44"/>
      <c r="AD475" s="201"/>
      <c r="AE475" s="201"/>
      <c r="AF475" s="41"/>
      <c r="AG475" s="46"/>
      <c r="AH475" s="46"/>
      <c r="AI475" s="41"/>
      <c r="AJ475" s="675"/>
      <c r="AK475" s="676"/>
      <c r="AL475" s="42"/>
      <c r="AM475" s="327"/>
      <c r="AN475" s="44"/>
      <c r="AO475" s="171" t="str">
        <f t="shared" si="30"/>
        <v/>
      </c>
      <c r="AP475" s="44"/>
      <c r="AS475" s="75"/>
      <c r="AT475" s="75"/>
      <c r="AU475" s="76" t="b">
        <f t="shared" si="31"/>
        <v>1</v>
      </c>
    </row>
    <row r="476" spans="5:47" ht="43.5" customHeight="1">
      <c r="E476" s="44"/>
      <c r="F476" s="287" t="str">
        <f t="shared" si="28"/>
        <v/>
      </c>
      <c r="G476" s="87"/>
      <c r="H476" s="84"/>
      <c r="I476" s="84"/>
      <c r="J476" s="46"/>
      <c r="K476" s="44"/>
      <c r="L476" s="44"/>
      <c r="M476" s="44"/>
      <c r="N476" s="46"/>
      <c r="O476" s="41"/>
      <c r="P476" s="194"/>
      <c r="Q476" s="41"/>
      <c r="R476" s="41"/>
      <c r="S476" s="84"/>
      <c r="T476" s="46"/>
      <c r="U476" s="201"/>
      <c r="V476" s="85"/>
      <c r="W476" s="86"/>
      <c r="X476" s="89"/>
      <c r="Y476" s="201"/>
      <c r="Z476" s="201"/>
      <c r="AA476" s="87"/>
      <c r="AB476" s="171" t="str">
        <f t="shared" si="29"/>
        <v/>
      </c>
      <c r="AC476" s="44"/>
      <c r="AD476" s="201"/>
      <c r="AE476" s="201"/>
      <c r="AF476" s="41"/>
      <c r="AG476" s="46"/>
      <c r="AH476" s="46"/>
      <c r="AI476" s="41"/>
      <c r="AJ476" s="675"/>
      <c r="AK476" s="676"/>
      <c r="AL476" s="42"/>
      <c r="AM476" s="327"/>
      <c r="AN476" s="44"/>
      <c r="AO476" s="171" t="str">
        <f t="shared" si="30"/>
        <v/>
      </c>
      <c r="AP476" s="44"/>
      <c r="AS476" s="75"/>
      <c r="AT476" s="75"/>
      <c r="AU476" s="76" t="b">
        <f t="shared" si="31"/>
        <v>1</v>
      </c>
    </row>
    <row r="477" spans="5:47" ht="43.5" customHeight="1">
      <c r="E477" s="44"/>
      <c r="F477" s="287" t="str">
        <f t="shared" si="28"/>
        <v/>
      </c>
      <c r="G477" s="87"/>
      <c r="H477" s="84"/>
      <c r="I477" s="84"/>
      <c r="J477" s="46"/>
      <c r="K477" s="44"/>
      <c r="L477" s="44"/>
      <c r="M477" s="44"/>
      <c r="N477" s="46"/>
      <c r="O477" s="41"/>
      <c r="P477" s="194"/>
      <c r="Q477" s="41"/>
      <c r="R477" s="41"/>
      <c r="S477" s="84"/>
      <c r="T477" s="46"/>
      <c r="U477" s="201"/>
      <c r="V477" s="85"/>
      <c r="W477" s="86"/>
      <c r="X477" s="89"/>
      <c r="Y477" s="201"/>
      <c r="Z477" s="201"/>
      <c r="AA477" s="87"/>
      <c r="AB477" s="171" t="str">
        <f t="shared" si="29"/>
        <v/>
      </c>
      <c r="AC477" s="44"/>
      <c r="AD477" s="201"/>
      <c r="AE477" s="201"/>
      <c r="AF477" s="41"/>
      <c r="AG477" s="46"/>
      <c r="AH477" s="46"/>
      <c r="AI477" s="41"/>
      <c r="AJ477" s="675"/>
      <c r="AK477" s="676"/>
      <c r="AL477" s="42"/>
      <c r="AM477" s="327"/>
      <c r="AN477" s="44"/>
      <c r="AO477" s="171" t="str">
        <f t="shared" si="30"/>
        <v/>
      </c>
      <c r="AP477" s="44"/>
      <c r="AS477" s="75"/>
      <c r="AT477" s="75"/>
      <c r="AU477" s="76" t="b">
        <f t="shared" si="31"/>
        <v>1</v>
      </c>
    </row>
    <row r="478" spans="5:47" ht="43.5" customHeight="1">
      <c r="E478" s="44"/>
      <c r="F478" s="287" t="str">
        <f t="shared" si="28"/>
        <v/>
      </c>
      <c r="G478" s="87"/>
      <c r="H478" s="84"/>
      <c r="I478" s="84"/>
      <c r="J478" s="46"/>
      <c r="K478" s="44"/>
      <c r="L478" s="44"/>
      <c r="M478" s="44"/>
      <c r="N478" s="46"/>
      <c r="O478" s="41"/>
      <c r="P478" s="194"/>
      <c r="Q478" s="41"/>
      <c r="R478" s="41"/>
      <c r="S478" s="84"/>
      <c r="T478" s="46"/>
      <c r="U478" s="201"/>
      <c r="V478" s="85"/>
      <c r="W478" s="86"/>
      <c r="X478" s="89"/>
      <c r="Y478" s="201"/>
      <c r="Z478" s="201"/>
      <c r="AA478" s="87"/>
      <c r="AB478" s="171" t="str">
        <f t="shared" ref="AB478:AB500" si="32">IF(ISBLANK(X478),"",DATEDIF(S478,X478,"d")/365)</f>
        <v/>
      </c>
      <c r="AC478" s="44"/>
      <c r="AD478" s="201"/>
      <c r="AE478" s="201"/>
      <c r="AF478" s="41"/>
      <c r="AG478" s="46"/>
      <c r="AH478" s="46"/>
      <c r="AI478" s="41"/>
      <c r="AJ478" s="675"/>
      <c r="AK478" s="676"/>
      <c r="AL478" s="42"/>
      <c r="AM478" s="327"/>
      <c r="AN478" s="44"/>
      <c r="AO478" s="171" t="str">
        <f t="shared" si="30"/>
        <v/>
      </c>
      <c r="AP478" s="44"/>
      <c r="AS478" s="75"/>
      <c r="AT478" s="75"/>
      <c r="AU478" s="76" t="b">
        <f t="shared" si="31"/>
        <v>1</v>
      </c>
    </row>
    <row r="479" spans="5:47" ht="43.5" customHeight="1">
      <c r="E479" s="44"/>
      <c r="F479" s="287" t="str">
        <f t="shared" si="28"/>
        <v/>
      </c>
      <c r="G479" s="87"/>
      <c r="H479" s="84"/>
      <c r="I479" s="84"/>
      <c r="J479" s="46"/>
      <c r="K479" s="44"/>
      <c r="L479" s="44"/>
      <c r="M479" s="44"/>
      <c r="N479" s="46"/>
      <c r="O479" s="41"/>
      <c r="P479" s="194"/>
      <c r="Q479" s="41"/>
      <c r="R479" s="41"/>
      <c r="S479" s="84"/>
      <c r="T479" s="46"/>
      <c r="U479" s="201"/>
      <c r="V479" s="85"/>
      <c r="W479" s="86"/>
      <c r="X479" s="89"/>
      <c r="Y479" s="201"/>
      <c r="Z479" s="201"/>
      <c r="AA479" s="87"/>
      <c r="AB479" s="171" t="str">
        <f t="shared" si="32"/>
        <v/>
      </c>
      <c r="AC479" s="44"/>
      <c r="AD479" s="201"/>
      <c r="AE479" s="201"/>
      <c r="AF479" s="41"/>
      <c r="AG479" s="46"/>
      <c r="AH479" s="46"/>
      <c r="AI479" s="41"/>
      <c r="AJ479" s="675"/>
      <c r="AK479" s="676"/>
      <c r="AL479" s="42"/>
      <c r="AM479" s="327"/>
      <c r="AN479" s="44"/>
      <c r="AO479" s="171" t="str">
        <f t="shared" si="30"/>
        <v/>
      </c>
      <c r="AP479" s="44"/>
      <c r="AS479" s="75"/>
      <c r="AT479" s="75"/>
      <c r="AU479" s="76" t="b">
        <f t="shared" si="31"/>
        <v>1</v>
      </c>
    </row>
    <row r="480" spans="5:47" ht="43.5" customHeight="1">
      <c r="E480" s="44"/>
      <c r="F480" s="287" t="str">
        <f t="shared" si="28"/>
        <v/>
      </c>
      <c r="G480" s="87"/>
      <c r="H480" s="84"/>
      <c r="I480" s="84"/>
      <c r="J480" s="46"/>
      <c r="K480" s="44"/>
      <c r="L480" s="44"/>
      <c r="M480" s="44"/>
      <c r="N480" s="46"/>
      <c r="O480" s="41"/>
      <c r="P480" s="194"/>
      <c r="Q480" s="41"/>
      <c r="R480" s="41"/>
      <c r="S480" s="84"/>
      <c r="T480" s="46"/>
      <c r="U480" s="201"/>
      <c r="V480" s="85"/>
      <c r="W480" s="86"/>
      <c r="X480" s="89"/>
      <c r="Y480" s="201"/>
      <c r="Z480" s="201"/>
      <c r="AA480" s="87"/>
      <c r="AB480" s="171" t="str">
        <f t="shared" si="32"/>
        <v/>
      </c>
      <c r="AC480" s="44"/>
      <c r="AD480" s="201"/>
      <c r="AE480" s="201"/>
      <c r="AF480" s="41"/>
      <c r="AG480" s="46"/>
      <c r="AH480" s="46"/>
      <c r="AI480" s="41"/>
      <c r="AJ480" s="675"/>
      <c r="AK480" s="676"/>
      <c r="AL480" s="42"/>
      <c r="AM480" s="327"/>
      <c r="AN480" s="44"/>
      <c r="AO480" s="171" t="str">
        <f t="shared" si="30"/>
        <v/>
      </c>
      <c r="AP480" s="44"/>
      <c r="AS480" s="75"/>
      <c r="AT480" s="75"/>
      <c r="AU480" s="76" t="b">
        <f t="shared" si="31"/>
        <v>1</v>
      </c>
    </row>
    <row r="481" spans="5:47" ht="43.5" customHeight="1">
      <c r="E481" s="44"/>
      <c r="F481" s="287" t="str">
        <f t="shared" si="28"/>
        <v/>
      </c>
      <c r="G481" s="87"/>
      <c r="H481" s="84"/>
      <c r="I481" s="84"/>
      <c r="J481" s="46"/>
      <c r="K481" s="44"/>
      <c r="L481" s="44"/>
      <c r="M481" s="44"/>
      <c r="N481" s="46"/>
      <c r="O481" s="41"/>
      <c r="P481" s="194"/>
      <c r="Q481" s="41"/>
      <c r="R481" s="41"/>
      <c r="S481" s="84"/>
      <c r="T481" s="46"/>
      <c r="U481" s="201"/>
      <c r="V481" s="85"/>
      <c r="W481" s="86"/>
      <c r="X481" s="89"/>
      <c r="Y481" s="201"/>
      <c r="Z481" s="201"/>
      <c r="AA481" s="87"/>
      <c r="AB481" s="171" t="str">
        <f t="shared" si="32"/>
        <v/>
      </c>
      <c r="AC481" s="44"/>
      <c r="AD481" s="201"/>
      <c r="AE481" s="201"/>
      <c r="AF481" s="41"/>
      <c r="AG481" s="46"/>
      <c r="AH481" s="46"/>
      <c r="AI481" s="41"/>
      <c r="AJ481" s="675"/>
      <c r="AK481" s="676"/>
      <c r="AL481" s="42"/>
      <c r="AM481" s="327"/>
      <c r="AN481" s="44"/>
      <c r="AO481" s="171" t="str">
        <f t="shared" si="30"/>
        <v/>
      </c>
      <c r="AP481" s="44"/>
      <c r="AS481" s="75"/>
      <c r="AT481" s="75"/>
      <c r="AU481" s="76" t="b">
        <f t="shared" si="31"/>
        <v>1</v>
      </c>
    </row>
    <row r="482" spans="5:47" ht="43.5" customHeight="1">
      <c r="E482" s="44"/>
      <c r="F482" s="287" t="str">
        <f t="shared" ref="F482:F500" si="33">IF(ISBLANK($E482), "", VLOOKUP($E482,참여인력_개요,2,FALSE))</f>
        <v/>
      </c>
      <c r="G482" s="87"/>
      <c r="H482" s="84"/>
      <c r="I482" s="84"/>
      <c r="J482" s="46"/>
      <c r="K482" s="44"/>
      <c r="L482" s="44"/>
      <c r="M482" s="44"/>
      <c r="N482" s="46"/>
      <c r="O482" s="41"/>
      <c r="P482" s="194"/>
      <c r="Q482" s="41"/>
      <c r="R482" s="41"/>
      <c r="S482" s="84"/>
      <c r="T482" s="46"/>
      <c r="U482" s="201"/>
      <c r="V482" s="85"/>
      <c r="W482" s="86"/>
      <c r="X482" s="89"/>
      <c r="Y482" s="201"/>
      <c r="Z482" s="201"/>
      <c r="AA482" s="87"/>
      <c r="AB482" s="171" t="str">
        <f t="shared" si="32"/>
        <v/>
      </c>
      <c r="AC482" s="44"/>
      <c r="AD482" s="201"/>
      <c r="AE482" s="201"/>
      <c r="AF482" s="41"/>
      <c r="AG482" s="46"/>
      <c r="AH482" s="46"/>
      <c r="AI482" s="41"/>
      <c r="AJ482" s="675"/>
      <c r="AK482" s="676"/>
      <c r="AL482" s="42"/>
      <c r="AM482" s="327"/>
      <c r="AN482" s="44"/>
      <c r="AO482" s="171" t="str">
        <f t="shared" si="30"/>
        <v/>
      </c>
      <c r="AP482" s="44"/>
      <c r="AS482" s="75"/>
      <c r="AT482" s="75"/>
      <c r="AU482" s="76" t="b">
        <f t="shared" si="31"/>
        <v>1</v>
      </c>
    </row>
    <row r="483" spans="5:47" ht="43.5" customHeight="1">
      <c r="E483" s="44"/>
      <c r="F483" s="287" t="str">
        <f t="shared" si="33"/>
        <v/>
      </c>
      <c r="G483" s="87"/>
      <c r="H483" s="84"/>
      <c r="I483" s="84"/>
      <c r="J483" s="46"/>
      <c r="K483" s="44"/>
      <c r="L483" s="44"/>
      <c r="M483" s="44"/>
      <c r="N483" s="46"/>
      <c r="O483" s="41"/>
      <c r="P483" s="194"/>
      <c r="Q483" s="41"/>
      <c r="R483" s="41"/>
      <c r="S483" s="84"/>
      <c r="T483" s="46"/>
      <c r="U483" s="201"/>
      <c r="V483" s="85"/>
      <c r="W483" s="86"/>
      <c r="X483" s="89"/>
      <c r="Y483" s="201"/>
      <c r="Z483" s="201"/>
      <c r="AA483" s="87"/>
      <c r="AB483" s="171" t="str">
        <f t="shared" si="32"/>
        <v/>
      </c>
      <c r="AC483" s="44"/>
      <c r="AD483" s="201"/>
      <c r="AE483" s="201"/>
      <c r="AF483" s="41"/>
      <c r="AG483" s="46"/>
      <c r="AH483" s="46"/>
      <c r="AI483" s="41"/>
      <c r="AJ483" s="675"/>
      <c r="AK483" s="676"/>
      <c r="AL483" s="42"/>
      <c r="AM483" s="327"/>
      <c r="AN483" s="44"/>
      <c r="AO483" s="171" t="str">
        <f t="shared" si="30"/>
        <v/>
      </c>
      <c r="AP483" s="44"/>
      <c r="AS483" s="75"/>
      <c r="AT483" s="75"/>
      <c r="AU483" s="76" t="b">
        <f t="shared" si="31"/>
        <v>1</v>
      </c>
    </row>
    <row r="484" spans="5:47" ht="43.5" customHeight="1">
      <c r="E484" s="44"/>
      <c r="F484" s="287" t="str">
        <f t="shared" si="33"/>
        <v/>
      </c>
      <c r="G484" s="87"/>
      <c r="H484" s="84"/>
      <c r="I484" s="84"/>
      <c r="J484" s="46"/>
      <c r="K484" s="44"/>
      <c r="L484" s="44"/>
      <c r="M484" s="44"/>
      <c r="N484" s="46"/>
      <c r="O484" s="41"/>
      <c r="P484" s="194"/>
      <c r="Q484" s="41"/>
      <c r="R484" s="41"/>
      <c r="S484" s="84"/>
      <c r="T484" s="46"/>
      <c r="U484" s="201"/>
      <c r="V484" s="85"/>
      <c r="W484" s="86"/>
      <c r="X484" s="89"/>
      <c r="Y484" s="201"/>
      <c r="Z484" s="201"/>
      <c r="AA484" s="87"/>
      <c r="AB484" s="171" t="str">
        <f t="shared" si="32"/>
        <v/>
      </c>
      <c r="AC484" s="44"/>
      <c r="AD484" s="201"/>
      <c r="AE484" s="201"/>
      <c r="AF484" s="41"/>
      <c r="AG484" s="46"/>
      <c r="AH484" s="46"/>
      <c r="AI484" s="41"/>
      <c r="AJ484" s="675"/>
      <c r="AK484" s="676"/>
      <c r="AL484" s="42"/>
      <c r="AM484" s="327"/>
      <c r="AN484" s="44"/>
      <c r="AO484" s="171" t="str">
        <f t="shared" si="30"/>
        <v/>
      </c>
      <c r="AP484" s="44"/>
      <c r="AS484" s="75"/>
      <c r="AT484" s="75"/>
      <c r="AU484" s="76" t="b">
        <f t="shared" si="31"/>
        <v>1</v>
      </c>
    </row>
    <row r="485" spans="5:47" ht="43.5" customHeight="1">
      <c r="E485" s="44"/>
      <c r="F485" s="287" t="str">
        <f t="shared" si="33"/>
        <v/>
      </c>
      <c r="G485" s="87"/>
      <c r="H485" s="84"/>
      <c r="I485" s="84"/>
      <c r="J485" s="46"/>
      <c r="K485" s="44"/>
      <c r="L485" s="44"/>
      <c r="M485" s="44"/>
      <c r="N485" s="46"/>
      <c r="O485" s="41"/>
      <c r="P485" s="194"/>
      <c r="Q485" s="41"/>
      <c r="R485" s="41"/>
      <c r="S485" s="84"/>
      <c r="T485" s="46"/>
      <c r="U485" s="201"/>
      <c r="V485" s="85"/>
      <c r="W485" s="86"/>
      <c r="X485" s="89"/>
      <c r="Y485" s="201"/>
      <c r="Z485" s="201"/>
      <c r="AA485" s="87"/>
      <c r="AB485" s="171" t="str">
        <f t="shared" si="32"/>
        <v/>
      </c>
      <c r="AC485" s="44"/>
      <c r="AD485" s="201"/>
      <c r="AE485" s="201"/>
      <c r="AF485" s="41"/>
      <c r="AG485" s="46"/>
      <c r="AH485" s="46"/>
      <c r="AI485" s="41"/>
      <c r="AJ485" s="675"/>
      <c r="AK485" s="676"/>
      <c r="AL485" s="42"/>
      <c r="AM485" s="327"/>
      <c r="AN485" s="44"/>
      <c r="AO485" s="171" t="str">
        <f t="shared" si="30"/>
        <v/>
      </c>
      <c r="AP485" s="44"/>
      <c r="AS485" s="75"/>
      <c r="AT485" s="75"/>
      <c r="AU485" s="76" t="b">
        <f t="shared" si="31"/>
        <v>1</v>
      </c>
    </row>
    <row r="486" spans="5:47" ht="43.5" customHeight="1">
      <c r="E486" s="44"/>
      <c r="F486" s="287" t="str">
        <f t="shared" si="33"/>
        <v/>
      </c>
      <c r="G486" s="87"/>
      <c r="H486" s="84"/>
      <c r="I486" s="84"/>
      <c r="J486" s="46"/>
      <c r="K486" s="44"/>
      <c r="L486" s="44"/>
      <c r="M486" s="44"/>
      <c r="N486" s="46"/>
      <c r="O486" s="41"/>
      <c r="P486" s="194"/>
      <c r="Q486" s="41"/>
      <c r="R486" s="41"/>
      <c r="S486" s="84"/>
      <c r="T486" s="46"/>
      <c r="U486" s="201"/>
      <c r="V486" s="85"/>
      <c r="W486" s="86"/>
      <c r="X486" s="89"/>
      <c r="Y486" s="201"/>
      <c r="Z486" s="201"/>
      <c r="AA486" s="87"/>
      <c r="AB486" s="171" t="str">
        <f t="shared" si="32"/>
        <v/>
      </c>
      <c r="AC486" s="44"/>
      <c r="AD486" s="201"/>
      <c r="AE486" s="201"/>
      <c r="AF486" s="41"/>
      <c r="AG486" s="46"/>
      <c r="AH486" s="46"/>
      <c r="AI486" s="41"/>
      <c r="AJ486" s="675"/>
      <c r="AK486" s="676"/>
      <c r="AL486" s="42"/>
      <c r="AM486" s="327"/>
      <c r="AN486" s="44"/>
      <c r="AO486" s="171" t="str">
        <f t="shared" si="30"/>
        <v/>
      </c>
      <c r="AP486" s="44"/>
      <c r="AS486" s="75"/>
      <c r="AT486" s="75"/>
      <c r="AU486" s="76" t="b">
        <f t="shared" si="31"/>
        <v>1</v>
      </c>
    </row>
    <row r="487" spans="5:47" ht="43.5" customHeight="1">
      <c r="E487" s="44"/>
      <c r="F487" s="287" t="str">
        <f t="shared" si="33"/>
        <v/>
      </c>
      <c r="G487" s="87"/>
      <c r="H487" s="84"/>
      <c r="I487" s="84"/>
      <c r="J487" s="46"/>
      <c r="K487" s="44"/>
      <c r="L487" s="44"/>
      <c r="M487" s="44"/>
      <c r="N487" s="46"/>
      <c r="O487" s="41"/>
      <c r="P487" s="194"/>
      <c r="Q487" s="41"/>
      <c r="R487" s="41"/>
      <c r="S487" s="84"/>
      <c r="T487" s="46"/>
      <c r="U487" s="201"/>
      <c r="V487" s="85"/>
      <c r="W487" s="86"/>
      <c r="X487" s="89"/>
      <c r="Y487" s="201"/>
      <c r="Z487" s="201"/>
      <c r="AA487" s="87"/>
      <c r="AB487" s="171" t="str">
        <f t="shared" si="32"/>
        <v/>
      </c>
      <c r="AC487" s="44"/>
      <c r="AD487" s="201"/>
      <c r="AE487" s="201"/>
      <c r="AF487" s="41"/>
      <c r="AG487" s="46"/>
      <c r="AH487" s="46"/>
      <c r="AI487" s="41"/>
      <c r="AJ487" s="675"/>
      <c r="AK487" s="676"/>
      <c r="AL487" s="42"/>
      <c r="AM487" s="327"/>
      <c r="AN487" s="44"/>
      <c r="AO487" s="171" t="str">
        <f t="shared" si="30"/>
        <v/>
      </c>
      <c r="AP487" s="44"/>
      <c r="AS487" s="75"/>
      <c r="AT487" s="75"/>
      <c r="AU487" s="76" t="b">
        <f t="shared" si="31"/>
        <v>1</v>
      </c>
    </row>
    <row r="488" spans="5:47" ht="43.5" customHeight="1">
      <c r="E488" s="44"/>
      <c r="F488" s="287" t="str">
        <f t="shared" si="33"/>
        <v/>
      </c>
      <c r="G488" s="87"/>
      <c r="H488" s="84"/>
      <c r="I488" s="84"/>
      <c r="J488" s="46"/>
      <c r="K488" s="44"/>
      <c r="L488" s="44"/>
      <c r="M488" s="44"/>
      <c r="N488" s="46"/>
      <c r="O488" s="41"/>
      <c r="P488" s="194"/>
      <c r="Q488" s="41"/>
      <c r="R488" s="41"/>
      <c r="S488" s="84"/>
      <c r="T488" s="46"/>
      <c r="U488" s="201"/>
      <c r="V488" s="85"/>
      <c r="W488" s="86"/>
      <c r="X488" s="89"/>
      <c r="Y488" s="201"/>
      <c r="Z488" s="201"/>
      <c r="AA488" s="87"/>
      <c r="AB488" s="171" t="str">
        <f t="shared" si="32"/>
        <v/>
      </c>
      <c r="AC488" s="44"/>
      <c r="AD488" s="201"/>
      <c r="AE488" s="201"/>
      <c r="AF488" s="41"/>
      <c r="AG488" s="46"/>
      <c r="AH488" s="46"/>
      <c r="AI488" s="41"/>
      <c r="AJ488" s="675"/>
      <c r="AK488" s="676"/>
      <c r="AL488" s="42"/>
      <c r="AM488" s="327"/>
      <c r="AN488" s="44"/>
      <c r="AO488" s="171" t="str">
        <f t="shared" si="30"/>
        <v/>
      </c>
      <c r="AP488" s="44"/>
      <c r="AS488" s="75"/>
      <c r="AT488" s="75"/>
      <c r="AU488" s="76" t="b">
        <f t="shared" si="31"/>
        <v>1</v>
      </c>
    </row>
    <row r="489" spans="5:47" ht="43.5" customHeight="1">
      <c r="E489" s="44"/>
      <c r="F489" s="287" t="str">
        <f t="shared" si="33"/>
        <v/>
      </c>
      <c r="G489" s="87"/>
      <c r="H489" s="84"/>
      <c r="I489" s="84"/>
      <c r="J489" s="46"/>
      <c r="K489" s="44"/>
      <c r="L489" s="44"/>
      <c r="M489" s="44"/>
      <c r="N489" s="46"/>
      <c r="O489" s="41"/>
      <c r="P489" s="194"/>
      <c r="Q489" s="41"/>
      <c r="R489" s="41"/>
      <c r="S489" s="84"/>
      <c r="T489" s="46"/>
      <c r="U489" s="201"/>
      <c r="V489" s="85"/>
      <c r="W489" s="86"/>
      <c r="X489" s="89"/>
      <c r="Y489" s="201"/>
      <c r="Z489" s="201"/>
      <c r="AA489" s="87"/>
      <c r="AB489" s="171" t="str">
        <f t="shared" si="32"/>
        <v/>
      </c>
      <c r="AC489" s="44"/>
      <c r="AD489" s="201"/>
      <c r="AE489" s="201"/>
      <c r="AF489" s="41"/>
      <c r="AG489" s="46"/>
      <c r="AH489" s="46"/>
      <c r="AI489" s="41"/>
      <c r="AJ489" s="675"/>
      <c r="AK489" s="676"/>
      <c r="AL489" s="42"/>
      <c r="AM489" s="327"/>
      <c r="AN489" s="44"/>
      <c r="AO489" s="171" t="str">
        <f t="shared" si="30"/>
        <v/>
      </c>
      <c r="AP489" s="44"/>
      <c r="AS489" s="75"/>
      <c r="AT489" s="75"/>
      <c r="AU489" s="76" t="b">
        <f t="shared" si="31"/>
        <v>1</v>
      </c>
    </row>
    <row r="490" spans="5:47" ht="43.5" customHeight="1">
      <c r="E490" s="44"/>
      <c r="F490" s="287" t="str">
        <f t="shared" si="33"/>
        <v/>
      </c>
      <c r="G490" s="87"/>
      <c r="H490" s="84"/>
      <c r="I490" s="84"/>
      <c r="J490" s="46"/>
      <c r="K490" s="44"/>
      <c r="L490" s="44"/>
      <c r="M490" s="44"/>
      <c r="N490" s="46"/>
      <c r="O490" s="41"/>
      <c r="P490" s="194"/>
      <c r="Q490" s="41"/>
      <c r="R490" s="41"/>
      <c r="S490" s="84"/>
      <c r="T490" s="46"/>
      <c r="U490" s="201"/>
      <c r="V490" s="85"/>
      <c r="W490" s="86"/>
      <c r="X490" s="89"/>
      <c r="Y490" s="201"/>
      <c r="Z490" s="201"/>
      <c r="AA490" s="87"/>
      <c r="AB490" s="171" t="str">
        <f t="shared" si="32"/>
        <v/>
      </c>
      <c r="AC490" s="44"/>
      <c r="AD490" s="201"/>
      <c r="AE490" s="201"/>
      <c r="AF490" s="41"/>
      <c r="AG490" s="46"/>
      <c r="AH490" s="46"/>
      <c r="AI490" s="41"/>
      <c r="AJ490" s="675"/>
      <c r="AK490" s="676"/>
      <c r="AL490" s="42"/>
      <c r="AM490" s="327"/>
      <c r="AN490" s="44"/>
      <c r="AO490" s="171" t="str">
        <f t="shared" si="30"/>
        <v/>
      </c>
      <c r="AP490" s="44"/>
      <c r="AS490" s="75"/>
      <c r="AT490" s="75"/>
      <c r="AU490" s="76" t="b">
        <f t="shared" si="31"/>
        <v>1</v>
      </c>
    </row>
    <row r="491" spans="5:47" ht="43.5" customHeight="1">
      <c r="E491" s="44"/>
      <c r="F491" s="287" t="str">
        <f t="shared" si="33"/>
        <v/>
      </c>
      <c r="G491" s="87"/>
      <c r="H491" s="84"/>
      <c r="I491" s="84"/>
      <c r="J491" s="46"/>
      <c r="K491" s="44"/>
      <c r="L491" s="44"/>
      <c r="M491" s="44"/>
      <c r="N491" s="46"/>
      <c r="O491" s="41"/>
      <c r="P491" s="194"/>
      <c r="Q491" s="41"/>
      <c r="R491" s="41"/>
      <c r="S491" s="84"/>
      <c r="T491" s="46"/>
      <c r="U491" s="201"/>
      <c r="V491" s="85"/>
      <c r="W491" s="86"/>
      <c r="X491" s="89"/>
      <c r="Y491" s="201"/>
      <c r="Z491" s="201"/>
      <c r="AA491" s="87"/>
      <c r="AB491" s="171" t="str">
        <f t="shared" si="32"/>
        <v/>
      </c>
      <c r="AC491" s="44"/>
      <c r="AD491" s="201"/>
      <c r="AE491" s="201"/>
      <c r="AF491" s="41"/>
      <c r="AG491" s="46"/>
      <c r="AH491" s="46"/>
      <c r="AI491" s="41"/>
      <c r="AJ491" s="675"/>
      <c r="AK491" s="676"/>
      <c r="AL491" s="42"/>
      <c r="AM491" s="327"/>
      <c r="AN491" s="44"/>
      <c r="AO491" s="171" t="str">
        <f t="shared" si="30"/>
        <v/>
      </c>
      <c r="AP491" s="44"/>
      <c r="AS491" s="75"/>
      <c r="AT491" s="75"/>
      <c r="AU491" s="76" t="b">
        <f t="shared" si="31"/>
        <v>1</v>
      </c>
    </row>
    <row r="492" spans="5:47" ht="43.5" customHeight="1">
      <c r="E492" s="44"/>
      <c r="F492" s="287" t="str">
        <f t="shared" si="33"/>
        <v/>
      </c>
      <c r="G492" s="87"/>
      <c r="H492" s="84"/>
      <c r="I492" s="84"/>
      <c r="J492" s="46"/>
      <c r="K492" s="44"/>
      <c r="L492" s="44"/>
      <c r="M492" s="44"/>
      <c r="N492" s="46"/>
      <c r="O492" s="41"/>
      <c r="P492" s="194"/>
      <c r="Q492" s="41"/>
      <c r="R492" s="41"/>
      <c r="S492" s="84"/>
      <c r="T492" s="46"/>
      <c r="U492" s="201"/>
      <c r="V492" s="85"/>
      <c r="W492" s="86"/>
      <c r="X492" s="89"/>
      <c r="Y492" s="201"/>
      <c r="Z492" s="201"/>
      <c r="AA492" s="87"/>
      <c r="AB492" s="171" t="str">
        <f t="shared" si="32"/>
        <v/>
      </c>
      <c r="AC492" s="44"/>
      <c r="AD492" s="201"/>
      <c r="AE492" s="201"/>
      <c r="AF492" s="41"/>
      <c r="AG492" s="46"/>
      <c r="AH492" s="46"/>
      <c r="AI492" s="41"/>
      <c r="AJ492" s="675"/>
      <c r="AK492" s="676"/>
      <c r="AL492" s="42"/>
      <c r="AM492" s="327"/>
      <c r="AN492" s="44"/>
      <c r="AO492" s="171" t="str">
        <f t="shared" si="30"/>
        <v/>
      </c>
      <c r="AP492" s="44"/>
      <c r="AS492" s="75"/>
      <c r="AT492" s="75"/>
      <c r="AU492" s="76" t="b">
        <f t="shared" si="31"/>
        <v>1</v>
      </c>
    </row>
    <row r="493" spans="5:47" ht="43.5" customHeight="1">
      <c r="E493" s="44"/>
      <c r="F493" s="287" t="str">
        <f t="shared" si="33"/>
        <v/>
      </c>
      <c r="G493" s="87"/>
      <c r="H493" s="84"/>
      <c r="I493" s="84"/>
      <c r="J493" s="46"/>
      <c r="K493" s="44"/>
      <c r="L493" s="44"/>
      <c r="M493" s="44"/>
      <c r="N493" s="46"/>
      <c r="O493" s="41"/>
      <c r="P493" s="194"/>
      <c r="Q493" s="41"/>
      <c r="R493" s="41"/>
      <c r="S493" s="84"/>
      <c r="T493" s="46"/>
      <c r="U493" s="201"/>
      <c r="V493" s="85"/>
      <c r="W493" s="86"/>
      <c r="X493" s="89"/>
      <c r="Y493" s="201"/>
      <c r="Z493" s="201"/>
      <c r="AA493" s="87"/>
      <c r="AB493" s="171" t="str">
        <f t="shared" si="32"/>
        <v/>
      </c>
      <c r="AC493" s="44"/>
      <c r="AD493" s="201"/>
      <c r="AE493" s="201"/>
      <c r="AF493" s="41"/>
      <c r="AG493" s="46"/>
      <c r="AH493" s="46"/>
      <c r="AI493" s="41"/>
      <c r="AJ493" s="675"/>
      <c r="AK493" s="676"/>
      <c r="AL493" s="42"/>
      <c r="AM493" s="327"/>
      <c r="AN493" s="44"/>
      <c r="AO493" s="171" t="str">
        <f t="shared" si="30"/>
        <v/>
      </c>
      <c r="AP493" s="44"/>
      <c r="AS493" s="75"/>
      <c r="AT493" s="75"/>
      <c r="AU493" s="76" t="b">
        <f t="shared" si="31"/>
        <v>1</v>
      </c>
    </row>
    <row r="494" spans="5:47" ht="43.5" customHeight="1">
      <c r="E494" s="44"/>
      <c r="F494" s="287" t="str">
        <f t="shared" si="33"/>
        <v/>
      </c>
      <c r="G494" s="87"/>
      <c r="H494" s="84"/>
      <c r="I494" s="84"/>
      <c r="J494" s="46"/>
      <c r="K494" s="44"/>
      <c r="L494" s="44"/>
      <c r="M494" s="44"/>
      <c r="N494" s="46"/>
      <c r="O494" s="41"/>
      <c r="P494" s="194"/>
      <c r="Q494" s="41"/>
      <c r="R494" s="41"/>
      <c r="S494" s="84"/>
      <c r="T494" s="46"/>
      <c r="U494" s="201"/>
      <c r="V494" s="85"/>
      <c r="W494" s="86"/>
      <c r="X494" s="89"/>
      <c r="Y494" s="201"/>
      <c r="Z494" s="201"/>
      <c r="AA494" s="87"/>
      <c r="AB494" s="171" t="str">
        <f t="shared" si="32"/>
        <v/>
      </c>
      <c r="AC494" s="44"/>
      <c r="AD494" s="201"/>
      <c r="AE494" s="201"/>
      <c r="AF494" s="41"/>
      <c r="AG494" s="46"/>
      <c r="AH494" s="46"/>
      <c r="AI494" s="41"/>
      <c r="AJ494" s="675"/>
      <c r="AK494" s="676"/>
      <c r="AL494" s="42"/>
      <c r="AM494" s="327"/>
      <c r="AN494" s="44"/>
      <c r="AO494" s="171" t="str">
        <f t="shared" si="30"/>
        <v/>
      </c>
      <c r="AP494" s="44"/>
      <c r="AS494" s="75"/>
      <c r="AT494" s="75"/>
      <c r="AU494" s="76" t="b">
        <f t="shared" si="31"/>
        <v>1</v>
      </c>
    </row>
    <row r="495" spans="5:47" ht="43.5" customHeight="1">
      <c r="E495" s="44"/>
      <c r="F495" s="287" t="str">
        <f t="shared" si="33"/>
        <v/>
      </c>
      <c r="G495" s="87"/>
      <c r="H495" s="84"/>
      <c r="I495" s="84"/>
      <c r="J495" s="46"/>
      <c r="K495" s="44"/>
      <c r="L495" s="44"/>
      <c r="M495" s="44"/>
      <c r="N495" s="46"/>
      <c r="O495" s="41"/>
      <c r="P495" s="194"/>
      <c r="Q495" s="41"/>
      <c r="R495" s="41"/>
      <c r="S495" s="84"/>
      <c r="T495" s="46"/>
      <c r="U495" s="201"/>
      <c r="V495" s="85"/>
      <c r="W495" s="86"/>
      <c r="X495" s="89"/>
      <c r="Y495" s="201"/>
      <c r="Z495" s="201"/>
      <c r="AA495" s="87"/>
      <c r="AB495" s="171" t="str">
        <f t="shared" si="32"/>
        <v/>
      </c>
      <c r="AC495" s="44"/>
      <c r="AD495" s="201"/>
      <c r="AE495" s="201"/>
      <c r="AF495" s="41"/>
      <c r="AG495" s="46"/>
      <c r="AH495" s="46"/>
      <c r="AI495" s="41"/>
      <c r="AJ495" s="675"/>
      <c r="AK495" s="676"/>
      <c r="AL495" s="42"/>
      <c r="AM495" s="327"/>
      <c r="AN495" s="44"/>
      <c r="AO495" s="171" t="str">
        <f t="shared" si="30"/>
        <v/>
      </c>
      <c r="AP495" s="44"/>
      <c r="AS495" s="75"/>
      <c r="AT495" s="75"/>
      <c r="AU495" s="76" t="b">
        <f t="shared" si="31"/>
        <v>1</v>
      </c>
    </row>
    <row r="496" spans="5:47" ht="43.5" customHeight="1">
      <c r="E496" s="44"/>
      <c r="F496" s="287" t="str">
        <f t="shared" si="33"/>
        <v/>
      </c>
      <c r="G496" s="87"/>
      <c r="H496" s="84"/>
      <c r="I496" s="84"/>
      <c r="J496" s="46"/>
      <c r="K496" s="44"/>
      <c r="L496" s="44"/>
      <c r="M496" s="44"/>
      <c r="N496" s="46"/>
      <c r="O496" s="41"/>
      <c r="P496" s="194"/>
      <c r="Q496" s="41"/>
      <c r="R496" s="41"/>
      <c r="S496" s="84"/>
      <c r="T496" s="46"/>
      <c r="U496" s="201"/>
      <c r="V496" s="85"/>
      <c r="W496" s="86"/>
      <c r="X496" s="89"/>
      <c r="Y496" s="201"/>
      <c r="Z496" s="201"/>
      <c r="AA496" s="87"/>
      <c r="AB496" s="171" t="str">
        <f t="shared" si="32"/>
        <v/>
      </c>
      <c r="AC496" s="44"/>
      <c r="AD496" s="201"/>
      <c r="AE496" s="201"/>
      <c r="AF496" s="41"/>
      <c r="AG496" s="46"/>
      <c r="AH496" s="46"/>
      <c r="AI496" s="41"/>
      <c r="AJ496" s="675"/>
      <c r="AK496" s="676"/>
      <c r="AL496" s="42"/>
      <c r="AM496" s="327"/>
      <c r="AN496" s="44"/>
      <c r="AO496" s="171" t="str">
        <f t="shared" si="30"/>
        <v/>
      </c>
      <c r="AP496" s="44"/>
      <c r="AS496" s="75"/>
      <c r="AT496" s="75"/>
      <c r="AU496" s="76" t="b">
        <f t="shared" si="31"/>
        <v>1</v>
      </c>
    </row>
    <row r="497" spans="5:47" ht="43.5" customHeight="1">
      <c r="E497" s="44"/>
      <c r="F497" s="287" t="str">
        <f t="shared" si="33"/>
        <v/>
      </c>
      <c r="G497" s="87"/>
      <c r="H497" s="84"/>
      <c r="I497" s="84"/>
      <c r="J497" s="46"/>
      <c r="K497" s="44"/>
      <c r="L497" s="44"/>
      <c r="M497" s="44"/>
      <c r="N497" s="46"/>
      <c r="O497" s="41"/>
      <c r="P497" s="194"/>
      <c r="Q497" s="41"/>
      <c r="R497" s="41"/>
      <c r="S497" s="84"/>
      <c r="T497" s="46"/>
      <c r="U497" s="201"/>
      <c r="V497" s="85"/>
      <c r="W497" s="86"/>
      <c r="X497" s="89"/>
      <c r="Y497" s="201"/>
      <c r="Z497" s="201"/>
      <c r="AA497" s="87"/>
      <c r="AB497" s="171" t="str">
        <f t="shared" si="32"/>
        <v/>
      </c>
      <c r="AC497" s="44"/>
      <c r="AD497" s="201"/>
      <c r="AE497" s="201"/>
      <c r="AF497" s="41"/>
      <c r="AG497" s="46"/>
      <c r="AH497" s="46"/>
      <c r="AI497" s="41"/>
      <c r="AJ497" s="675"/>
      <c r="AK497" s="676"/>
      <c r="AL497" s="42"/>
      <c r="AM497" s="327"/>
      <c r="AN497" s="44"/>
      <c r="AO497" s="171" t="str">
        <f t="shared" si="30"/>
        <v/>
      </c>
      <c r="AP497" s="44"/>
      <c r="AS497" s="75"/>
      <c r="AT497" s="75"/>
      <c r="AU497" s="76" t="b">
        <f t="shared" si="31"/>
        <v>1</v>
      </c>
    </row>
    <row r="498" spans="5:47" ht="43.5" customHeight="1">
      <c r="E498" s="44"/>
      <c r="F498" s="287" t="str">
        <f t="shared" si="33"/>
        <v/>
      </c>
      <c r="G498" s="87"/>
      <c r="H498" s="84"/>
      <c r="I498" s="84"/>
      <c r="J498" s="46"/>
      <c r="K498" s="44"/>
      <c r="L498" s="44"/>
      <c r="M498" s="44"/>
      <c r="N498" s="46"/>
      <c r="O498" s="41"/>
      <c r="P498" s="194"/>
      <c r="Q498" s="41"/>
      <c r="R498" s="41"/>
      <c r="S498" s="84"/>
      <c r="T498" s="46"/>
      <c r="U498" s="201"/>
      <c r="V498" s="85"/>
      <c r="W498" s="86"/>
      <c r="X498" s="89"/>
      <c r="Y498" s="201"/>
      <c r="Z498" s="201"/>
      <c r="AA498" s="87"/>
      <c r="AB498" s="171" t="str">
        <f t="shared" si="32"/>
        <v/>
      </c>
      <c r="AC498" s="44"/>
      <c r="AD498" s="201"/>
      <c r="AE498" s="201"/>
      <c r="AF498" s="41"/>
      <c r="AG498" s="46"/>
      <c r="AH498" s="46"/>
      <c r="AI498" s="41"/>
      <c r="AJ498" s="675"/>
      <c r="AK498" s="676"/>
      <c r="AL498" s="42"/>
      <c r="AM498" s="327"/>
      <c r="AN498" s="44"/>
      <c r="AO498" s="171" t="str">
        <f t="shared" si="30"/>
        <v/>
      </c>
      <c r="AP498" s="44"/>
      <c r="AS498" s="75"/>
      <c r="AT498" s="75"/>
      <c r="AU498" s="76" t="b">
        <f t="shared" si="31"/>
        <v>1</v>
      </c>
    </row>
    <row r="499" spans="5:47" ht="43.5" customHeight="1">
      <c r="E499" s="44"/>
      <c r="F499" s="287" t="str">
        <f t="shared" si="33"/>
        <v/>
      </c>
      <c r="G499" s="87"/>
      <c r="H499" s="84"/>
      <c r="I499" s="84"/>
      <c r="J499" s="46"/>
      <c r="K499" s="44"/>
      <c r="L499" s="44"/>
      <c r="M499" s="44"/>
      <c r="N499" s="46"/>
      <c r="O499" s="41"/>
      <c r="P499" s="194"/>
      <c r="Q499" s="41"/>
      <c r="R499" s="41"/>
      <c r="S499" s="84"/>
      <c r="T499" s="46"/>
      <c r="U499" s="201"/>
      <c r="V499" s="85"/>
      <c r="W499" s="86"/>
      <c r="X499" s="89"/>
      <c r="Y499" s="201"/>
      <c r="Z499" s="201"/>
      <c r="AA499" s="87"/>
      <c r="AB499" s="171" t="str">
        <f t="shared" si="32"/>
        <v/>
      </c>
      <c r="AC499" s="44"/>
      <c r="AD499" s="201"/>
      <c r="AE499" s="201"/>
      <c r="AF499" s="41"/>
      <c r="AG499" s="46"/>
      <c r="AH499" s="46"/>
      <c r="AI499" s="41"/>
      <c r="AJ499" s="675"/>
      <c r="AK499" s="676"/>
      <c r="AL499" s="42"/>
      <c r="AM499" s="327"/>
      <c r="AN499" s="44"/>
      <c r="AO499" s="171" t="str">
        <f t="shared" si="30"/>
        <v/>
      </c>
      <c r="AP499" s="44"/>
      <c r="AS499" s="75"/>
      <c r="AT499" s="75"/>
      <c r="AU499" s="76" t="b">
        <f t="shared" si="31"/>
        <v>1</v>
      </c>
    </row>
    <row r="500" spans="5:47" ht="43.5" customHeight="1">
      <c r="E500" s="44"/>
      <c r="F500" s="287" t="str">
        <f t="shared" si="33"/>
        <v/>
      </c>
      <c r="G500" s="87"/>
      <c r="H500" s="84"/>
      <c r="I500" s="84"/>
      <c r="J500" s="46"/>
      <c r="K500" s="44"/>
      <c r="L500" s="44"/>
      <c r="M500" s="44"/>
      <c r="N500" s="46"/>
      <c r="O500" s="41"/>
      <c r="P500" s="194"/>
      <c r="Q500" s="41"/>
      <c r="R500" s="41"/>
      <c r="S500" s="84"/>
      <c r="T500" s="46"/>
      <c r="U500" s="201"/>
      <c r="V500" s="85"/>
      <c r="W500" s="86"/>
      <c r="X500" s="89"/>
      <c r="Y500" s="201"/>
      <c r="Z500" s="201"/>
      <c r="AA500" s="87"/>
      <c r="AB500" s="171" t="str">
        <f t="shared" si="32"/>
        <v/>
      </c>
      <c r="AC500" s="44"/>
      <c r="AD500" s="201"/>
      <c r="AE500" s="201"/>
      <c r="AF500" s="41"/>
      <c r="AG500" s="46"/>
      <c r="AH500" s="46"/>
      <c r="AI500" s="41"/>
      <c r="AJ500" s="675"/>
      <c r="AK500" s="676"/>
      <c r="AL500" s="42"/>
      <c r="AM500" s="327"/>
      <c r="AN500" s="44"/>
      <c r="AO500" s="171" t="str">
        <f t="shared" si="30"/>
        <v/>
      </c>
      <c r="AP500" s="44"/>
      <c r="AS500" s="75"/>
      <c r="AT500" s="75"/>
      <c r="AU500" s="76" t="b">
        <f t="shared" si="31"/>
        <v>1</v>
      </c>
    </row>
  </sheetData>
  <sheetProtection formatRows="0" insertRows="0" deleteRows="0" selectLockedCells="1"/>
  <sortState xmlns:xlrd2="http://schemas.microsoft.com/office/spreadsheetml/2017/richdata2" ref="A35:AX63">
    <sortCondition ref="S35:S63"/>
  </sortState>
  <mergeCells count="507">
    <mergeCell ref="AS3:AS4"/>
    <mergeCell ref="AU3:AU4"/>
    <mergeCell ref="AJ478:AK478"/>
    <mergeCell ref="AJ479:AK479"/>
    <mergeCell ref="AJ480:AK480"/>
    <mergeCell ref="AJ471:AK471"/>
    <mergeCell ref="AJ472:AK472"/>
    <mergeCell ref="AJ473:AK473"/>
    <mergeCell ref="AJ474:AK474"/>
    <mergeCell ref="AJ475:AK475"/>
    <mergeCell ref="AJ466:AK466"/>
    <mergeCell ref="AJ467:AK467"/>
    <mergeCell ref="AJ468:AK468"/>
    <mergeCell ref="AJ469:AK469"/>
    <mergeCell ref="AJ470:AK470"/>
    <mergeCell ref="AJ461:AK461"/>
    <mergeCell ref="AJ462:AK462"/>
    <mergeCell ref="AJ463:AK463"/>
    <mergeCell ref="AJ464:AK464"/>
    <mergeCell ref="AJ465:AK465"/>
    <mergeCell ref="AJ456:AK456"/>
    <mergeCell ref="AJ457:AK457"/>
    <mergeCell ref="AJ458:AK458"/>
    <mergeCell ref="AJ459:AK459"/>
    <mergeCell ref="AJ460:AK460"/>
    <mergeCell ref="AJ451:AK451"/>
    <mergeCell ref="AJ452:AK452"/>
    <mergeCell ref="AJ453:AK453"/>
    <mergeCell ref="AJ454:AK454"/>
    <mergeCell ref="AJ455:AK455"/>
    <mergeCell ref="AJ446:AK446"/>
    <mergeCell ref="AJ447:AK447"/>
    <mergeCell ref="AJ448:AK448"/>
    <mergeCell ref="AJ449:AK449"/>
    <mergeCell ref="AJ450:AK450"/>
    <mergeCell ref="AJ441:AK441"/>
    <mergeCell ref="AJ442:AK442"/>
    <mergeCell ref="AJ443:AK443"/>
    <mergeCell ref="AJ444:AK444"/>
    <mergeCell ref="AJ445:AK445"/>
    <mergeCell ref="AJ436:AK436"/>
    <mergeCell ref="AJ437:AK437"/>
    <mergeCell ref="AJ438:AK438"/>
    <mergeCell ref="AJ439:AK439"/>
    <mergeCell ref="AJ440:AK440"/>
    <mergeCell ref="AJ431:AK431"/>
    <mergeCell ref="AJ432:AK432"/>
    <mergeCell ref="AJ433:AK433"/>
    <mergeCell ref="AJ434:AK434"/>
    <mergeCell ref="AJ435:AK435"/>
    <mergeCell ref="AJ426:AK426"/>
    <mergeCell ref="AJ427:AK427"/>
    <mergeCell ref="AJ428:AK428"/>
    <mergeCell ref="AJ429:AK429"/>
    <mergeCell ref="AJ430:AK430"/>
    <mergeCell ref="AJ421:AK421"/>
    <mergeCell ref="AJ422:AK422"/>
    <mergeCell ref="AJ423:AK423"/>
    <mergeCell ref="AJ424:AK424"/>
    <mergeCell ref="AJ425:AK425"/>
    <mergeCell ref="AJ416:AK416"/>
    <mergeCell ref="AJ417:AK417"/>
    <mergeCell ref="AJ418:AK418"/>
    <mergeCell ref="AJ419:AK419"/>
    <mergeCell ref="AJ420:AK420"/>
    <mergeCell ref="AJ411:AK411"/>
    <mergeCell ref="AJ412:AK412"/>
    <mergeCell ref="AJ413:AK413"/>
    <mergeCell ref="AJ414:AK414"/>
    <mergeCell ref="AJ415:AK415"/>
    <mergeCell ref="AJ406:AK406"/>
    <mergeCell ref="AJ407:AK407"/>
    <mergeCell ref="AJ408:AK408"/>
    <mergeCell ref="AJ409:AK409"/>
    <mergeCell ref="AJ410:AK410"/>
    <mergeCell ref="AJ401:AK401"/>
    <mergeCell ref="AJ402:AK402"/>
    <mergeCell ref="AJ403:AK403"/>
    <mergeCell ref="AJ404:AK404"/>
    <mergeCell ref="AJ405:AK405"/>
    <mergeCell ref="AJ396:AK396"/>
    <mergeCell ref="AJ397:AK397"/>
    <mergeCell ref="AJ398:AK398"/>
    <mergeCell ref="AJ399:AK399"/>
    <mergeCell ref="AJ400:AK400"/>
    <mergeCell ref="AJ391:AK391"/>
    <mergeCell ref="AJ392:AK392"/>
    <mergeCell ref="AJ393:AK393"/>
    <mergeCell ref="AJ394:AK394"/>
    <mergeCell ref="AJ395:AK395"/>
    <mergeCell ref="AJ386:AK386"/>
    <mergeCell ref="AJ387:AK387"/>
    <mergeCell ref="AJ388:AK388"/>
    <mergeCell ref="AJ389:AK389"/>
    <mergeCell ref="AJ390:AK390"/>
    <mergeCell ref="AJ381:AK381"/>
    <mergeCell ref="AJ382:AK382"/>
    <mergeCell ref="AJ383:AK383"/>
    <mergeCell ref="AJ384:AK384"/>
    <mergeCell ref="AJ385:AK385"/>
    <mergeCell ref="AJ376:AK376"/>
    <mergeCell ref="AJ377:AK377"/>
    <mergeCell ref="AJ378:AK378"/>
    <mergeCell ref="AJ379:AK379"/>
    <mergeCell ref="AJ380:AK380"/>
    <mergeCell ref="AJ371:AK371"/>
    <mergeCell ref="AJ372:AK372"/>
    <mergeCell ref="AJ373:AK373"/>
    <mergeCell ref="AJ374:AK374"/>
    <mergeCell ref="AJ375:AK375"/>
    <mergeCell ref="AJ366:AK366"/>
    <mergeCell ref="AJ367:AK367"/>
    <mergeCell ref="AJ368:AK368"/>
    <mergeCell ref="AJ369:AK369"/>
    <mergeCell ref="AJ370:AK370"/>
    <mergeCell ref="AJ361:AK361"/>
    <mergeCell ref="AJ362:AK362"/>
    <mergeCell ref="AJ363:AK363"/>
    <mergeCell ref="AJ364:AK364"/>
    <mergeCell ref="AJ365:AK365"/>
    <mergeCell ref="AJ356:AK356"/>
    <mergeCell ref="AJ357:AK357"/>
    <mergeCell ref="AJ358:AK358"/>
    <mergeCell ref="AJ359:AK359"/>
    <mergeCell ref="AJ360:AK360"/>
    <mergeCell ref="AJ351:AK351"/>
    <mergeCell ref="AJ352:AK352"/>
    <mergeCell ref="AJ353:AK353"/>
    <mergeCell ref="AJ354:AK354"/>
    <mergeCell ref="AJ355:AK355"/>
    <mergeCell ref="AJ346:AK346"/>
    <mergeCell ref="AJ347:AK347"/>
    <mergeCell ref="AJ348:AK348"/>
    <mergeCell ref="AJ349:AK349"/>
    <mergeCell ref="AJ350:AK350"/>
    <mergeCell ref="AJ341:AK341"/>
    <mergeCell ref="AJ342:AK342"/>
    <mergeCell ref="AJ343:AK343"/>
    <mergeCell ref="AJ344:AK344"/>
    <mergeCell ref="AJ345:AK345"/>
    <mergeCell ref="AJ336:AK336"/>
    <mergeCell ref="AJ337:AK337"/>
    <mergeCell ref="AJ338:AK338"/>
    <mergeCell ref="AJ339:AK339"/>
    <mergeCell ref="AJ340:AK340"/>
    <mergeCell ref="AJ331:AK331"/>
    <mergeCell ref="AJ332:AK332"/>
    <mergeCell ref="AJ333:AK333"/>
    <mergeCell ref="AJ334:AK334"/>
    <mergeCell ref="AJ335:AK335"/>
    <mergeCell ref="AJ326:AK326"/>
    <mergeCell ref="AJ327:AK327"/>
    <mergeCell ref="AJ328:AK328"/>
    <mergeCell ref="AJ329:AK329"/>
    <mergeCell ref="AJ330:AK330"/>
    <mergeCell ref="AJ321:AK321"/>
    <mergeCell ref="AJ322:AK322"/>
    <mergeCell ref="AJ323:AK323"/>
    <mergeCell ref="AJ324:AK324"/>
    <mergeCell ref="AJ325:AK325"/>
    <mergeCell ref="AJ316:AK316"/>
    <mergeCell ref="AJ317:AK317"/>
    <mergeCell ref="AJ318:AK318"/>
    <mergeCell ref="AJ319:AK319"/>
    <mergeCell ref="AJ320:AK320"/>
    <mergeCell ref="AJ311:AK311"/>
    <mergeCell ref="AJ312:AK312"/>
    <mergeCell ref="AJ313:AK313"/>
    <mergeCell ref="AJ314:AK314"/>
    <mergeCell ref="AJ315:AK315"/>
    <mergeCell ref="AJ306:AK306"/>
    <mergeCell ref="AJ307:AK307"/>
    <mergeCell ref="AJ308:AK308"/>
    <mergeCell ref="AJ309:AK309"/>
    <mergeCell ref="AJ310:AK310"/>
    <mergeCell ref="AJ301:AK301"/>
    <mergeCell ref="AJ302:AK302"/>
    <mergeCell ref="AJ303:AK303"/>
    <mergeCell ref="AJ304:AK304"/>
    <mergeCell ref="AJ305:AK305"/>
    <mergeCell ref="AJ296:AK296"/>
    <mergeCell ref="AJ297:AK297"/>
    <mergeCell ref="AJ298:AK298"/>
    <mergeCell ref="AJ299:AK299"/>
    <mergeCell ref="AJ300:AK300"/>
    <mergeCell ref="AJ291:AK291"/>
    <mergeCell ref="AJ292:AK292"/>
    <mergeCell ref="AJ293:AK293"/>
    <mergeCell ref="AJ294:AK294"/>
    <mergeCell ref="AJ295:AK295"/>
    <mergeCell ref="AJ286:AK286"/>
    <mergeCell ref="AJ287:AK287"/>
    <mergeCell ref="AJ288:AK288"/>
    <mergeCell ref="AJ289:AK289"/>
    <mergeCell ref="AJ290:AK290"/>
    <mergeCell ref="AJ281:AK281"/>
    <mergeCell ref="AJ282:AK282"/>
    <mergeCell ref="AJ283:AK283"/>
    <mergeCell ref="AJ284:AK284"/>
    <mergeCell ref="AJ285:AK285"/>
    <mergeCell ref="AJ276:AK276"/>
    <mergeCell ref="AJ277:AK277"/>
    <mergeCell ref="AJ278:AK278"/>
    <mergeCell ref="AJ279:AK279"/>
    <mergeCell ref="AJ280:AK280"/>
    <mergeCell ref="AJ271:AK271"/>
    <mergeCell ref="AJ272:AK272"/>
    <mergeCell ref="AJ273:AK273"/>
    <mergeCell ref="AJ274:AK274"/>
    <mergeCell ref="AJ275:AK275"/>
    <mergeCell ref="AJ266:AK266"/>
    <mergeCell ref="AJ267:AK267"/>
    <mergeCell ref="AJ268:AK268"/>
    <mergeCell ref="AJ269:AK269"/>
    <mergeCell ref="AJ270:AK270"/>
    <mergeCell ref="AJ261:AK261"/>
    <mergeCell ref="AJ262:AK262"/>
    <mergeCell ref="AJ263:AK263"/>
    <mergeCell ref="AJ264:AK264"/>
    <mergeCell ref="AJ265:AK265"/>
    <mergeCell ref="AJ256:AK256"/>
    <mergeCell ref="AJ257:AK257"/>
    <mergeCell ref="AJ258:AK258"/>
    <mergeCell ref="AJ259:AK259"/>
    <mergeCell ref="AJ260:AK260"/>
    <mergeCell ref="AJ251:AK251"/>
    <mergeCell ref="AJ252:AK252"/>
    <mergeCell ref="AJ253:AK253"/>
    <mergeCell ref="AJ254:AK254"/>
    <mergeCell ref="AJ255:AK255"/>
    <mergeCell ref="AJ246:AK246"/>
    <mergeCell ref="AJ247:AK247"/>
    <mergeCell ref="AJ248:AK248"/>
    <mergeCell ref="AJ249:AK249"/>
    <mergeCell ref="AJ250:AK250"/>
    <mergeCell ref="AJ241:AK241"/>
    <mergeCell ref="AJ242:AK242"/>
    <mergeCell ref="AJ243:AK243"/>
    <mergeCell ref="AJ244:AK244"/>
    <mergeCell ref="AJ245:AK245"/>
    <mergeCell ref="AJ236:AK236"/>
    <mergeCell ref="AJ237:AK237"/>
    <mergeCell ref="AJ238:AK238"/>
    <mergeCell ref="AJ239:AK239"/>
    <mergeCell ref="AJ240:AK240"/>
    <mergeCell ref="AJ231:AK231"/>
    <mergeCell ref="AJ232:AK232"/>
    <mergeCell ref="AJ233:AK233"/>
    <mergeCell ref="AJ234:AK234"/>
    <mergeCell ref="AJ235:AK235"/>
    <mergeCell ref="AJ226:AK226"/>
    <mergeCell ref="AJ227:AK227"/>
    <mergeCell ref="AJ228:AK228"/>
    <mergeCell ref="AJ229:AK229"/>
    <mergeCell ref="AJ230:AK230"/>
    <mergeCell ref="AJ221:AK221"/>
    <mergeCell ref="AJ222:AK222"/>
    <mergeCell ref="AJ223:AK223"/>
    <mergeCell ref="AJ224:AK224"/>
    <mergeCell ref="AJ225:AK225"/>
    <mergeCell ref="AJ216:AK216"/>
    <mergeCell ref="AJ217:AK217"/>
    <mergeCell ref="AJ218:AK218"/>
    <mergeCell ref="AJ219:AK219"/>
    <mergeCell ref="AJ220:AK220"/>
    <mergeCell ref="AJ211:AK211"/>
    <mergeCell ref="AJ212:AK212"/>
    <mergeCell ref="AJ213:AK213"/>
    <mergeCell ref="AJ214:AK214"/>
    <mergeCell ref="AJ215:AK215"/>
    <mergeCell ref="AJ206:AK206"/>
    <mergeCell ref="AJ207:AK207"/>
    <mergeCell ref="AJ208:AK208"/>
    <mergeCell ref="AJ209:AK209"/>
    <mergeCell ref="AJ210:AK210"/>
    <mergeCell ref="AJ201:AK201"/>
    <mergeCell ref="AJ202:AK202"/>
    <mergeCell ref="AJ203:AK203"/>
    <mergeCell ref="AJ204:AK204"/>
    <mergeCell ref="AJ205:AK205"/>
    <mergeCell ref="AJ196:AK196"/>
    <mergeCell ref="AJ197:AK197"/>
    <mergeCell ref="AJ198:AK198"/>
    <mergeCell ref="AJ199:AK199"/>
    <mergeCell ref="AJ200:AK200"/>
    <mergeCell ref="AJ191:AK191"/>
    <mergeCell ref="AJ192:AK192"/>
    <mergeCell ref="AJ193:AK193"/>
    <mergeCell ref="AJ194:AK194"/>
    <mergeCell ref="AJ195:AK195"/>
    <mergeCell ref="AJ186:AK186"/>
    <mergeCell ref="AJ187:AK187"/>
    <mergeCell ref="AJ188:AK188"/>
    <mergeCell ref="AJ189:AK189"/>
    <mergeCell ref="AJ190:AK190"/>
    <mergeCell ref="AJ181:AK181"/>
    <mergeCell ref="AJ182:AK182"/>
    <mergeCell ref="AJ183:AK183"/>
    <mergeCell ref="AJ184:AK184"/>
    <mergeCell ref="AJ185:AK185"/>
    <mergeCell ref="AJ176:AK176"/>
    <mergeCell ref="AJ177:AK177"/>
    <mergeCell ref="AJ178:AK178"/>
    <mergeCell ref="AJ179:AK179"/>
    <mergeCell ref="AJ180:AK180"/>
    <mergeCell ref="AJ171:AK171"/>
    <mergeCell ref="AJ172:AK172"/>
    <mergeCell ref="AJ173:AK173"/>
    <mergeCell ref="AJ174:AK174"/>
    <mergeCell ref="AJ175:AK175"/>
    <mergeCell ref="AJ166:AK166"/>
    <mergeCell ref="AJ167:AK167"/>
    <mergeCell ref="AJ168:AK168"/>
    <mergeCell ref="AJ169:AK169"/>
    <mergeCell ref="AJ170:AK170"/>
    <mergeCell ref="AJ161:AK161"/>
    <mergeCell ref="AJ162:AK162"/>
    <mergeCell ref="AJ163:AK163"/>
    <mergeCell ref="AJ164:AK164"/>
    <mergeCell ref="AJ165:AK165"/>
    <mergeCell ref="AJ156:AK156"/>
    <mergeCell ref="AJ157:AK157"/>
    <mergeCell ref="AJ158:AK158"/>
    <mergeCell ref="AJ159:AK159"/>
    <mergeCell ref="AJ160:AK160"/>
    <mergeCell ref="AJ151:AK151"/>
    <mergeCell ref="AJ152:AK152"/>
    <mergeCell ref="AJ153:AK153"/>
    <mergeCell ref="AJ154:AK154"/>
    <mergeCell ref="AJ155:AK155"/>
    <mergeCell ref="AJ146:AK146"/>
    <mergeCell ref="AJ147:AK147"/>
    <mergeCell ref="AJ148:AK148"/>
    <mergeCell ref="AJ149:AK149"/>
    <mergeCell ref="AJ150:AK150"/>
    <mergeCell ref="AJ141:AK141"/>
    <mergeCell ref="AJ142:AK142"/>
    <mergeCell ref="AJ143:AK143"/>
    <mergeCell ref="AJ144:AK144"/>
    <mergeCell ref="AJ145:AK145"/>
    <mergeCell ref="AJ136:AK136"/>
    <mergeCell ref="AJ137:AK137"/>
    <mergeCell ref="AJ138:AK138"/>
    <mergeCell ref="AJ139:AK139"/>
    <mergeCell ref="AJ140:AK140"/>
    <mergeCell ref="AJ131:AK131"/>
    <mergeCell ref="AJ132:AK132"/>
    <mergeCell ref="AJ133:AK133"/>
    <mergeCell ref="AJ134:AK134"/>
    <mergeCell ref="AJ135:AK135"/>
    <mergeCell ref="AJ126:AK126"/>
    <mergeCell ref="AJ127:AK127"/>
    <mergeCell ref="AJ128:AK128"/>
    <mergeCell ref="AJ129:AK129"/>
    <mergeCell ref="AJ130:AK130"/>
    <mergeCell ref="AJ121:AK121"/>
    <mergeCell ref="AJ122:AK122"/>
    <mergeCell ref="AJ123:AK123"/>
    <mergeCell ref="AJ124:AK124"/>
    <mergeCell ref="AJ125:AK125"/>
    <mergeCell ref="AJ116:AK116"/>
    <mergeCell ref="AJ117:AK117"/>
    <mergeCell ref="AJ118:AK118"/>
    <mergeCell ref="AJ119:AK119"/>
    <mergeCell ref="AJ120:AK120"/>
    <mergeCell ref="AJ111:AK111"/>
    <mergeCell ref="AJ112:AK112"/>
    <mergeCell ref="AJ113:AK113"/>
    <mergeCell ref="AJ114:AK114"/>
    <mergeCell ref="AJ115:AK115"/>
    <mergeCell ref="AJ106:AK106"/>
    <mergeCell ref="AJ107:AK107"/>
    <mergeCell ref="AJ108:AK108"/>
    <mergeCell ref="AJ109:AK109"/>
    <mergeCell ref="AJ110:AK110"/>
    <mergeCell ref="AJ101:AK101"/>
    <mergeCell ref="AJ102:AK102"/>
    <mergeCell ref="AJ103:AK103"/>
    <mergeCell ref="AJ104:AK104"/>
    <mergeCell ref="AJ105:AK105"/>
    <mergeCell ref="AJ96:AK96"/>
    <mergeCell ref="AJ97:AK97"/>
    <mergeCell ref="AJ98:AK98"/>
    <mergeCell ref="AJ99:AK99"/>
    <mergeCell ref="AJ100:AK100"/>
    <mergeCell ref="AJ91:AK91"/>
    <mergeCell ref="AJ92:AK92"/>
    <mergeCell ref="AJ93:AK93"/>
    <mergeCell ref="AJ94:AK94"/>
    <mergeCell ref="AJ95:AK95"/>
    <mergeCell ref="AJ86:AK86"/>
    <mergeCell ref="AJ87:AK87"/>
    <mergeCell ref="AJ88:AK88"/>
    <mergeCell ref="AJ89:AK89"/>
    <mergeCell ref="AJ90:AK90"/>
    <mergeCell ref="AJ84:AK84"/>
    <mergeCell ref="AJ85:AK85"/>
    <mergeCell ref="AJ81:AK81"/>
    <mergeCell ref="AJ64:AK64"/>
    <mergeCell ref="AJ65:AK65"/>
    <mergeCell ref="AJ56:AK56"/>
    <mergeCell ref="AJ57:AK57"/>
    <mergeCell ref="AJ58:AK58"/>
    <mergeCell ref="AJ59:AK59"/>
    <mergeCell ref="AJ60:AK60"/>
    <mergeCell ref="AJ71:AK71"/>
    <mergeCell ref="AJ72:AK72"/>
    <mergeCell ref="AJ63:AK63"/>
    <mergeCell ref="AJ76:AK76"/>
    <mergeCell ref="AJ77:AK77"/>
    <mergeCell ref="AJ78:AK78"/>
    <mergeCell ref="AJ79:AK79"/>
    <mergeCell ref="AJ80:AK80"/>
    <mergeCell ref="AJ73:AK73"/>
    <mergeCell ref="AJ74:AK74"/>
    <mergeCell ref="AJ75:AK75"/>
    <mergeCell ref="AJ66:AK66"/>
    <mergeCell ref="AJ33:AK33"/>
    <mergeCell ref="AJ34:AK34"/>
    <mergeCell ref="AJ26:AK26"/>
    <mergeCell ref="AJ27:AK27"/>
    <mergeCell ref="AJ28:AK28"/>
    <mergeCell ref="AJ29:AK29"/>
    <mergeCell ref="AJ30:AK30"/>
    <mergeCell ref="AJ82:AK82"/>
    <mergeCell ref="AJ83:AK83"/>
    <mergeCell ref="E3:F3"/>
    <mergeCell ref="G3:M3"/>
    <mergeCell ref="N3:W3"/>
    <mergeCell ref="AJ3:AL3"/>
    <mergeCell ref="AC3:AF3"/>
    <mergeCell ref="AI3:AI4"/>
    <mergeCell ref="X3:AB3"/>
    <mergeCell ref="AJ4:AK4"/>
    <mergeCell ref="AG3:AH3"/>
    <mergeCell ref="AJ11:AK11"/>
    <mergeCell ref="AJ12:AK12"/>
    <mergeCell ref="AJ13:AK13"/>
    <mergeCell ref="AJ14:AK14"/>
    <mergeCell ref="AJ15:AK15"/>
    <mergeCell ref="AJ31:AK31"/>
    <mergeCell ref="AJ32:AK32"/>
    <mergeCell ref="AJ482:AK482"/>
    <mergeCell ref="AJ483:AK483"/>
    <mergeCell ref="AJ16:AK16"/>
    <mergeCell ref="AJ17:AK17"/>
    <mergeCell ref="AJ18:AK18"/>
    <mergeCell ref="AJ19:AK19"/>
    <mergeCell ref="AJ20:AK20"/>
    <mergeCell ref="AJ41:AK41"/>
    <mergeCell ref="AJ42:AK42"/>
    <mergeCell ref="AJ43:AK43"/>
    <mergeCell ref="AJ36:AK36"/>
    <mergeCell ref="AJ37:AK37"/>
    <mergeCell ref="AJ38:AK38"/>
    <mergeCell ref="AJ39:AK39"/>
    <mergeCell ref="AJ40:AK40"/>
    <mergeCell ref="AJ67:AK67"/>
    <mergeCell ref="AJ68:AK68"/>
    <mergeCell ref="AJ484:AK484"/>
    <mergeCell ref="AJ485:AK485"/>
    <mergeCell ref="AJ486:AK486"/>
    <mergeCell ref="AJ22:AK22"/>
    <mergeCell ref="AJ23:AK23"/>
    <mergeCell ref="AJ24:AK24"/>
    <mergeCell ref="AJ25:AK25"/>
    <mergeCell ref="AJ44:AK44"/>
    <mergeCell ref="AJ45:AK45"/>
    <mergeCell ref="AJ51:AK51"/>
    <mergeCell ref="AJ52:AK52"/>
    <mergeCell ref="AJ53:AK53"/>
    <mergeCell ref="AJ54:AK54"/>
    <mergeCell ref="AJ55:AK55"/>
    <mergeCell ref="AJ46:AK46"/>
    <mergeCell ref="AJ47:AK47"/>
    <mergeCell ref="AJ48:AK48"/>
    <mergeCell ref="AJ49:AK49"/>
    <mergeCell ref="AJ50:AK50"/>
    <mergeCell ref="AJ61:AK61"/>
    <mergeCell ref="AJ62:AK62"/>
    <mergeCell ref="AJ35:AK35"/>
    <mergeCell ref="AJ69:AK69"/>
    <mergeCell ref="AJ70:AK70"/>
    <mergeCell ref="AQ3:AR3"/>
    <mergeCell ref="AT3:AT4"/>
    <mergeCell ref="AP3:AP4"/>
    <mergeCell ref="AJ500:AK500"/>
    <mergeCell ref="AJ487:AK487"/>
    <mergeCell ref="AJ488:AK488"/>
    <mergeCell ref="AJ489:AK489"/>
    <mergeCell ref="AJ490:AK490"/>
    <mergeCell ref="AJ491:AK491"/>
    <mergeCell ref="AJ492:AK492"/>
    <mergeCell ref="AJ493:AK493"/>
    <mergeCell ref="AJ494:AK494"/>
    <mergeCell ref="AJ495:AK495"/>
    <mergeCell ref="AM3:AM4"/>
    <mergeCell ref="AN3:AN4"/>
    <mergeCell ref="AO3:AO4"/>
    <mergeCell ref="AJ21:AK21"/>
    <mergeCell ref="AJ496:AK496"/>
    <mergeCell ref="AJ497:AK497"/>
    <mergeCell ref="AJ498:AK498"/>
    <mergeCell ref="AJ499:AK499"/>
    <mergeCell ref="AJ476:AK476"/>
    <mergeCell ref="AJ477:AK477"/>
    <mergeCell ref="AJ481:AK481"/>
  </mergeCells>
  <phoneticPr fontId="3" type="noConversion"/>
  <conditionalFormatting sqref="AU1:AU500">
    <cfRule type="containsText" dxfId="1" priority="16" operator="containsText" text="FALSE">
      <formula>NOT(ISERROR(SEARCH("FALSE",AU1)))</formula>
    </cfRule>
  </conditionalFormatting>
  <dataValidations count="12">
    <dataValidation type="date" allowBlank="1" showInputMessage="1" showErrorMessage="1" error="연월일을 입력" sqref="S11:S500 H11:I500 X11:X500" xr:uid="{00000000-0002-0000-0800-000000000000}">
      <formula1>1</formula1>
      <formula2>2958465</formula2>
    </dataValidation>
    <dataValidation type="list" allowBlank="1" showInputMessage="1" showErrorMessage="1" error="목록에서 선택" sqref="AC11:AC500 K11:M500 AN11:AN500" xr:uid="{00000000-0002-0000-0800-000001000000}">
      <formula1>여부</formula1>
    </dataValidation>
    <dataValidation type="list" allowBlank="1" showInputMessage="1" showErrorMessage="1" sqref="P11:P500" xr:uid="{00000000-0002-0000-0800-000002000000}">
      <formula1>참여인력투자법인유형</formula1>
    </dataValidation>
    <dataValidation type="list" allowBlank="1" showInputMessage="1" showErrorMessage="1" error="목록에서 선택" sqref="AA11:AA500" xr:uid="{00000000-0002-0000-0800-000003000000}">
      <formula1>회수유형</formula1>
    </dataValidation>
    <dataValidation type="list" allowBlank="1" showInputMessage="1" showErrorMessage="1" sqref="N11:N500" xr:uid="{00000000-0002-0000-0800-000004000000}">
      <formula1>투자계정구분</formula1>
    </dataValidation>
    <dataValidation type="list" allowBlank="1" showInputMessage="1" showErrorMessage="1" error="목록에서 선택" sqref="J11:J500" xr:uid="{00000000-0002-0000-0800-000005000000}">
      <formula1>운용인력직무구분</formula1>
    </dataValidation>
    <dataValidation type="list" allowBlank="1" showInputMessage="1" showErrorMessage="1" error="목록에서 선택" sqref="V11:V500" xr:uid="{00000000-0002-0000-0800-000006000000}">
      <formula1>회수구분</formula1>
    </dataValidation>
    <dataValidation type="list" allowBlank="1" showInputMessage="1" showErrorMessage="1" error="목록에서 선택" sqref="T11:T500" xr:uid="{00000000-0002-0000-0800-000007000000}">
      <formula1>투자유형</formula1>
    </dataValidation>
    <dataValidation allowBlank="1" showInputMessage="1" showErrorMessage="1" error="목록에서 선택" sqref="AH4" xr:uid="{00000000-0002-0000-0800-000008000000}"/>
    <dataValidation type="list" allowBlank="1" showInputMessage="1" showErrorMessage="1" sqref="AS501:AS1048576" xr:uid="{00000000-0002-0000-0800-000009000000}">
      <formula1>방위산업_기업_해당여부</formula1>
    </dataValidation>
    <dataValidation type="list" allowBlank="1" showInputMessage="1" showErrorMessage="1" sqref="AT501:AT1048576" xr:uid="{00000000-0002-0000-0800-00000A000000}">
      <formula1>방위산업_기업_세부분류__해당시</formula1>
    </dataValidation>
    <dataValidation type="list" allowBlank="1" showInputMessage="1" showErrorMessage="1" sqref="AR11:AR100" xr:uid="{00000000-0002-0000-0800-00000B000000}">
      <formula1>펀드법적유형</formula1>
    </dataValidation>
  </dataValidations>
  <pageMargins left="0.23622047244094491" right="0.23622047244094491" top="0.74803149606299213" bottom="0.74803149606299213" header="0.31496062992125984" footer="0.31496062992125984"/>
  <pageSetup paperSize="9" scale="34" fitToHeight="0" orientation="landscape" r:id="rId1"/>
  <headerFooter>
    <oddHeader>&amp;L&amp;"-,굵게"&amp;18 3.2. 참여인력 투자현황 (&amp;P쪽/&amp;N쪽)&amp;R
(단위 : 백만원, %)</oddHeader>
  </headerFooter>
  <colBreaks count="1" manualBreakCount="1">
    <brk id="35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800-00000E000000}">
          <x14:formula1>
            <xm:f>작성요령!$C$404:$C$407</xm:f>
          </x14:formula1>
          <xm:sqref>Q11:Q500</xm:sqref>
        </x14:dataValidation>
        <x14:dataValidation type="list" allowBlank="1" showInputMessage="1" showErrorMessage="1" xr:uid="{00000000-0002-0000-0800-00000F000000}">
          <x14:formula1>
            <xm:f>작성요령!$C$401:$C$403</xm:f>
          </x14:formula1>
          <xm:sqref>AG11:AG500</xm:sqref>
        </x14:dataValidation>
        <x14:dataValidation type="list" allowBlank="1" showInputMessage="1" showErrorMessage="1" xr:uid="{BA6DFEF6-6D34-41BC-A6BA-326A55F06B3D}">
          <x14:formula1>
            <xm:f>작성요령!$C$417:$C$418</xm:f>
          </x14:formula1>
          <xm:sqref>AS11:AS500</xm:sqref>
        </x14:dataValidation>
        <x14:dataValidation type="list" allowBlank="1" showInputMessage="1" showErrorMessage="1" xr:uid="{9C943560-E843-4A5F-8244-51E4AE076B95}">
          <x14:formula1>
            <xm:f>작성요령!$C$420:$C$426</xm:f>
          </x14:formula1>
          <xm:sqref>AT11:AT500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AU500"/>
  <sheetViews>
    <sheetView view="pageBreakPreview" topLeftCell="E3" zoomScale="70" zoomScaleNormal="40" zoomScaleSheetLayoutView="70" workbookViewId="0">
      <selection activeCell="AA19" sqref="AA19"/>
    </sheetView>
  </sheetViews>
  <sheetFormatPr defaultColWidth="8.875" defaultRowHeight="13.5"/>
  <cols>
    <col min="1" max="1" width="9.625" style="67" hidden="1" customWidth="1"/>
    <col min="2" max="2" width="8" style="67" hidden="1" customWidth="1"/>
    <col min="3" max="3" width="10" style="67" hidden="1" customWidth="1"/>
    <col min="4" max="4" width="5.25" style="67" hidden="1" customWidth="1"/>
    <col min="5" max="5" width="10.5" style="2" customWidth="1"/>
    <col min="6" max="6" width="10.625" style="173" customWidth="1"/>
    <col min="7" max="7" width="21" style="166" customWidth="1"/>
    <col min="8" max="9" width="10.625" style="48" customWidth="1"/>
    <col min="10" max="10" width="4.625" style="50" customWidth="1"/>
    <col min="11" max="13" width="6.625" style="2" customWidth="1"/>
    <col min="14" max="14" width="4.625" style="50" customWidth="1"/>
    <col min="15" max="15" width="12.625" style="27" bestFit="1" customWidth="1"/>
    <col min="16" max="16" width="12.125" style="27" bestFit="1" customWidth="1"/>
    <col min="17" max="17" width="8.25" style="27" bestFit="1" customWidth="1"/>
    <col min="18" max="18" width="15.375" style="27" customWidth="1"/>
    <col min="19" max="19" width="10.625" style="48" customWidth="1"/>
    <col min="20" max="20" width="8.375" style="50" customWidth="1"/>
    <col min="21" max="21" width="7.625" style="28" customWidth="1"/>
    <col min="22" max="22" width="4.625" style="164" customWidth="1"/>
    <col min="23" max="23" width="7.625" style="165" customWidth="1"/>
    <col min="24" max="24" width="10.625" style="174" customWidth="1"/>
    <col min="25" max="26" width="7.625" style="28" customWidth="1"/>
    <col min="27" max="27" width="8.625" style="166" customWidth="1"/>
    <col min="28" max="28" width="5.375" style="166" customWidth="1"/>
    <col min="29" max="29" width="4.625" style="2" customWidth="1"/>
    <col min="30" max="31" width="7.625" style="28" customWidth="1"/>
    <col min="32" max="32" width="16" style="27" customWidth="1"/>
    <col min="33" max="33" width="8.25" style="50" bestFit="1" customWidth="1"/>
    <col min="34" max="34" width="8.25" style="50" customWidth="1"/>
    <col min="35" max="35" width="9" style="27" customWidth="1"/>
    <col min="36" max="36" width="6.625" style="2" customWidth="1"/>
    <col min="37" max="37" width="10.625" style="27" customWidth="1"/>
    <col min="38" max="38" width="13.75" style="28" customWidth="1"/>
    <col min="39" max="39" width="11.875" style="27" customWidth="1"/>
    <col min="40" max="40" width="12.375" style="2" hidden="1" customWidth="1"/>
    <col min="41" max="41" width="9.5" style="2" hidden="1" customWidth="1"/>
    <col min="42" max="44" width="15" style="2" customWidth="1"/>
    <col min="45" max="46" width="8.875" style="411"/>
    <col min="47" max="16384" width="8.875" style="28"/>
  </cols>
  <sheetData>
    <row r="1" spans="1:47" s="4" customFormat="1" ht="13.5" hidden="1" customHeight="1">
      <c r="A1" s="91" t="s">
        <v>144</v>
      </c>
      <c r="B1" s="91" t="s">
        <v>184</v>
      </c>
      <c r="C1" s="91" t="s">
        <v>289</v>
      </c>
      <c r="D1" s="91" t="s">
        <v>178</v>
      </c>
      <c r="E1" s="54" t="s">
        <v>290</v>
      </c>
      <c r="F1" s="100" t="s">
        <v>291</v>
      </c>
      <c r="G1" s="93" t="s">
        <v>316</v>
      </c>
      <c r="H1" s="92" t="s">
        <v>317</v>
      </c>
      <c r="I1" s="92" t="s">
        <v>318</v>
      </c>
      <c r="J1" s="94" t="s">
        <v>319</v>
      </c>
      <c r="K1" s="54" t="s">
        <v>320</v>
      </c>
      <c r="L1" s="54" t="s">
        <v>321</v>
      </c>
      <c r="M1" s="54" t="s">
        <v>322</v>
      </c>
      <c r="N1" s="94" t="s">
        <v>273</v>
      </c>
      <c r="O1" s="94" t="s">
        <v>274</v>
      </c>
      <c r="P1" s="94"/>
      <c r="Q1" s="94"/>
      <c r="R1" s="94" t="s">
        <v>275</v>
      </c>
      <c r="S1" s="92" t="s">
        <v>276</v>
      </c>
      <c r="T1" s="94" t="s">
        <v>277</v>
      </c>
      <c r="U1" s="54" t="s">
        <v>234</v>
      </c>
      <c r="V1" s="93" t="s">
        <v>278</v>
      </c>
      <c r="W1" s="95" t="s">
        <v>323</v>
      </c>
      <c r="X1" s="96" t="s">
        <v>281</v>
      </c>
      <c r="Y1" s="54" t="s">
        <v>235</v>
      </c>
      <c r="Z1" s="54" t="s">
        <v>282</v>
      </c>
      <c r="AA1" s="93" t="s">
        <v>283</v>
      </c>
      <c r="AB1" s="93"/>
      <c r="AC1" s="54" t="s">
        <v>284</v>
      </c>
      <c r="AD1" s="54" t="s">
        <v>285</v>
      </c>
      <c r="AE1" s="54" t="s">
        <v>286</v>
      </c>
      <c r="AF1" s="94" t="s">
        <v>287</v>
      </c>
      <c r="AG1" s="77"/>
      <c r="AH1" s="77"/>
      <c r="AI1" s="94" t="s">
        <v>288</v>
      </c>
      <c r="AJ1" s="54" t="s">
        <v>324</v>
      </c>
      <c r="AK1" s="94" t="s">
        <v>325</v>
      </c>
      <c r="AL1" s="54" t="s">
        <v>326</v>
      </c>
      <c r="AM1" s="75" t="s">
        <v>877</v>
      </c>
      <c r="AN1" s="75" t="s">
        <v>878</v>
      </c>
      <c r="AO1" s="74" t="s">
        <v>879</v>
      </c>
      <c r="AP1" s="75" t="s">
        <v>878</v>
      </c>
      <c r="AQ1" s="381"/>
      <c r="AR1" s="381"/>
    </row>
    <row r="2" spans="1:47" s="5" customFormat="1" ht="13.5" hidden="1" customHeight="1">
      <c r="A2" s="66"/>
      <c r="B2" s="66"/>
      <c r="C2" s="66"/>
      <c r="D2" s="66"/>
      <c r="E2" s="399"/>
      <c r="F2" s="400">
        <v>1</v>
      </c>
      <c r="G2" s="401">
        <v>2</v>
      </c>
      <c r="H2" s="400">
        <v>3</v>
      </c>
      <c r="I2" s="400">
        <v>4</v>
      </c>
      <c r="J2" s="401">
        <v>5</v>
      </c>
      <c r="K2" s="400">
        <v>6</v>
      </c>
      <c r="L2" s="400">
        <v>7</v>
      </c>
      <c r="M2" s="401">
        <v>8</v>
      </c>
      <c r="N2" s="400">
        <v>9</v>
      </c>
      <c r="O2" s="400">
        <v>10</v>
      </c>
      <c r="P2" s="401">
        <v>11</v>
      </c>
      <c r="Q2" s="400">
        <v>12</v>
      </c>
      <c r="R2" s="400">
        <v>13</v>
      </c>
      <c r="S2" s="401">
        <v>14</v>
      </c>
      <c r="T2" s="400">
        <v>15</v>
      </c>
      <c r="U2" s="400">
        <v>16</v>
      </c>
      <c r="V2" s="401">
        <v>17</v>
      </c>
      <c r="W2" s="400">
        <v>18</v>
      </c>
      <c r="X2" s="400">
        <v>19</v>
      </c>
      <c r="Y2" s="401">
        <v>20</v>
      </c>
      <c r="Z2" s="400">
        <v>21</v>
      </c>
      <c r="AA2" s="400">
        <v>22</v>
      </c>
      <c r="AB2" s="401">
        <v>23</v>
      </c>
      <c r="AC2" s="400">
        <v>24</v>
      </c>
      <c r="AD2" s="400">
        <v>25</v>
      </c>
      <c r="AE2" s="401">
        <v>26</v>
      </c>
      <c r="AF2" s="400">
        <v>27</v>
      </c>
      <c r="AG2" s="400">
        <v>28</v>
      </c>
      <c r="AH2" s="401">
        <v>29</v>
      </c>
      <c r="AI2" s="400">
        <v>30</v>
      </c>
      <c r="AJ2" s="400">
        <v>31</v>
      </c>
      <c r="AK2" s="401">
        <v>32</v>
      </c>
      <c r="AL2" s="400">
        <v>33</v>
      </c>
      <c r="AM2" s="400">
        <v>34</v>
      </c>
      <c r="AN2" s="401">
        <v>35</v>
      </c>
      <c r="AO2" s="400">
        <v>36</v>
      </c>
      <c r="AP2" s="400">
        <v>37</v>
      </c>
      <c r="AQ2" s="372">
        <v>38</v>
      </c>
      <c r="AR2" s="373">
        <v>39</v>
      </c>
    </row>
    <row r="3" spans="1:47" s="2" customFormat="1" ht="30" customHeight="1">
      <c r="A3" s="90"/>
      <c r="B3" s="90"/>
      <c r="C3" s="90"/>
      <c r="D3" s="398"/>
      <c r="E3" s="681" t="s">
        <v>537</v>
      </c>
      <c r="F3" s="681"/>
      <c r="G3" s="654" t="s">
        <v>459</v>
      </c>
      <c r="H3" s="654"/>
      <c r="I3" s="654"/>
      <c r="J3" s="654"/>
      <c r="K3" s="654"/>
      <c r="L3" s="654"/>
      <c r="M3" s="654"/>
      <c r="N3" s="655" t="s">
        <v>460</v>
      </c>
      <c r="O3" s="655"/>
      <c r="P3" s="655"/>
      <c r="Q3" s="655"/>
      <c r="R3" s="655"/>
      <c r="S3" s="655"/>
      <c r="T3" s="655"/>
      <c r="U3" s="655"/>
      <c r="V3" s="655"/>
      <c r="W3" s="655"/>
      <c r="X3" s="683" t="s">
        <v>461</v>
      </c>
      <c r="Y3" s="683"/>
      <c r="Z3" s="683"/>
      <c r="AA3" s="683"/>
      <c r="AB3" s="683"/>
      <c r="AC3" s="681" t="s">
        <v>462</v>
      </c>
      <c r="AD3" s="681"/>
      <c r="AE3" s="681"/>
      <c r="AF3" s="681"/>
      <c r="AG3" s="655" t="s">
        <v>1093</v>
      </c>
      <c r="AH3" s="655"/>
      <c r="AI3" s="655" t="s">
        <v>496</v>
      </c>
      <c r="AJ3" s="681" t="s">
        <v>661</v>
      </c>
      <c r="AK3" s="681"/>
      <c r="AL3" s="681"/>
      <c r="AM3" s="655" t="s">
        <v>880</v>
      </c>
      <c r="AN3" s="655"/>
      <c r="AO3" s="686" t="s">
        <v>881</v>
      </c>
      <c r="AP3" s="655" t="s">
        <v>921</v>
      </c>
      <c r="AQ3" s="655" t="s">
        <v>1159</v>
      </c>
      <c r="AR3" s="655"/>
      <c r="AS3" s="630" t="s">
        <v>1154</v>
      </c>
      <c r="AT3" s="630" t="s">
        <v>1173</v>
      </c>
      <c r="AU3" s="668" t="s">
        <v>1024</v>
      </c>
    </row>
    <row r="4" spans="1:47" s="2" customFormat="1" ht="45" customHeight="1">
      <c r="A4" s="90" t="s">
        <v>436</v>
      </c>
      <c r="B4" s="90" t="s">
        <v>437</v>
      </c>
      <c r="C4" s="90" t="s">
        <v>438</v>
      </c>
      <c r="D4" s="398" t="s">
        <v>463</v>
      </c>
      <c r="E4" s="397" t="s">
        <v>464</v>
      </c>
      <c r="F4" s="99" t="s">
        <v>659</v>
      </c>
      <c r="G4" s="396" t="s">
        <v>465</v>
      </c>
      <c r="H4" s="43" t="s">
        <v>466</v>
      </c>
      <c r="I4" s="43" t="s">
        <v>467</v>
      </c>
      <c r="J4" s="397" t="s">
        <v>468</v>
      </c>
      <c r="K4" s="397" t="s">
        <v>469</v>
      </c>
      <c r="L4" s="397" t="s">
        <v>470</v>
      </c>
      <c r="M4" s="397" t="s">
        <v>471</v>
      </c>
      <c r="N4" s="397" t="s">
        <v>472</v>
      </c>
      <c r="O4" s="397" t="s">
        <v>473</v>
      </c>
      <c r="P4" s="397" t="s">
        <v>513</v>
      </c>
      <c r="Q4" s="397" t="s">
        <v>1036</v>
      </c>
      <c r="R4" s="397" t="s">
        <v>474</v>
      </c>
      <c r="S4" s="53" t="s">
        <v>475</v>
      </c>
      <c r="T4" s="397" t="s">
        <v>476</v>
      </c>
      <c r="U4" s="397" t="s">
        <v>477</v>
      </c>
      <c r="V4" s="396" t="s">
        <v>478</v>
      </c>
      <c r="W4" s="320" t="s">
        <v>965</v>
      </c>
      <c r="X4" s="43" t="s">
        <v>479</v>
      </c>
      <c r="Y4" s="397" t="s">
        <v>453</v>
      </c>
      <c r="Z4" s="397" t="s">
        <v>480</v>
      </c>
      <c r="AA4" s="396" t="s">
        <v>481</v>
      </c>
      <c r="AB4" s="396" t="s">
        <v>514</v>
      </c>
      <c r="AC4" s="397" t="s">
        <v>482</v>
      </c>
      <c r="AD4" s="397" t="s">
        <v>480</v>
      </c>
      <c r="AE4" s="397" t="s">
        <v>483</v>
      </c>
      <c r="AF4" s="397" t="s">
        <v>484</v>
      </c>
      <c r="AG4" s="402" t="s">
        <v>929</v>
      </c>
      <c r="AH4" s="397" t="s">
        <v>51</v>
      </c>
      <c r="AI4" s="655"/>
      <c r="AJ4" s="655" t="s">
        <v>662</v>
      </c>
      <c r="AK4" s="655"/>
      <c r="AL4" s="397" t="s">
        <v>485</v>
      </c>
      <c r="AM4" s="655"/>
      <c r="AN4" s="655"/>
      <c r="AO4" s="686"/>
      <c r="AP4" s="655"/>
      <c r="AQ4" s="404" t="s">
        <v>1124</v>
      </c>
      <c r="AR4" s="404" t="s">
        <v>1160</v>
      </c>
      <c r="AS4" s="631"/>
      <c r="AT4" s="631"/>
      <c r="AU4" s="668"/>
    </row>
    <row r="5" spans="1:47" ht="13.5" hidden="1" customHeight="1">
      <c r="E5" s="44"/>
      <c r="F5" s="403"/>
      <c r="G5" s="87"/>
      <c r="H5" s="84"/>
      <c r="I5" s="84"/>
      <c r="J5" s="46"/>
      <c r="K5" s="44"/>
      <c r="L5" s="44"/>
      <c r="M5" s="44"/>
      <c r="N5" s="46"/>
      <c r="O5" s="41"/>
      <c r="P5" s="41"/>
      <c r="Q5" s="75"/>
      <c r="R5" s="41"/>
      <c r="S5" s="84"/>
      <c r="T5" s="46"/>
      <c r="U5" s="42"/>
      <c r="V5" s="85"/>
      <c r="W5" s="86"/>
      <c r="X5" s="89"/>
      <c r="Y5" s="42"/>
      <c r="Z5" s="42"/>
      <c r="AA5" s="87"/>
      <c r="AB5" s="87"/>
      <c r="AC5" s="44"/>
      <c r="AD5" s="42"/>
      <c r="AE5" s="42"/>
      <c r="AF5" s="41"/>
      <c r="AG5" s="77"/>
      <c r="AH5" s="77"/>
      <c r="AI5" s="41"/>
      <c r="AJ5" s="44"/>
      <c r="AK5" s="41"/>
      <c r="AL5" s="42"/>
      <c r="AM5" s="75"/>
      <c r="AN5" s="380"/>
      <c r="AO5" s="380"/>
      <c r="AP5" s="380"/>
      <c r="AQ5" s="380"/>
      <c r="AR5" s="380"/>
      <c r="AS5" s="76"/>
      <c r="AT5" s="76"/>
      <c r="AU5" s="76"/>
    </row>
    <row r="6" spans="1:47" ht="13.5" hidden="1" customHeight="1">
      <c r="E6" s="44"/>
      <c r="F6" s="403"/>
      <c r="G6" s="87"/>
      <c r="H6" s="84"/>
      <c r="I6" s="84"/>
      <c r="J6" s="46"/>
      <c r="K6" s="44"/>
      <c r="L6" s="44"/>
      <c r="M6" s="44"/>
      <c r="N6" s="46"/>
      <c r="O6" s="41"/>
      <c r="P6" s="41"/>
      <c r="Q6" s="75"/>
      <c r="R6" s="41"/>
      <c r="S6" s="84"/>
      <c r="T6" s="46"/>
      <c r="U6" s="42"/>
      <c r="V6" s="85"/>
      <c r="W6" s="86"/>
      <c r="X6" s="89"/>
      <c r="Y6" s="42"/>
      <c r="Z6" s="42"/>
      <c r="AA6" s="87"/>
      <c r="AB6" s="87"/>
      <c r="AC6" s="44"/>
      <c r="AD6" s="42"/>
      <c r="AE6" s="42"/>
      <c r="AF6" s="41"/>
      <c r="AG6" s="77"/>
      <c r="AH6" s="77"/>
      <c r="AI6" s="41"/>
      <c r="AJ6" s="44"/>
      <c r="AK6" s="41"/>
      <c r="AL6" s="42"/>
      <c r="AM6" s="75"/>
      <c r="AN6" s="380"/>
      <c r="AO6" s="380"/>
      <c r="AP6" s="380"/>
      <c r="AQ6" s="380"/>
      <c r="AR6" s="380"/>
      <c r="AS6" s="76"/>
      <c r="AT6" s="76"/>
      <c r="AU6" s="76"/>
    </row>
    <row r="7" spans="1:47" ht="13.5" hidden="1" customHeight="1">
      <c r="E7" s="44"/>
      <c r="F7" s="403"/>
      <c r="G7" s="87"/>
      <c r="H7" s="84"/>
      <c r="I7" s="84"/>
      <c r="J7" s="46"/>
      <c r="K7" s="44"/>
      <c r="L7" s="44"/>
      <c r="M7" s="44"/>
      <c r="N7" s="46"/>
      <c r="O7" s="41"/>
      <c r="P7" s="41"/>
      <c r="Q7" s="75"/>
      <c r="R7" s="41"/>
      <c r="S7" s="84"/>
      <c r="T7" s="46"/>
      <c r="U7" s="42"/>
      <c r="V7" s="85"/>
      <c r="W7" s="86"/>
      <c r="X7" s="89"/>
      <c r="Y7" s="42"/>
      <c r="Z7" s="42"/>
      <c r="AA7" s="87"/>
      <c r="AB7" s="87"/>
      <c r="AC7" s="44"/>
      <c r="AD7" s="42"/>
      <c r="AE7" s="42"/>
      <c r="AF7" s="41"/>
      <c r="AG7" s="77"/>
      <c r="AH7" s="77"/>
      <c r="AI7" s="41"/>
      <c r="AJ7" s="44"/>
      <c r="AK7" s="41"/>
      <c r="AL7" s="42"/>
      <c r="AM7" s="75"/>
      <c r="AN7" s="380"/>
      <c r="AO7" s="380"/>
      <c r="AP7" s="380"/>
      <c r="AQ7" s="380"/>
      <c r="AR7" s="380"/>
      <c r="AS7" s="76"/>
      <c r="AT7" s="76"/>
      <c r="AU7" s="76"/>
    </row>
    <row r="8" spans="1:47" ht="13.5" hidden="1" customHeight="1">
      <c r="E8" s="44"/>
      <c r="F8" s="403"/>
      <c r="G8" s="87"/>
      <c r="H8" s="84"/>
      <c r="I8" s="84"/>
      <c r="J8" s="46"/>
      <c r="K8" s="44"/>
      <c r="L8" s="44"/>
      <c r="M8" s="44"/>
      <c r="N8" s="46"/>
      <c r="O8" s="41"/>
      <c r="P8" s="41"/>
      <c r="Q8" s="75"/>
      <c r="R8" s="41"/>
      <c r="S8" s="84"/>
      <c r="T8" s="46"/>
      <c r="U8" s="42"/>
      <c r="V8" s="85"/>
      <c r="W8" s="86"/>
      <c r="X8" s="89"/>
      <c r="Y8" s="42"/>
      <c r="Z8" s="42"/>
      <c r="AA8" s="87"/>
      <c r="AB8" s="87"/>
      <c r="AC8" s="44"/>
      <c r="AD8" s="42"/>
      <c r="AE8" s="42"/>
      <c r="AF8" s="41"/>
      <c r="AG8" s="77"/>
      <c r="AH8" s="77"/>
      <c r="AI8" s="41"/>
      <c r="AJ8" s="44"/>
      <c r="AK8" s="41"/>
      <c r="AL8" s="42"/>
      <c r="AM8" s="75"/>
      <c r="AN8" s="380"/>
      <c r="AO8" s="380"/>
      <c r="AP8" s="380"/>
      <c r="AQ8" s="380"/>
      <c r="AR8" s="380"/>
      <c r="AS8" s="76"/>
      <c r="AT8" s="76"/>
      <c r="AU8" s="76"/>
    </row>
    <row r="9" spans="1:47" ht="13.5" hidden="1" customHeight="1">
      <c r="E9" s="44"/>
      <c r="F9" s="403"/>
      <c r="G9" s="87"/>
      <c r="H9" s="84"/>
      <c r="I9" s="84"/>
      <c r="J9" s="46"/>
      <c r="K9" s="44"/>
      <c r="L9" s="44"/>
      <c r="M9" s="44"/>
      <c r="N9" s="46"/>
      <c r="O9" s="41"/>
      <c r="P9" s="41"/>
      <c r="Q9" s="75"/>
      <c r="R9" s="41"/>
      <c r="S9" s="84"/>
      <c r="T9" s="46"/>
      <c r="U9" s="42"/>
      <c r="V9" s="85"/>
      <c r="W9" s="86"/>
      <c r="X9" s="89"/>
      <c r="Y9" s="42"/>
      <c r="Z9" s="42"/>
      <c r="AA9" s="87"/>
      <c r="AB9" s="87"/>
      <c r="AC9" s="44"/>
      <c r="AD9" s="42"/>
      <c r="AE9" s="42"/>
      <c r="AF9" s="41"/>
      <c r="AG9" s="77"/>
      <c r="AH9" s="77"/>
      <c r="AI9" s="41"/>
      <c r="AJ9" s="44"/>
      <c r="AK9" s="41"/>
      <c r="AL9" s="42"/>
      <c r="AM9" s="75"/>
      <c r="AN9" s="380"/>
      <c r="AO9" s="380"/>
      <c r="AP9" s="380"/>
      <c r="AQ9" s="380"/>
      <c r="AR9" s="380"/>
      <c r="AS9" s="76"/>
      <c r="AT9" s="76"/>
      <c r="AU9" s="76"/>
    </row>
    <row r="10" spans="1:47" ht="13.5" hidden="1" customHeight="1">
      <c r="E10" s="44"/>
      <c r="F10" s="403"/>
      <c r="G10" s="87"/>
      <c r="H10" s="84"/>
      <c r="I10" s="84"/>
      <c r="J10" s="46"/>
      <c r="K10" s="44"/>
      <c r="L10" s="44"/>
      <c r="M10" s="44"/>
      <c r="N10" s="46"/>
      <c r="O10" s="41"/>
      <c r="P10" s="41"/>
      <c r="Q10" s="75"/>
      <c r="R10" s="41"/>
      <c r="S10" s="84"/>
      <c r="T10" s="46"/>
      <c r="U10" s="42"/>
      <c r="V10" s="85"/>
      <c r="W10" s="86"/>
      <c r="X10" s="89"/>
      <c r="Y10" s="42"/>
      <c r="Z10" s="42"/>
      <c r="AA10" s="87"/>
      <c r="AB10" s="87"/>
      <c r="AC10" s="44"/>
      <c r="AD10" s="42"/>
      <c r="AE10" s="42"/>
      <c r="AF10" s="41"/>
      <c r="AG10" s="77"/>
      <c r="AH10" s="77"/>
      <c r="AI10" s="41"/>
      <c r="AJ10" s="44"/>
      <c r="AK10" s="41"/>
      <c r="AL10" s="42"/>
      <c r="AM10" s="75"/>
      <c r="AN10" s="380"/>
      <c r="AO10" s="380"/>
      <c r="AP10" s="380"/>
      <c r="AQ10" s="380"/>
      <c r="AR10" s="380"/>
      <c r="AS10" s="76"/>
      <c r="AT10" s="76"/>
      <c r="AU10" s="76"/>
    </row>
    <row r="11" spans="1:47" ht="45" customHeight="1">
      <c r="A11" s="68"/>
      <c r="B11" s="68"/>
      <c r="C11" s="68"/>
      <c r="D11" s="225"/>
      <c r="E11" s="44" t="s">
        <v>627</v>
      </c>
      <c r="F11" s="287">
        <f t="shared" ref="F11:F246" si="0">IF(ISBLANK($E11), "", VLOOKUP($E11,참여인력_개요,2,FALSE))</f>
        <v>28773</v>
      </c>
      <c r="G11" s="87" t="s">
        <v>639</v>
      </c>
      <c r="H11" s="84">
        <v>39630</v>
      </c>
      <c r="I11" s="84">
        <v>40179</v>
      </c>
      <c r="J11" s="46" t="s">
        <v>565</v>
      </c>
      <c r="K11" s="44" t="s">
        <v>45</v>
      </c>
      <c r="L11" s="44" t="s">
        <v>42</v>
      </c>
      <c r="M11" s="44" t="s">
        <v>42</v>
      </c>
      <c r="N11" s="46" t="s">
        <v>554</v>
      </c>
      <c r="O11" s="41" t="s">
        <v>631</v>
      </c>
      <c r="P11" s="194" t="s">
        <v>551</v>
      </c>
      <c r="Q11" s="41" t="s">
        <v>1134</v>
      </c>
      <c r="R11" s="41" t="s">
        <v>559</v>
      </c>
      <c r="S11" s="84">
        <v>39007</v>
      </c>
      <c r="T11" s="46" t="s">
        <v>43</v>
      </c>
      <c r="U11" s="201">
        <v>500</v>
      </c>
      <c r="V11" s="85" t="s">
        <v>556</v>
      </c>
      <c r="W11" s="86">
        <v>0.12</v>
      </c>
      <c r="X11" s="89">
        <v>40725</v>
      </c>
      <c r="Y11" s="201">
        <v>400</v>
      </c>
      <c r="Z11" s="201">
        <v>500</v>
      </c>
      <c r="AA11" s="87" t="s">
        <v>98</v>
      </c>
      <c r="AB11" s="171">
        <f t="shared" ref="AB11:AB74" si="1">IF(ISBLANK(X11),"",DATEDIF(S11,X11,"d")/365)</f>
        <v>4.7068493150684931</v>
      </c>
      <c r="AC11" s="44" t="s">
        <v>45</v>
      </c>
      <c r="AD11" s="201"/>
      <c r="AE11" s="201"/>
      <c r="AF11" s="41"/>
      <c r="AG11" s="46" t="s">
        <v>933</v>
      </c>
      <c r="AH11" s="46"/>
      <c r="AI11" s="41"/>
      <c r="AJ11" s="684" t="s">
        <v>630</v>
      </c>
      <c r="AK11" s="684"/>
      <c r="AL11" s="42" t="s">
        <v>636</v>
      </c>
      <c r="AM11" s="327">
        <v>36330</v>
      </c>
      <c r="AN11" s="44"/>
      <c r="AO11" s="171" t="str">
        <f t="shared" ref="AO11:AO74" si="2">IF(AN11="YES",(S11-AM11)/365,"")</f>
        <v/>
      </c>
      <c r="AP11" s="44"/>
      <c r="AQ11" s="44" t="s">
        <v>1161</v>
      </c>
      <c r="AR11" s="44"/>
      <c r="AS11" s="75" t="s">
        <v>1202</v>
      </c>
      <c r="AT11" s="75" t="s">
        <v>1221</v>
      </c>
      <c r="AU11" s="76" t="b">
        <f t="shared" ref="AU11:AU74" si="3">ROUND(U11,)=ROUND(Z11,)+ROUND(AH11,)+ROUND(AD11,)</f>
        <v>1</v>
      </c>
    </row>
    <row r="12" spans="1:47" ht="45" customHeight="1">
      <c r="A12" s="68"/>
      <c r="B12" s="68"/>
      <c r="C12" s="68"/>
      <c r="D12" s="225"/>
      <c r="E12" s="44" t="s">
        <v>628</v>
      </c>
      <c r="F12" s="287">
        <f t="shared" si="0"/>
        <v>27677</v>
      </c>
      <c r="G12" s="87" t="s">
        <v>640</v>
      </c>
      <c r="H12" s="84">
        <v>38169</v>
      </c>
      <c r="I12" s="84">
        <v>37986</v>
      </c>
      <c r="J12" s="46" t="s">
        <v>565</v>
      </c>
      <c r="K12" s="44" t="s">
        <v>42</v>
      </c>
      <c r="L12" s="44" t="s">
        <v>42</v>
      </c>
      <c r="M12" s="44" t="s">
        <v>45</v>
      </c>
      <c r="N12" s="46" t="s">
        <v>554</v>
      </c>
      <c r="O12" s="41" t="s">
        <v>635</v>
      </c>
      <c r="P12" s="194" t="s">
        <v>511</v>
      </c>
      <c r="Q12" s="41" t="s">
        <v>1135</v>
      </c>
      <c r="R12" s="41" t="s">
        <v>634</v>
      </c>
      <c r="S12" s="84">
        <v>41457</v>
      </c>
      <c r="T12" s="46" t="s">
        <v>567</v>
      </c>
      <c r="U12" s="201">
        <v>700</v>
      </c>
      <c r="V12" s="85" t="s">
        <v>556</v>
      </c>
      <c r="W12" s="86">
        <v>0.08</v>
      </c>
      <c r="X12" s="89">
        <v>41906</v>
      </c>
      <c r="Y12" s="201">
        <v>300</v>
      </c>
      <c r="Z12" s="201">
        <v>300</v>
      </c>
      <c r="AA12" s="87" t="s">
        <v>568</v>
      </c>
      <c r="AB12" s="171">
        <f t="shared" si="1"/>
        <v>1.2301369863013698</v>
      </c>
      <c r="AC12" s="44" t="s">
        <v>45</v>
      </c>
      <c r="AD12" s="201">
        <v>400</v>
      </c>
      <c r="AE12" s="201">
        <v>300</v>
      </c>
      <c r="AF12" s="41" t="s">
        <v>637</v>
      </c>
      <c r="AG12" s="46"/>
      <c r="AH12" s="46"/>
      <c r="AI12" s="41"/>
      <c r="AJ12" s="685" t="s">
        <v>632</v>
      </c>
      <c r="AK12" s="685"/>
      <c r="AL12" s="42" t="s">
        <v>636</v>
      </c>
      <c r="AM12" s="327">
        <v>40544</v>
      </c>
      <c r="AN12" s="44"/>
      <c r="AO12" s="171" t="str">
        <f t="shared" si="2"/>
        <v/>
      </c>
      <c r="AP12" s="44"/>
      <c r="AQ12" s="44" t="s">
        <v>1162</v>
      </c>
      <c r="AR12" s="44"/>
      <c r="AS12" s="75" t="s">
        <v>1149</v>
      </c>
      <c r="AT12" s="75" t="s">
        <v>1204</v>
      </c>
      <c r="AU12" s="76" t="b">
        <f t="shared" si="3"/>
        <v>1</v>
      </c>
    </row>
    <row r="13" spans="1:47" ht="45" customHeight="1">
      <c r="A13" s="68"/>
      <c r="B13" s="68"/>
      <c r="C13" s="68"/>
      <c r="D13" s="225"/>
      <c r="E13" s="44"/>
      <c r="F13" s="287" t="str">
        <f t="shared" si="0"/>
        <v/>
      </c>
      <c r="G13" s="87"/>
      <c r="H13" s="84"/>
      <c r="I13" s="84"/>
      <c r="J13" s="46"/>
      <c r="K13" s="44"/>
      <c r="L13" s="44"/>
      <c r="M13" s="44"/>
      <c r="N13" s="46"/>
      <c r="O13" s="41"/>
      <c r="P13" s="194"/>
      <c r="Q13" s="41"/>
      <c r="R13" s="41"/>
      <c r="S13" s="84"/>
      <c r="T13" s="46"/>
      <c r="U13" s="201"/>
      <c r="V13" s="85"/>
      <c r="W13" s="86"/>
      <c r="X13" s="89"/>
      <c r="Y13" s="201"/>
      <c r="Z13" s="201"/>
      <c r="AA13" s="87"/>
      <c r="AB13" s="171" t="str">
        <f t="shared" si="1"/>
        <v/>
      </c>
      <c r="AC13" s="44"/>
      <c r="AD13" s="201"/>
      <c r="AE13" s="201"/>
      <c r="AF13" s="41"/>
      <c r="AG13" s="46"/>
      <c r="AH13" s="46"/>
      <c r="AI13" s="41"/>
      <c r="AJ13" s="685"/>
      <c r="AK13" s="685"/>
      <c r="AL13" s="42"/>
      <c r="AM13" s="327"/>
      <c r="AN13" s="44"/>
      <c r="AO13" s="171" t="str">
        <f t="shared" si="2"/>
        <v/>
      </c>
      <c r="AP13" s="44"/>
      <c r="AQ13" s="44" t="s">
        <v>1163</v>
      </c>
      <c r="AR13" s="44"/>
      <c r="AS13" s="75"/>
      <c r="AT13" s="75"/>
      <c r="AU13" s="76" t="b">
        <f t="shared" si="3"/>
        <v>1</v>
      </c>
    </row>
    <row r="14" spans="1:47" ht="45" customHeight="1">
      <c r="A14" s="66"/>
      <c r="B14" s="66"/>
      <c r="C14" s="66"/>
      <c r="D14" s="225"/>
      <c r="E14" s="44"/>
      <c r="F14" s="287" t="str">
        <f t="shared" si="0"/>
        <v/>
      </c>
      <c r="G14" s="87"/>
      <c r="H14" s="84"/>
      <c r="I14" s="84"/>
      <c r="J14" s="46"/>
      <c r="K14" s="44"/>
      <c r="L14" s="44"/>
      <c r="M14" s="44"/>
      <c r="N14" s="46"/>
      <c r="O14" s="41"/>
      <c r="P14" s="194"/>
      <c r="Q14" s="41"/>
      <c r="R14" s="41"/>
      <c r="S14" s="84"/>
      <c r="T14" s="46"/>
      <c r="U14" s="201"/>
      <c r="V14" s="85"/>
      <c r="W14" s="86"/>
      <c r="X14" s="89"/>
      <c r="Y14" s="201"/>
      <c r="Z14" s="201"/>
      <c r="AA14" s="87"/>
      <c r="AB14" s="171" t="str">
        <f t="shared" si="1"/>
        <v/>
      </c>
      <c r="AC14" s="44"/>
      <c r="AD14" s="201"/>
      <c r="AE14" s="201"/>
      <c r="AF14" s="41"/>
      <c r="AG14" s="46"/>
      <c r="AH14" s="46"/>
      <c r="AI14" s="41"/>
      <c r="AJ14" s="685"/>
      <c r="AK14" s="685"/>
      <c r="AL14" s="42"/>
      <c r="AM14" s="327"/>
      <c r="AN14" s="44"/>
      <c r="AO14" s="171" t="str">
        <f t="shared" si="2"/>
        <v/>
      </c>
      <c r="AP14" s="44"/>
      <c r="AQ14" s="44" t="s">
        <v>1163</v>
      </c>
      <c r="AR14" s="44"/>
      <c r="AS14" s="75"/>
      <c r="AT14" s="75"/>
      <c r="AU14" s="76" t="b">
        <f t="shared" si="3"/>
        <v>1</v>
      </c>
    </row>
    <row r="15" spans="1:47" ht="45" customHeight="1">
      <c r="A15" s="66"/>
      <c r="B15" s="66"/>
      <c r="C15" s="66"/>
      <c r="D15" s="225"/>
      <c r="E15" s="44"/>
      <c r="F15" s="287" t="str">
        <f t="shared" si="0"/>
        <v/>
      </c>
      <c r="G15" s="87"/>
      <c r="H15" s="84"/>
      <c r="I15" s="84"/>
      <c r="J15" s="46"/>
      <c r="K15" s="44"/>
      <c r="L15" s="44"/>
      <c r="M15" s="44"/>
      <c r="N15" s="46"/>
      <c r="O15" s="41"/>
      <c r="P15" s="194"/>
      <c r="Q15" s="41"/>
      <c r="R15" s="41"/>
      <c r="S15" s="84"/>
      <c r="T15" s="46"/>
      <c r="U15" s="201"/>
      <c r="V15" s="85"/>
      <c r="W15" s="86"/>
      <c r="X15" s="89"/>
      <c r="Y15" s="201"/>
      <c r="Z15" s="201"/>
      <c r="AA15" s="87"/>
      <c r="AB15" s="171" t="str">
        <f t="shared" si="1"/>
        <v/>
      </c>
      <c r="AC15" s="44"/>
      <c r="AD15" s="201"/>
      <c r="AE15" s="201"/>
      <c r="AF15" s="41"/>
      <c r="AG15" s="46"/>
      <c r="AH15" s="46"/>
      <c r="AI15" s="41"/>
      <c r="AJ15" s="685"/>
      <c r="AK15" s="685"/>
      <c r="AL15" s="42"/>
      <c r="AM15" s="327"/>
      <c r="AN15" s="44"/>
      <c r="AO15" s="171" t="str">
        <f t="shared" si="2"/>
        <v/>
      </c>
      <c r="AP15" s="44"/>
      <c r="AQ15" s="44"/>
      <c r="AR15" s="44"/>
      <c r="AS15" s="75"/>
      <c r="AT15" s="75"/>
      <c r="AU15" s="76" t="b">
        <f t="shared" si="3"/>
        <v>1</v>
      </c>
    </row>
    <row r="16" spans="1:47" ht="45" customHeight="1">
      <c r="A16" s="66"/>
      <c r="B16" s="66"/>
      <c r="C16" s="66"/>
      <c r="D16" s="225"/>
      <c r="E16" s="44"/>
      <c r="F16" s="287" t="str">
        <f t="shared" si="0"/>
        <v/>
      </c>
      <c r="G16" s="87"/>
      <c r="H16" s="84"/>
      <c r="I16" s="84"/>
      <c r="J16" s="46"/>
      <c r="K16" s="44"/>
      <c r="L16" s="44"/>
      <c r="M16" s="44"/>
      <c r="N16" s="46"/>
      <c r="O16" s="41"/>
      <c r="P16" s="194"/>
      <c r="Q16" s="41"/>
      <c r="R16" s="41"/>
      <c r="S16" s="84"/>
      <c r="T16" s="46"/>
      <c r="U16" s="201"/>
      <c r="V16" s="85"/>
      <c r="W16" s="86"/>
      <c r="X16" s="89"/>
      <c r="Y16" s="201"/>
      <c r="Z16" s="201"/>
      <c r="AA16" s="87"/>
      <c r="AB16" s="171" t="str">
        <f t="shared" si="1"/>
        <v/>
      </c>
      <c r="AC16" s="44"/>
      <c r="AD16" s="201"/>
      <c r="AE16" s="201"/>
      <c r="AF16" s="41"/>
      <c r="AG16" s="46"/>
      <c r="AH16" s="46"/>
      <c r="AI16" s="41"/>
      <c r="AJ16" s="685"/>
      <c r="AK16" s="685"/>
      <c r="AL16" s="42"/>
      <c r="AM16" s="327"/>
      <c r="AN16" s="44"/>
      <c r="AO16" s="171" t="str">
        <f t="shared" si="2"/>
        <v/>
      </c>
      <c r="AP16" s="44"/>
      <c r="AQ16" s="44"/>
      <c r="AR16" s="44"/>
      <c r="AS16" s="75"/>
      <c r="AT16" s="75"/>
      <c r="AU16" s="76" t="b">
        <f t="shared" si="3"/>
        <v>1</v>
      </c>
    </row>
    <row r="17" spans="1:47" ht="45" customHeight="1">
      <c r="A17" s="66"/>
      <c r="B17" s="66"/>
      <c r="C17" s="66"/>
      <c r="D17" s="225"/>
      <c r="E17" s="44"/>
      <c r="F17" s="287" t="str">
        <f t="shared" si="0"/>
        <v/>
      </c>
      <c r="G17" s="87"/>
      <c r="H17" s="84"/>
      <c r="I17" s="84"/>
      <c r="J17" s="46"/>
      <c r="K17" s="44"/>
      <c r="L17" s="44"/>
      <c r="M17" s="44"/>
      <c r="N17" s="46"/>
      <c r="O17" s="41"/>
      <c r="P17" s="194"/>
      <c r="Q17" s="41"/>
      <c r="R17" s="41"/>
      <c r="S17" s="84"/>
      <c r="T17" s="46"/>
      <c r="U17" s="201"/>
      <c r="V17" s="85"/>
      <c r="W17" s="86"/>
      <c r="X17" s="89"/>
      <c r="Y17" s="201"/>
      <c r="Z17" s="201"/>
      <c r="AA17" s="87"/>
      <c r="AB17" s="171" t="str">
        <f t="shared" si="1"/>
        <v/>
      </c>
      <c r="AC17" s="44"/>
      <c r="AD17" s="201"/>
      <c r="AE17" s="201"/>
      <c r="AF17" s="41"/>
      <c r="AG17" s="46"/>
      <c r="AH17" s="46"/>
      <c r="AI17" s="41"/>
      <c r="AJ17" s="685"/>
      <c r="AK17" s="685"/>
      <c r="AL17" s="42"/>
      <c r="AM17" s="327"/>
      <c r="AN17" s="44"/>
      <c r="AO17" s="171" t="str">
        <f t="shared" si="2"/>
        <v/>
      </c>
      <c r="AP17" s="44"/>
      <c r="AQ17" s="44"/>
      <c r="AR17" s="44"/>
      <c r="AS17" s="75"/>
      <c r="AT17" s="75"/>
      <c r="AU17" s="76" t="b">
        <f t="shared" si="3"/>
        <v>1</v>
      </c>
    </row>
    <row r="18" spans="1:47" ht="45" customHeight="1">
      <c r="A18" s="66"/>
      <c r="B18" s="66"/>
      <c r="C18" s="66"/>
      <c r="D18" s="225"/>
      <c r="E18" s="44"/>
      <c r="F18" s="287" t="str">
        <f t="shared" si="0"/>
        <v/>
      </c>
      <c r="G18" s="87"/>
      <c r="H18" s="84"/>
      <c r="I18" s="84"/>
      <c r="J18" s="46"/>
      <c r="K18" s="44"/>
      <c r="L18" s="44"/>
      <c r="M18" s="44"/>
      <c r="N18" s="46"/>
      <c r="O18" s="41"/>
      <c r="P18" s="194"/>
      <c r="Q18" s="41"/>
      <c r="R18" s="41"/>
      <c r="S18" s="84"/>
      <c r="T18" s="46"/>
      <c r="U18" s="201"/>
      <c r="V18" s="85"/>
      <c r="W18" s="86"/>
      <c r="X18" s="89"/>
      <c r="Y18" s="201"/>
      <c r="Z18" s="201"/>
      <c r="AA18" s="87"/>
      <c r="AB18" s="171" t="str">
        <f t="shared" si="1"/>
        <v/>
      </c>
      <c r="AC18" s="44"/>
      <c r="AD18" s="201"/>
      <c r="AE18" s="201"/>
      <c r="AF18" s="41"/>
      <c r="AG18" s="46"/>
      <c r="AH18" s="46"/>
      <c r="AI18" s="41"/>
      <c r="AJ18" s="685"/>
      <c r="AK18" s="685"/>
      <c r="AL18" s="42"/>
      <c r="AM18" s="327"/>
      <c r="AN18" s="44"/>
      <c r="AO18" s="171" t="str">
        <f t="shared" si="2"/>
        <v/>
      </c>
      <c r="AP18" s="44"/>
      <c r="AQ18" s="44"/>
      <c r="AR18" s="44"/>
      <c r="AS18" s="75"/>
      <c r="AT18" s="75"/>
      <c r="AU18" s="76" t="b">
        <f t="shared" si="3"/>
        <v>1</v>
      </c>
    </row>
    <row r="19" spans="1:47" ht="45" customHeight="1">
      <c r="A19" s="66"/>
      <c r="B19" s="66"/>
      <c r="C19" s="66"/>
      <c r="D19" s="225"/>
      <c r="E19" s="44"/>
      <c r="F19" s="287" t="str">
        <f t="shared" si="0"/>
        <v/>
      </c>
      <c r="G19" s="87"/>
      <c r="H19" s="84"/>
      <c r="I19" s="84"/>
      <c r="J19" s="46"/>
      <c r="K19" s="44"/>
      <c r="L19" s="44"/>
      <c r="M19" s="44"/>
      <c r="N19" s="46"/>
      <c r="O19" s="41"/>
      <c r="P19" s="194"/>
      <c r="Q19" s="41"/>
      <c r="R19" s="41"/>
      <c r="S19" s="84"/>
      <c r="T19" s="46"/>
      <c r="U19" s="201"/>
      <c r="V19" s="85"/>
      <c r="W19" s="86"/>
      <c r="X19" s="89"/>
      <c r="Y19" s="201"/>
      <c r="Z19" s="201"/>
      <c r="AA19" s="87"/>
      <c r="AB19" s="171" t="str">
        <f t="shared" si="1"/>
        <v/>
      </c>
      <c r="AC19" s="44"/>
      <c r="AD19" s="201"/>
      <c r="AE19" s="201"/>
      <c r="AF19" s="41"/>
      <c r="AG19" s="46"/>
      <c r="AH19" s="46"/>
      <c r="AI19" s="41"/>
      <c r="AJ19" s="685"/>
      <c r="AK19" s="685"/>
      <c r="AL19" s="42"/>
      <c r="AM19" s="327"/>
      <c r="AN19" s="44"/>
      <c r="AO19" s="171" t="str">
        <f t="shared" si="2"/>
        <v/>
      </c>
      <c r="AP19" s="44"/>
      <c r="AQ19" s="44"/>
      <c r="AR19" s="44"/>
      <c r="AS19" s="75"/>
      <c r="AT19" s="75"/>
      <c r="AU19" s="76" t="b">
        <f t="shared" si="3"/>
        <v>1</v>
      </c>
    </row>
    <row r="20" spans="1:47" ht="45" customHeight="1">
      <c r="A20" s="66"/>
      <c r="B20" s="66"/>
      <c r="C20" s="66"/>
      <c r="D20" s="225"/>
      <c r="E20" s="44"/>
      <c r="F20" s="287" t="str">
        <f t="shared" si="0"/>
        <v/>
      </c>
      <c r="G20" s="87"/>
      <c r="H20" s="84"/>
      <c r="I20" s="84"/>
      <c r="J20" s="46"/>
      <c r="K20" s="44"/>
      <c r="L20" s="44"/>
      <c r="M20" s="44"/>
      <c r="N20" s="46"/>
      <c r="O20" s="41"/>
      <c r="P20" s="194"/>
      <c r="Q20" s="41"/>
      <c r="R20" s="41"/>
      <c r="S20" s="84"/>
      <c r="T20" s="46"/>
      <c r="U20" s="201"/>
      <c r="V20" s="85"/>
      <c r="W20" s="86"/>
      <c r="X20" s="89"/>
      <c r="Y20" s="201"/>
      <c r="Z20" s="201"/>
      <c r="AA20" s="87"/>
      <c r="AB20" s="171" t="str">
        <f t="shared" si="1"/>
        <v/>
      </c>
      <c r="AC20" s="44"/>
      <c r="AD20" s="201"/>
      <c r="AE20" s="201"/>
      <c r="AF20" s="41"/>
      <c r="AG20" s="46"/>
      <c r="AH20" s="46"/>
      <c r="AI20" s="41"/>
      <c r="AJ20" s="685"/>
      <c r="AK20" s="685"/>
      <c r="AL20" s="42"/>
      <c r="AM20" s="327"/>
      <c r="AN20" s="44"/>
      <c r="AO20" s="171" t="str">
        <f t="shared" si="2"/>
        <v/>
      </c>
      <c r="AP20" s="44"/>
      <c r="AQ20" s="44"/>
      <c r="AR20" s="44"/>
      <c r="AS20" s="75"/>
      <c r="AT20" s="75"/>
      <c r="AU20" s="76" t="b">
        <f t="shared" si="3"/>
        <v>1</v>
      </c>
    </row>
    <row r="21" spans="1:47" ht="45" customHeight="1">
      <c r="A21" s="66"/>
      <c r="B21" s="66"/>
      <c r="C21" s="66"/>
      <c r="D21" s="225"/>
      <c r="E21" s="44"/>
      <c r="F21" s="287" t="str">
        <f t="shared" si="0"/>
        <v/>
      </c>
      <c r="G21" s="87"/>
      <c r="H21" s="84"/>
      <c r="I21" s="84"/>
      <c r="J21" s="46"/>
      <c r="K21" s="44"/>
      <c r="L21" s="44"/>
      <c r="M21" s="44"/>
      <c r="N21" s="46"/>
      <c r="O21" s="41"/>
      <c r="P21" s="194"/>
      <c r="Q21" s="41"/>
      <c r="R21" s="41"/>
      <c r="S21" s="84"/>
      <c r="T21" s="46"/>
      <c r="U21" s="201"/>
      <c r="V21" s="85"/>
      <c r="W21" s="86"/>
      <c r="X21" s="89"/>
      <c r="Y21" s="201"/>
      <c r="Z21" s="201"/>
      <c r="AA21" s="87"/>
      <c r="AB21" s="171" t="str">
        <f t="shared" si="1"/>
        <v/>
      </c>
      <c r="AC21" s="44"/>
      <c r="AD21" s="201"/>
      <c r="AE21" s="201"/>
      <c r="AF21" s="41"/>
      <c r="AG21" s="46"/>
      <c r="AH21" s="46"/>
      <c r="AI21" s="41"/>
      <c r="AJ21" s="685"/>
      <c r="AK21" s="685"/>
      <c r="AL21" s="42"/>
      <c r="AM21" s="327"/>
      <c r="AN21" s="44"/>
      <c r="AO21" s="171" t="str">
        <f t="shared" si="2"/>
        <v/>
      </c>
      <c r="AP21" s="44"/>
      <c r="AQ21" s="44"/>
      <c r="AR21" s="44"/>
      <c r="AS21" s="75"/>
      <c r="AT21" s="75"/>
      <c r="AU21" s="76" t="b">
        <f t="shared" si="3"/>
        <v>1</v>
      </c>
    </row>
    <row r="22" spans="1:47" ht="45" customHeight="1">
      <c r="A22" s="66"/>
      <c r="B22" s="66"/>
      <c r="C22" s="66"/>
      <c r="D22" s="225"/>
      <c r="E22" s="44"/>
      <c r="F22" s="287" t="str">
        <f t="shared" si="0"/>
        <v/>
      </c>
      <c r="G22" s="87"/>
      <c r="H22" s="84"/>
      <c r="I22" s="84"/>
      <c r="J22" s="46"/>
      <c r="K22" s="44"/>
      <c r="L22" s="44"/>
      <c r="M22" s="44"/>
      <c r="N22" s="46"/>
      <c r="O22" s="41"/>
      <c r="P22" s="194"/>
      <c r="Q22" s="41"/>
      <c r="R22" s="41"/>
      <c r="S22" s="84"/>
      <c r="T22" s="46"/>
      <c r="U22" s="201"/>
      <c r="V22" s="85"/>
      <c r="W22" s="86"/>
      <c r="X22" s="89"/>
      <c r="Y22" s="201"/>
      <c r="Z22" s="201"/>
      <c r="AA22" s="87"/>
      <c r="AB22" s="171" t="str">
        <f t="shared" si="1"/>
        <v/>
      </c>
      <c r="AC22" s="44"/>
      <c r="AD22" s="201"/>
      <c r="AE22" s="201"/>
      <c r="AF22" s="41"/>
      <c r="AG22" s="46"/>
      <c r="AH22" s="46"/>
      <c r="AI22" s="41"/>
      <c r="AJ22" s="685"/>
      <c r="AK22" s="685"/>
      <c r="AL22" s="42"/>
      <c r="AM22" s="327"/>
      <c r="AN22" s="44"/>
      <c r="AO22" s="171" t="str">
        <f t="shared" si="2"/>
        <v/>
      </c>
      <c r="AP22" s="44"/>
      <c r="AQ22" s="44"/>
      <c r="AR22" s="44"/>
      <c r="AS22" s="75"/>
      <c r="AT22" s="75"/>
      <c r="AU22" s="76" t="b">
        <f t="shared" si="3"/>
        <v>1</v>
      </c>
    </row>
    <row r="23" spans="1:47" ht="45" customHeight="1">
      <c r="A23" s="66"/>
      <c r="B23" s="66"/>
      <c r="C23" s="66"/>
      <c r="D23" s="225"/>
      <c r="E23" s="44"/>
      <c r="F23" s="287" t="str">
        <f t="shared" si="0"/>
        <v/>
      </c>
      <c r="G23" s="87"/>
      <c r="H23" s="84"/>
      <c r="I23" s="84"/>
      <c r="J23" s="46"/>
      <c r="K23" s="44"/>
      <c r="L23" s="44"/>
      <c r="M23" s="44"/>
      <c r="N23" s="46"/>
      <c r="O23" s="41"/>
      <c r="P23" s="194"/>
      <c r="Q23" s="41"/>
      <c r="R23" s="41"/>
      <c r="S23" s="84"/>
      <c r="T23" s="46"/>
      <c r="U23" s="201"/>
      <c r="V23" s="85"/>
      <c r="W23" s="86"/>
      <c r="X23" s="89"/>
      <c r="Y23" s="201"/>
      <c r="Z23" s="201"/>
      <c r="AA23" s="87"/>
      <c r="AB23" s="171" t="str">
        <f t="shared" si="1"/>
        <v/>
      </c>
      <c r="AC23" s="44"/>
      <c r="AD23" s="201"/>
      <c r="AE23" s="201"/>
      <c r="AF23" s="41"/>
      <c r="AG23" s="46"/>
      <c r="AH23" s="46"/>
      <c r="AI23" s="41"/>
      <c r="AJ23" s="685"/>
      <c r="AK23" s="685"/>
      <c r="AL23" s="42"/>
      <c r="AM23" s="327"/>
      <c r="AN23" s="44"/>
      <c r="AO23" s="171" t="str">
        <f t="shared" si="2"/>
        <v/>
      </c>
      <c r="AP23" s="44"/>
      <c r="AQ23" s="44"/>
      <c r="AR23" s="44"/>
      <c r="AS23" s="75"/>
      <c r="AT23" s="75"/>
      <c r="AU23" s="76" t="b">
        <f t="shared" si="3"/>
        <v>1</v>
      </c>
    </row>
    <row r="24" spans="1:47" ht="45" customHeight="1">
      <c r="A24" s="66"/>
      <c r="B24" s="66"/>
      <c r="C24" s="66"/>
      <c r="D24" s="225"/>
      <c r="E24" s="44"/>
      <c r="F24" s="287" t="str">
        <f t="shared" si="0"/>
        <v/>
      </c>
      <c r="G24" s="87"/>
      <c r="H24" s="84"/>
      <c r="I24" s="84"/>
      <c r="J24" s="46"/>
      <c r="K24" s="44"/>
      <c r="L24" s="44"/>
      <c r="M24" s="44"/>
      <c r="N24" s="46"/>
      <c r="O24" s="41"/>
      <c r="P24" s="194"/>
      <c r="Q24" s="41"/>
      <c r="R24" s="41"/>
      <c r="S24" s="84"/>
      <c r="T24" s="46"/>
      <c r="U24" s="201"/>
      <c r="V24" s="85"/>
      <c r="W24" s="86"/>
      <c r="X24" s="89"/>
      <c r="Y24" s="201"/>
      <c r="Z24" s="201"/>
      <c r="AA24" s="87"/>
      <c r="AB24" s="171" t="str">
        <f t="shared" si="1"/>
        <v/>
      </c>
      <c r="AC24" s="44"/>
      <c r="AD24" s="201"/>
      <c r="AE24" s="201"/>
      <c r="AF24" s="41"/>
      <c r="AG24" s="46"/>
      <c r="AH24" s="46"/>
      <c r="AI24" s="41"/>
      <c r="AJ24" s="685"/>
      <c r="AK24" s="685"/>
      <c r="AL24" s="42"/>
      <c r="AM24" s="327"/>
      <c r="AN24" s="44"/>
      <c r="AO24" s="171" t="str">
        <f t="shared" si="2"/>
        <v/>
      </c>
      <c r="AP24" s="44"/>
      <c r="AQ24" s="44"/>
      <c r="AR24" s="44"/>
      <c r="AS24" s="75"/>
      <c r="AT24" s="75"/>
      <c r="AU24" s="76" t="b">
        <f t="shared" si="3"/>
        <v>1</v>
      </c>
    </row>
    <row r="25" spans="1:47" ht="45" customHeight="1">
      <c r="A25" s="66"/>
      <c r="B25" s="66"/>
      <c r="C25" s="66"/>
      <c r="D25" s="225"/>
      <c r="E25" s="44"/>
      <c r="F25" s="287" t="str">
        <f t="shared" si="0"/>
        <v/>
      </c>
      <c r="G25" s="87"/>
      <c r="H25" s="84"/>
      <c r="I25" s="84"/>
      <c r="J25" s="46"/>
      <c r="K25" s="44"/>
      <c r="L25" s="44"/>
      <c r="M25" s="44"/>
      <c r="N25" s="46"/>
      <c r="O25" s="41"/>
      <c r="P25" s="194"/>
      <c r="Q25" s="41"/>
      <c r="R25" s="41"/>
      <c r="S25" s="84"/>
      <c r="T25" s="46"/>
      <c r="U25" s="201"/>
      <c r="V25" s="85"/>
      <c r="W25" s="86"/>
      <c r="X25" s="89"/>
      <c r="Y25" s="201"/>
      <c r="Z25" s="201"/>
      <c r="AA25" s="87"/>
      <c r="AB25" s="171" t="str">
        <f t="shared" si="1"/>
        <v/>
      </c>
      <c r="AC25" s="44"/>
      <c r="AD25" s="201"/>
      <c r="AE25" s="201"/>
      <c r="AF25" s="41"/>
      <c r="AG25" s="46"/>
      <c r="AH25" s="46"/>
      <c r="AI25" s="41"/>
      <c r="AJ25" s="685"/>
      <c r="AK25" s="685"/>
      <c r="AL25" s="42"/>
      <c r="AM25" s="327"/>
      <c r="AN25" s="44"/>
      <c r="AO25" s="171" t="str">
        <f t="shared" si="2"/>
        <v/>
      </c>
      <c r="AP25" s="44"/>
      <c r="AQ25" s="44"/>
      <c r="AR25" s="44"/>
      <c r="AS25" s="75"/>
      <c r="AT25" s="75"/>
      <c r="AU25" s="76" t="b">
        <f t="shared" si="3"/>
        <v>1</v>
      </c>
    </row>
    <row r="26" spans="1:47" ht="45" customHeight="1">
      <c r="A26" s="66"/>
      <c r="B26" s="66"/>
      <c r="C26" s="66"/>
      <c r="D26" s="225"/>
      <c r="E26" s="44"/>
      <c r="F26" s="287" t="str">
        <f t="shared" si="0"/>
        <v/>
      </c>
      <c r="G26" s="87"/>
      <c r="H26" s="84"/>
      <c r="I26" s="84"/>
      <c r="J26" s="46"/>
      <c r="K26" s="44"/>
      <c r="L26" s="44"/>
      <c r="M26" s="44"/>
      <c r="N26" s="46"/>
      <c r="O26" s="41"/>
      <c r="P26" s="194"/>
      <c r="Q26" s="41"/>
      <c r="R26" s="41"/>
      <c r="S26" s="84"/>
      <c r="T26" s="46"/>
      <c r="U26" s="201"/>
      <c r="V26" s="85"/>
      <c r="W26" s="86"/>
      <c r="X26" s="89"/>
      <c r="Y26" s="201"/>
      <c r="Z26" s="201"/>
      <c r="AA26" s="87"/>
      <c r="AB26" s="171" t="str">
        <f t="shared" si="1"/>
        <v/>
      </c>
      <c r="AC26" s="44"/>
      <c r="AD26" s="201"/>
      <c r="AE26" s="201"/>
      <c r="AF26" s="41"/>
      <c r="AG26" s="46"/>
      <c r="AH26" s="46"/>
      <c r="AI26" s="41"/>
      <c r="AJ26" s="685"/>
      <c r="AK26" s="685"/>
      <c r="AL26" s="42"/>
      <c r="AM26" s="327"/>
      <c r="AN26" s="44"/>
      <c r="AO26" s="171" t="str">
        <f t="shared" si="2"/>
        <v/>
      </c>
      <c r="AP26" s="44"/>
      <c r="AQ26" s="44"/>
      <c r="AR26" s="44"/>
      <c r="AS26" s="75"/>
      <c r="AT26" s="75"/>
      <c r="AU26" s="76" t="b">
        <f t="shared" si="3"/>
        <v>1</v>
      </c>
    </row>
    <row r="27" spans="1:47" ht="45" customHeight="1">
      <c r="A27" s="66"/>
      <c r="B27" s="66"/>
      <c r="C27" s="66"/>
      <c r="D27" s="225"/>
      <c r="E27" s="44"/>
      <c r="F27" s="287" t="str">
        <f t="shared" si="0"/>
        <v/>
      </c>
      <c r="G27" s="87"/>
      <c r="H27" s="84"/>
      <c r="I27" s="84"/>
      <c r="J27" s="46"/>
      <c r="K27" s="44"/>
      <c r="L27" s="44"/>
      <c r="M27" s="44"/>
      <c r="N27" s="46"/>
      <c r="O27" s="41"/>
      <c r="P27" s="194"/>
      <c r="Q27" s="41"/>
      <c r="R27" s="41"/>
      <c r="S27" s="84"/>
      <c r="T27" s="46"/>
      <c r="U27" s="201"/>
      <c r="V27" s="85"/>
      <c r="W27" s="86"/>
      <c r="X27" s="89"/>
      <c r="Y27" s="201"/>
      <c r="Z27" s="201"/>
      <c r="AA27" s="87"/>
      <c r="AB27" s="171" t="str">
        <f t="shared" si="1"/>
        <v/>
      </c>
      <c r="AC27" s="44"/>
      <c r="AD27" s="201"/>
      <c r="AE27" s="201"/>
      <c r="AF27" s="41"/>
      <c r="AG27" s="46"/>
      <c r="AH27" s="46"/>
      <c r="AI27" s="41"/>
      <c r="AJ27" s="685"/>
      <c r="AK27" s="685"/>
      <c r="AL27" s="42"/>
      <c r="AM27" s="327"/>
      <c r="AN27" s="44"/>
      <c r="AO27" s="171" t="str">
        <f t="shared" si="2"/>
        <v/>
      </c>
      <c r="AP27" s="44"/>
      <c r="AQ27" s="44"/>
      <c r="AR27" s="44"/>
      <c r="AS27" s="75"/>
      <c r="AT27" s="75"/>
      <c r="AU27" s="76" t="b">
        <f t="shared" si="3"/>
        <v>1</v>
      </c>
    </row>
    <row r="28" spans="1:47" ht="45" customHeight="1">
      <c r="A28" s="66"/>
      <c r="B28" s="66"/>
      <c r="C28" s="66"/>
      <c r="D28" s="225"/>
      <c r="E28" s="44"/>
      <c r="F28" s="287" t="str">
        <f t="shared" si="0"/>
        <v/>
      </c>
      <c r="G28" s="87"/>
      <c r="H28" s="84"/>
      <c r="I28" s="84"/>
      <c r="J28" s="46"/>
      <c r="K28" s="44"/>
      <c r="L28" s="44"/>
      <c r="M28" s="44"/>
      <c r="N28" s="46"/>
      <c r="O28" s="41"/>
      <c r="P28" s="194"/>
      <c r="Q28" s="41"/>
      <c r="R28" s="41"/>
      <c r="S28" s="84"/>
      <c r="T28" s="46"/>
      <c r="U28" s="201"/>
      <c r="V28" s="85"/>
      <c r="W28" s="86"/>
      <c r="X28" s="89"/>
      <c r="Y28" s="201"/>
      <c r="Z28" s="201"/>
      <c r="AA28" s="87"/>
      <c r="AB28" s="171" t="str">
        <f t="shared" si="1"/>
        <v/>
      </c>
      <c r="AC28" s="44"/>
      <c r="AD28" s="201"/>
      <c r="AE28" s="201"/>
      <c r="AF28" s="41"/>
      <c r="AG28" s="46"/>
      <c r="AH28" s="46"/>
      <c r="AI28" s="41"/>
      <c r="AJ28" s="685"/>
      <c r="AK28" s="685"/>
      <c r="AL28" s="42"/>
      <c r="AM28" s="327"/>
      <c r="AN28" s="44"/>
      <c r="AO28" s="171" t="str">
        <f t="shared" si="2"/>
        <v/>
      </c>
      <c r="AP28" s="44"/>
      <c r="AQ28" s="44"/>
      <c r="AR28" s="44"/>
      <c r="AS28" s="75"/>
      <c r="AT28" s="75"/>
      <c r="AU28" s="76" t="b">
        <f t="shared" si="3"/>
        <v>1</v>
      </c>
    </row>
    <row r="29" spans="1:47" ht="45" customHeight="1">
      <c r="A29" s="66"/>
      <c r="B29" s="66"/>
      <c r="C29" s="66"/>
      <c r="D29" s="225"/>
      <c r="E29" s="44"/>
      <c r="F29" s="287" t="str">
        <f t="shared" si="0"/>
        <v/>
      </c>
      <c r="G29" s="87"/>
      <c r="H29" s="84"/>
      <c r="I29" s="84"/>
      <c r="J29" s="46"/>
      <c r="K29" s="44"/>
      <c r="L29" s="44"/>
      <c r="M29" s="44"/>
      <c r="N29" s="46"/>
      <c r="O29" s="41"/>
      <c r="P29" s="194"/>
      <c r="Q29" s="41"/>
      <c r="R29" s="41"/>
      <c r="S29" s="84"/>
      <c r="T29" s="46"/>
      <c r="U29" s="201"/>
      <c r="V29" s="85"/>
      <c r="W29" s="86"/>
      <c r="X29" s="89"/>
      <c r="Y29" s="201"/>
      <c r="Z29" s="201"/>
      <c r="AA29" s="87"/>
      <c r="AB29" s="171" t="str">
        <f t="shared" si="1"/>
        <v/>
      </c>
      <c r="AC29" s="44"/>
      <c r="AD29" s="201"/>
      <c r="AE29" s="201"/>
      <c r="AF29" s="41"/>
      <c r="AG29" s="46"/>
      <c r="AH29" s="46"/>
      <c r="AI29" s="41"/>
      <c r="AJ29" s="685"/>
      <c r="AK29" s="685"/>
      <c r="AL29" s="42"/>
      <c r="AM29" s="327"/>
      <c r="AN29" s="44"/>
      <c r="AO29" s="171" t="str">
        <f t="shared" si="2"/>
        <v/>
      </c>
      <c r="AP29" s="44"/>
      <c r="AQ29" s="44"/>
      <c r="AR29" s="44"/>
      <c r="AS29" s="75"/>
      <c r="AT29" s="75"/>
      <c r="AU29" s="76" t="b">
        <f t="shared" si="3"/>
        <v>1</v>
      </c>
    </row>
    <row r="30" spans="1:47" ht="45" customHeight="1">
      <c r="A30" s="66"/>
      <c r="B30" s="66"/>
      <c r="C30" s="66"/>
      <c r="D30" s="225"/>
      <c r="E30" s="44"/>
      <c r="F30" s="287" t="str">
        <f t="shared" si="0"/>
        <v/>
      </c>
      <c r="G30" s="87"/>
      <c r="H30" s="84"/>
      <c r="I30" s="84"/>
      <c r="J30" s="46"/>
      <c r="K30" s="44"/>
      <c r="L30" s="44"/>
      <c r="M30" s="44"/>
      <c r="N30" s="46"/>
      <c r="O30" s="41"/>
      <c r="P30" s="194"/>
      <c r="Q30" s="41"/>
      <c r="R30" s="41"/>
      <c r="S30" s="84"/>
      <c r="T30" s="46"/>
      <c r="U30" s="201"/>
      <c r="V30" s="85"/>
      <c r="W30" s="86"/>
      <c r="X30" s="89"/>
      <c r="Y30" s="201"/>
      <c r="Z30" s="201"/>
      <c r="AA30" s="87"/>
      <c r="AB30" s="171" t="str">
        <f t="shared" si="1"/>
        <v/>
      </c>
      <c r="AC30" s="44"/>
      <c r="AD30" s="201"/>
      <c r="AE30" s="201"/>
      <c r="AF30" s="41"/>
      <c r="AG30" s="46"/>
      <c r="AH30" s="46"/>
      <c r="AI30" s="41"/>
      <c r="AJ30" s="685"/>
      <c r="AK30" s="685"/>
      <c r="AL30" s="42"/>
      <c r="AM30" s="327"/>
      <c r="AN30" s="44"/>
      <c r="AO30" s="171" t="str">
        <f t="shared" si="2"/>
        <v/>
      </c>
      <c r="AP30" s="44"/>
      <c r="AQ30" s="44"/>
      <c r="AR30" s="44"/>
      <c r="AS30" s="75"/>
      <c r="AT30" s="75"/>
      <c r="AU30" s="76" t="b">
        <f t="shared" si="3"/>
        <v>1</v>
      </c>
    </row>
    <row r="31" spans="1:47" ht="45" customHeight="1">
      <c r="A31" s="66"/>
      <c r="B31" s="66"/>
      <c r="C31" s="66"/>
      <c r="D31" s="225"/>
      <c r="E31" s="44"/>
      <c r="F31" s="287" t="str">
        <f t="shared" si="0"/>
        <v/>
      </c>
      <c r="G31" s="87"/>
      <c r="H31" s="84"/>
      <c r="I31" s="84"/>
      <c r="J31" s="46"/>
      <c r="K31" s="44"/>
      <c r="L31" s="44"/>
      <c r="M31" s="44"/>
      <c r="N31" s="46"/>
      <c r="O31" s="41"/>
      <c r="P31" s="194"/>
      <c r="Q31" s="41"/>
      <c r="R31" s="41"/>
      <c r="S31" s="84"/>
      <c r="T31" s="46"/>
      <c r="U31" s="201"/>
      <c r="V31" s="85"/>
      <c r="W31" s="86"/>
      <c r="X31" s="89"/>
      <c r="Y31" s="201"/>
      <c r="Z31" s="201"/>
      <c r="AA31" s="87"/>
      <c r="AB31" s="171" t="str">
        <f t="shared" si="1"/>
        <v/>
      </c>
      <c r="AC31" s="44"/>
      <c r="AD31" s="201"/>
      <c r="AE31" s="201"/>
      <c r="AF31" s="41"/>
      <c r="AG31" s="46"/>
      <c r="AH31" s="46"/>
      <c r="AI31" s="41"/>
      <c r="AJ31" s="685"/>
      <c r="AK31" s="685"/>
      <c r="AL31" s="42"/>
      <c r="AM31" s="327"/>
      <c r="AN31" s="44"/>
      <c r="AO31" s="171" t="str">
        <f t="shared" si="2"/>
        <v/>
      </c>
      <c r="AP31" s="44"/>
      <c r="AQ31" s="44"/>
      <c r="AR31" s="44"/>
      <c r="AS31" s="75"/>
      <c r="AT31" s="75"/>
      <c r="AU31" s="76" t="b">
        <f t="shared" si="3"/>
        <v>1</v>
      </c>
    </row>
    <row r="32" spans="1:47" ht="45" customHeight="1">
      <c r="A32" s="66"/>
      <c r="B32" s="66"/>
      <c r="C32" s="66"/>
      <c r="D32" s="225"/>
      <c r="E32" s="44"/>
      <c r="F32" s="287" t="str">
        <f t="shared" si="0"/>
        <v/>
      </c>
      <c r="G32" s="87"/>
      <c r="H32" s="84"/>
      <c r="I32" s="84"/>
      <c r="J32" s="46"/>
      <c r="K32" s="44"/>
      <c r="L32" s="44"/>
      <c r="M32" s="44"/>
      <c r="N32" s="46"/>
      <c r="O32" s="41"/>
      <c r="P32" s="194"/>
      <c r="Q32" s="41"/>
      <c r="R32" s="41"/>
      <c r="S32" s="84"/>
      <c r="T32" s="46"/>
      <c r="U32" s="201"/>
      <c r="V32" s="85"/>
      <c r="W32" s="86"/>
      <c r="X32" s="89"/>
      <c r="Y32" s="201"/>
      <c r="Z32" s="201"/>
      <c r="AA32" s="87"/>
      <c r="AB32" s="171" t="str">
        <f t="shared" si="1"/>
        <v/>
      </c>
      <c r="AC32" s="44"/>
      <c r="AD32" s="201"/>
      <c r="AE32" s="201"/>
      <c r="AF32" s="41"/>
      <c r="AG32" s="46"/>
      <c r="AH32" s="46"/>
      <c r="AI32" s="41"/>
      <c r="AJ32" s="685"/>
      <c r="AK32" s="685"/>
      <c r="AL32" s="42"/>
      <c r="AM32" s="327"/>
      <c r="AN32" s="44"/>
      <c r="AO32" s="171" t="str">
        <f t="shared" si="2"/>
        <v/>
      </c>
      <c r="AP32" s="44"/>
      <c r="AQ32" s="44"/>
      <c r="AR32" s="44"/>
      <c r="AS32" s="75"/>
      <c r="AT32" s="75"/>
      <c r="AU32" s="76" t="b">
        <f t="shared" si="3"/>
        <v>1</v>
      </c>
    </row>
    <row r="33" spans="1:47" ht="45" customHeight="1">
      <c r="A33" s="66"/>
      <c r="B33" s="66"/>
      <c r="C33" s="66"/>
      <c r="D33" s="225"/>
      <c r="E33" s="44"/>
      <c r="F33" s="287" t="str">
        <f t="shared" si="0"/>
        <v/>
      </c>
      <c r="G33" s="87"/>
      <c r="H33" s="84"/>
      <c r="I33" s="84"/>
      <c r="J33" s="46"/>
      <c r="K33" s="44"/>
      <c r="L33" s="44"/>
      <c r="M33" s="44"/>
      <c r="N33" s="46"/>
      <c r="O33" s="41"/>
      <c r="P33" s="194"/>
      <c r="Q33" s="41"/>
      <c r="R33" s="41"/>
      <c r="S33" s="84"/>
      <c r="T33" s="46"/>
      <c r="U33" s="201"/>
      <c r="V33" s="85"/>
      <c r="W33" s="86"/>
      <c r="X33" s="89"/>
      <c r="Y33" s="201"/>
      <c r="Z33" s="201"/>
      <c r="AA33" s="87"/>
      <c r="AB33" s="171" t="str">
        <f t="shared" si="1"/>
        <v/>
      </c>
      <c r="AC33" s="44"/>
      <c r="AD33" s="201"/>
      <c r="AE33" s="201"/>
      <c r="AF33" s="41"/>
      <c r="AG33" s="46"/>
      <c r="AH33" s="46"/>
      <c r="AI33" s="41"/>
      <c r="AJ33" s="685"/>
      <c r="AK33" s="685"/>
      <c r="AL33" s="42"/>
      <c r="AM33" s="327"/>
      <c r="AN33" s="44"/>
      <c r="AO33" s="171" t="str">
        <f t="shared" si="2"/>
        <v/>
      </c>
      <c r="AP33" s="44"/>
      <c r="AQ33" s="44"/>
      <c r="AR33" s="44"/>
      <c r="AS33" s="75"/>
      <c r="AT33" s="75"/>
      <c r="AU33" s="76" t="b">
        <f t="shared" si="3"/>
        <v>1</v>
      </c>
    </row>
    <row r="34" spans="1:47" ht="45" customHeight="1">
      <c r="A34" s="66"/>
      <c r="B34" s="66"/>
      <c r="C34" s="66"/>
      <c r="D34" s="225"/>
      <c r="E34" s="44"/>
      <c r="F34" s="287" t="str">
        <f t="shared" si="0"/>
        <v/>
      </c>
      <c r="G34" s="87"/>
      <c r="H34" s="84"/>
      <c r="I34" s="84"/>
      <c r="J34" s="46"/>
      <c r="K34" s="44"/>
      <c r="L34" s="44"/>
      <c r="M34" s="44"/>
      <c r="N34" s="46"/>
      <c r="O34" s="41"/>
      <c r="P34" s="194"/>
      <c r="Q34" s="41"/>
      <c r="R34" s="41"/>
      <c r="S34" s="84"/>
      <c r="T34" s="46"/>
      <c r="U34" s="201"/>
      <c r="V34" s="85"/>
      <c r="W34" s="86"/>
      <c r="X34" s="89"/>
      <c r="Y34" s="201"/>
      <c r="Z34" s="201"/>
      <c r="AA34" s="87"/>
      <c r="AB34" s="171" t="str">
        <f t="shared" si="1"/>
        <v/>
      </c>
      <c r="AC34" s="44"/>
      <c r="AD34" s="201"/>
      <c r="AE34" s="201"/>
      <c r="AF34" s="41"/>
      <c r="AG34" s="46"/>
      <c r="AH34" s="46"/>
      <c r="AI34" s="41"/>
      <c r="AJ34" s="685"/>
      <c r="AK34" s="685"/>
      <c r="AL34" s="42"/>
      <c r="AM34" s="327"/>
      <c r="AN34" s="44"/>
      <c r="AO34" s="171" t="str">
        <f t="shared" si="2"/>
        <v/>
      </c>
      <c r="AP34" s="44"/>
      <c r="AQ34" s="44"/>
      <c r="AR34" s="44"/>
      <c r="AS34" s="75"/>
      <c r="AT34" s="75"/>
      <c r="AU34" s="76" t="b">
        <f t="shared" si="3"/>
        <v>1</v>
      </c>
    </row>
    <row r="35" spans="1:47" ht="45" customHeight="1">
      <c r="A35" s="66"/>
      <c r="B35" s="66"/>
      <c r="C35" s="66"/>
      <c r="D35" s="225"/>
      <c r="E35" s="44"/>
      <c r="F35" s="287" t="str">
        <f t="shared" si="0"/>
        <v/>
      </c>
      <c r="G35" s="87"/>
      <c r="H35" s="84"/>
      <c r="I35" s="84"/>
      <c r="J35" s="46"/>
      <c r="K35" s="44"/>
      <c r="L35" s="44"/>
      <c r="M35" s="44"/>
      <c r="N35" s="46"/>
      <c r="O35" s="41"/>
      <c r="P35" s="194"/>
      <c r="Q35" s="41"/>
      <c r="R35" s="41"/>
      <c r="S35" s="84"/>
      <c r="T35" s="46"/>
      <c r="U35" s="201"/>
      <c r="V35" s="85"/>
      <c r="W35" s="86"/>
      <c r="X35" s="89"/>
      <c r="Y35" s="201"/>
      <c r="Z35" s="201"/>
      <c r="AA35" s="87"/>
      <c r="AB35" s="171" t="str">
        <f t="shared" si="1"/>
        <v/>
      </c>
      <c r="AC35" s="44"/>
      <c r="AD35" s="201"/>
      <c r="AE35" s="201"/>
      <c r="AF35" s="41"/>
      <c r="AG35" s="46"/>
      <c r="AH35" s="46"/>
      <c r="AI35" s="41"/>
      <c r="AJ35" s="685"/>
      <c r="AK35" s="685"/>
      <c r="AL35" s="42"/>
      <c r="AM35" s="327"/>
      <c r="AN35" s="44"/>
      <c r="AO35" s="171" t="str">
        <f t="shared" si="2"/>
        <v/>
      </c>
      <c r="AP35" s="44"/>
      <c r="AQ35" s="44"/>
      <c r="AR35" s="44"/>
      <c r="AS35" s="75"/>
      <c r="AT35" s="75"/>
      <c r="AU35" s="76" t="b">
        <f t="shared" si="3"/>
        <v>1</v>
      </c>
    </row>
    <row r="36" spans="1:47" ht="45" customHeight="1">
      <c r="A36" s="66"/>
      <c r="B36" s="66"/>
      <c r="C36" s="66"/>
      <c r="D36" s="225"/>
      <c r="E36" s="44"/>
      <c r="F36" s="287" t="str">
        <f t="shared" si="0"/>
        <v/>
      </c>
      <c r="G36" s="87"/>
      <c r="H36" s="84"/>
      <c r="I36" s="84"/>
      <c r="J36" s="46"/>
      <c r="K36" s="44"/>
      <c r="L36" s="44"/>
      <c r="M36" s="44"/>
      <c r="N36" s="46"/>
      <c r="O36" s="41"/>
      <c r="P36" s="194"/>
      <c r="Q36" s="41"/>
      <c r="R36" s="41"/>
      <c r="S36" s="84"/>
      <c r="T36" s="46"/>
      <c r="U36" s="201"/>
      <c r="V36" s="85"/>
      <c r="W36" s="86"/>
      <c r="X36" s="89"/>
      <c r="Y36" s="201"/>
      <c r="Z36" s="201"/>
      <c r="AA36" s="87"/>
      <c r="AB36" s="171" t="str">
        <f t="shared" si="1"/>
        <v/>
      </c>
      <c r="AC36" s="44"/>
      <c r="AD36" s="201"/>
      <c r="AE36" s="201"/>
      <c r="AF36" s="41"/>
      <c r="AG36" s="46"/>
      <c r="AH36" s="46"/>
      <c r="AI36" s="41"/>
      <c r="AJ36" s="685"/>
      <c r="AK36" s="685"/>
      <c r="AL36" s="42"/>
      <c r="AM36" s="327"/>
      <c r="AN36" s="44"/>
      <c r="AO36" s="171" t="str">
        <f t="shared" si="2"/>
        <v/>
      </c>
      <c r="AP36" s="44"/>
      <c r="AQ36" s="44"/>
      <c r="AR36" s="44"/>
      <c r="AS36" s="75"/>
      <c r="AT36" s="75"/>
      <c r="AU36" s="76" t="b">
        <f t="shared" si="3"/>
        <v>1</v>
      </c>
    </row>
    <row r="37" spans="1:47" ht="45" customHeight="1">
      <c r="A37" s="66"/>
      <c r="B37" s="66"/>
      <c r="C37" s="66"/>
      <c r="D37" s="225"/>
      <c r="E37" s="44"/>
      <c r="F37" s="287" t="str">
        <f t="shared" si="0"/>
        <v/>
      </c>
      <c r="G37" s="87"/>
      <c r="H37" s="84"/>
      <c r="I37" s="84"/>
      <c r="J37" s="46"/>
      <c r="K37" s="44"/>
      <c r="L37" s="44"/>
      <c r="M37" s="44"/>
      <c r="N37" s="46"/>
      <c r="O37" s="41"/>
      <c r="P37" s="194"/>
      <c r="Q37" s="41"/>
      <c r="R37" s="41"/>
      <c r="S37" s="84"/>
      <c r="T37" s="46"/>
      <c r="U37" s="201"/>
      <c r="V37" s="85"/>
      <c r="W37" s="86"/>
      <c r="X37" s="89"/>
      <c r="Y37" s="201"/>
      <c r="Z37" s="201"/>
      <c r="AA37" s="87"/>
      <c r="AB37" s="171" t="str">
        <f t="shared" si="1"/>
        <v/>
      </c>
      <c r="AC37" s="44"/>
      <c r="AD37" s="201"/>
      <c r="AE37" s="201"/>
      <c r="AF37" s="41"/>
      <c r="AG37" s="46"/>
      <c r="AH37" s="46"/>
      <c r="AI37" s="41"/>
      <c r="AJ37" s="685"/>
      <c r="AK37" s="685"/>
      <c r="AL37" s="42"/>
      <c r="AM37" s="327"/>
      <c r="AN37" s="44"/>
      <c r="AO37" s="171" t="str">
        <f t="shared" si="2"/>
        <v/>
      </c>
      <c r="AP37" s="44"/>
      <c r="AQ37" s="44"/>
      <c r="AR37" s="44"/>
      <c r="AS37" s="75"/>
      <c r="AT37" s="75"/>
      <c r="AU37" s="76" t="b">
        <f t="shared" si="3"/>
        <v>1</v>
      </c>
    </row>
    <row r="38" spans="1:47" ht="45" customHeight="1">
      <c r="A38" s="66"/>
      <c r="B38" s="66"/>
      <c r="C38" s="66"/>
      <c r="D38" s="225"/>
      <c r="E38" s="44"/>
      <c r="F38" s="287" t="str">
        <f t="shared" si="0"/>
        <v/>
      </c>
      <c r="G38" s="87"/>
      <c r="H38" s="84"/>
      <c r="I38" s="84"/>
      <c r="J38" s="46"/>
      <c r="K38" s="44"/>
      <c r="L38" s="44"/>
      <c r="M38" s="44"/>
      <c r="N38" s="46"/>
      <c r="O38" s="41"/>
      <c r="P38" s="194"/>
      <c r="Q38" s="41"/>
      <c r="R38" s="41"/>
      <c r="S38" s="84"/>
      <c r="T38" s="46"/>
      <c r="U38" s="201"/>
      <c r="V38" s="85"/>
      <c r="W38" s="86"/>
      <c r="X38" s="89"/>
      <c r="Y38" s="201"/>
      <c r="Z38" s="201"/>
      <c r="AA38" s="87"/>
      <c r="AB38" s="171" t="str">
        <f t="shared" si="1"/>
        <v/>
      </c>
      <c r="AC38" s="44"/>
      <c r="AD38" s="201"/>
      <c r="AE38" s="201"/>
      <c r="AF38" s="41"/>
      <c r="AG38" s="46"/>
      <c r="AH38" s="46"/>
      <c r="AI38" s="41"/>
      <c r="AJ38" s="685"/>
      <c r="AK38" s="685"/>
      <c r="AL38" s="42"/>
      <c r="AM38" s="327"/>
      <c r="AN38" s="44"/>
      <c r="AO38" s="171" t="str">
        <f t="shared" si="2"/>
        <v/>
      </c>
      <c r="AP38" s="44"/>
      <c r="AQ38" s="44"/>
      <c r="AR38" s="44"/>
      <c r="AS38" s="75"/>
      <c r="AT38" s="75"/>
      <c r="AU38" s="76" t="b">
        <f t="shared" si="3"/>
        <v>1</v>
      </c>
    </row>
    <row r="39" spans="1:47" ht="45" customHeight="1">
      <c r="A39" s="66"/>
      <c r="B39" s="66"/>
      <c r="C39" s="66"/>
      <c r="D39" s="225"/>
      <c r="E39" s="44"/>
      <c r="F39" s="287" t="str">
        <f t="shared" si="0"/>
        <v/>
      </c>
      <c r="G39" s="87"/>
      <c r="H39" s="84"/>
      <c r="I39" s="84"/>
      <c r="J39" s="46"/>
      <c r="K39" s="44"/>
      <c r="L39" s="44"/>
      <c r="M39" s="44"/>
      <c r="N39" s="46"/>
      <c r="O39" s="41"/>
      <c r="P39" s="194"/>
      <c r="Q39" s="41"/>
      <c r="R39" s="41"/>
      <c r="S39" s="84"/>
      <c r="T39" s="46"/>
      <c r="U39" s="201"/>
      <c r="V39" s="85"/>
      <c r="W39" s="86"/>
      <c r="X39" s="89"/>
      <c r="Y39" s="201"/>
      <c r="Z39" s="201"/>
      <c r="AA39" s="87"/>
      <c r="AB39" s="171" t="str">
        <f t="shared" si="1"/>
        <v/>
      </c>
      <c r="AC39" s="44"/>
      <c r="AD39" s="201"/>
      <c r="AE39" s="201"/>
      <c r="AF39" s="41"/>
      <c r="AG39" s="46"/>
      <c r="AH39" s="46"/>
      <c r="AI39" s="41"/>
      <c r="AJ39" s="685"/>
      <c r="AK39" s="685"/>
      <c r="AL39" s="42"/>
      <c r="AM39" s="327"/>
      <c r="AN39" s="44"/>
      <c r="AO39" s="171" t="str">
        <f t="shared" si="2"/>
        <v/>
      </c>
      <c r="AP39" s="44"/>
      <c r="AQ39" s="44"/>
      <c r="AR39" s="44"/>
      <c r="AS39" s="75"/>
      <c r="AT39" s="75"/>
      <c r="AU39" s="76" t="b">
        <f t="shared" si="3"/>
        <v>1</v>
      </c>
    </row>
    <row r="40" spans="1:47" ht="45" customHeight="1">
      <c r="A40" s="66"/>
      <c r="B40" s="66"/>
      <c r="C40" s="66"/>
      <c r="D40" s="225"/>
      <c r="E40" s="44"/>
      <c r="F40" s="287" t="str">
        <f t="shared" si="0"/>
        <v/>
      </c>
      <c r="G40" s="87"/>
      <c r="H40" s="84"/>
      <c r="I40" s="84"/>
      <c r="J40" s="46"/>
      <c r="K40" s="44"/>
      <c r="L40" s="44"/>
      <c r="M40" s="44"/>
      <c r="N40" s="46"/>
      <c r="O40" s="41"/>
      <c r="P40" s="194"/>
      <c r="Q40" s="41"/>
      <c r="R40" s="41"/>
      <c r="S40" s="84"/>
      <c r="T40" s="46"/>
      <c r="U40" s="201"/>
      <c r="V40" s="85"/>
      <c r="W40" s="86"/>
      <c r="X40" s="89"/>
      <c r="Y40" s="201"/>
      <c r="Z40" s="201"/>
      <c r="AA40" s="87"/>
      <c r="AB40" s="171" t="str">
        <f t="shared" si="1"/>
        <v/>
      </c>
      <c r="AC40" s="44"/>
      <c r="AD40" s="201"/>
      <c r="AE40" s="201"/>
      <c r="AF40" s="41"/>
      <c r="AG40" s="46"/>
      <c r="AH40" s="46"/>
      <c r="AI40" s="41"/>
      <c r="AJ40" s="685"/>
      <c r="AK40" s="685"/>
      <c r="AL40" s="42"/>
      <c r="AM40" s="327"/>
      <c r="AN40" s="44"/>
      <c r="AO40" s="171" t="str">
        <f t="shared" si="2"/>
        <v/>
      </c>
      <c r="AP40" s="44"/>
      <c r="AQ40" s="44"/>
      <c r="AR40" s="44"/>
      <c r="AS40" s="75"/>
      <c r="AT40" s="75"/>
      <c r="AU40" s="76" t="b">
        <f t="shared" si="3"/>
        <v>1</v>
      </c>
    </row>
    <row r="41" spans="1:47" ht="45" customHeight="1">
      <c r="A41" s="66"/>
      <c r="B41" s="66"/>
      <c r="C41" s="66"/>
      <c r="D41" s="225"/>
      <c r="E41" s="44"/>
      <c r="F41" s="287" t="str">
        <f t="shared" si="0"/>
        <v/>
      </c>
      <c r="G41" s="87"/>
      <c r="H41" s="84"/>
      <c r="I41" s="84"/>
      <c r="J41" s="46"/>
      <c r="K41" s="44"/>
      <c r="L41" s="44"/>
      <c r="M41" s="44"/>
      <c r="N41" s="46"/>
      <c r="O41" s="41"/>
      <c r="P41" s="194"/>
      <c r="Q41" s="41"/>
      <c r="R41" s="41"/>
      <c r="S41" s="84"/>
      <c r="T41" s="46"/>
      <c r="U41" s="201"/>
      <c r="V41" s="85"/>
      <c r="W41" s="86"/>
      <c r="X41" s="89"/>
      <c r="Y41" s="201"/>
      <c r="Z41" s="201"/>
      <c r="AA41" s="87"/>
      <c r="AB41" s="171" t="str">
        <f t="shared" si="1"/>
        <v/>
      </c>
      <c r="AC41" s="44"/>
      <c r="AD41" s="201"/>
      <c r="AE41" s="201"/>
      <c r="AF41" s="41"/>
      <c r="AG41" s="46"/>
      <c r="AH41" s="46"/>
      <c r="AI41" s="41"/>
      <c r="AJ41" s="685"/>
      <c r="AK41" s="685"/>
      <c r="AL41" s="42"/>
      <c r="AM41" s="327"/>
      <c r="AN41" s="44"/>
      <c r="AO41" s="171" t="str">
        <f t="shared" si="2"/>
        <v/>
      </c>
      <c r="AP41" s="44"/>
      <c r="AQ41" s="44"/>
      <c r="AR41" s="44"/>
      <c r="AS41" s="75"/>
      <c r="AT41" s="75"/>
      <c r="AU41" s="76" t="b">
        <f t="shared" si="3"/>
        <v>1</v>
      </c>
    </row>
    <row r="42" spans="1:47" ht="45" customHeight="1">
      <c r="A42" s="66"/>
      <c r="B42" s="66"/>
      <c r="C42" s="66"/>
      <c r="D42" s="225"/>
      <c r="E42" s="44"/>
      <c r="F42" s="287" t="str">
        <f t="shared" si="0"/>
        <v/>
      </c>
      <c r="G42" s="87"/>
      <c r="H42" s="84"/>
      <c r="I42" s="84"/>
      <c r="J42" s="46"/>
      <c r="K42" s="44"/>
      <c r="L42" s="44"/>
      <c r="M42" s="44"/>
      <c r="N42" s="46"/>
      <c r="O42" s="41"/>
      <c r="P42" s="194"/>
      <c r="Q42" s="41"/>
      <c r="R42" s="41"/>
      <c r="S42" s="84"/>
      <c r="T42" s="46"/>
      <c r="U42" s="201"/>
      <c r="V42" s="85"/>
      <c r="W42" s="86"/>
      <c r="X42" s="89"/>
      <c r="Y42" s="201"/>
      <c r="Z42" s="201"/>
      <c r="AA42" s="87"/>
      <c r="AB42" s="171" t="str">
        <f t="shared" si="1"/>
        <v/>
      </c>
      <c r="AC42" s="44"/>
      <c r="AD42" s="201"/>
      <c r="AE42" s="201"/>
      <c r="AF42" s="41"/>
      <c r="AG42" s="46"/>
      <c r="AH42" s="46"/>
      <c r="AI42" s="41"/>
      <c r="AJ42" s="685"/>
      <c r="AK42" s="685"/>
      <c r="AL42" s="42"/>
      <c r="AM42" s="327"/>
      <c r="AN42" s="44"/>
      <c r="AO42" s="171" t="str">
        <f t="shared" si="2"/>
        <v/>
      </c>
      <c r="AP42" s="44"/>
      <c r="AQ42" s="44"/>
      <c r="AR42" s="44"/>
      <c r="AS42" s="75"/>
      <c r="AT42" s="75"/>
      <c r="AU42" s="76" t="b">
        <f t="shared" si="3"/>
        <v>1</v>
      </c>
    </row>
    <row r="43" spans="1:47" ht="45" customHeight="1">
      <c r="A43" s="66"/>
      <c r="B43" s="66"/>
      <c r="C43" s="66"/>
      <c r="D43" s="225"/>
      <c r="E43" s="44"/>
      <c r="F43" s="287" t="str">
        <f t="shared" si="0"/>
        <v/>
      </c>
      <c r="G43" s="87"/>
      <c r="H43" s="84"/>
      <c r="I43" s="84"/>
      <c r="J43" s="46"/>
      <c r="K43" s="44"/>
      <c r="L43" s="44"/>
      <c r="M43" s="44"/>
      <c r="N43" s="46"/>
      <c r="O43" s="41"/>
      <c r="P43" s="194"/>
      <c r="Q43" s="41"/>
      <c r="R43" s="41"/>
      <c r="S43" s="84"/>
      <c r="T43" s="46"/>
      <c r="U43" s="201"/>
      <c r="V43" s="85"/>
      <c r="W43" s="86"/>
      <c r="X43" s="89"/>
      <c r="Y43" s="201"/>
      <c r="Z43" s="201"/>
      <c r="AA43" s="87"/>
      <c r="AB43" s="171" t="str">
        <f t="shared" si="1"/>
        <v/>
      </c>
      <c r="AC43" s="44"/>
      <c r="AD43" s="201"/>
      <c r="AE43" s="201"/>
      <c r="AF43" s="41"/>
      <c r="AG43" s="46"/>
      <c r="AH43" s="46"/>
      <c r="AI43" s="41"/>
      <c r="AJ43" s="685"/>
      <c r="AK43" s="685"/>
      <c r="AL43" s="42"/>
      <c r="AM43" s="327"/>
      <c r="AN43" s="44"/>
      <c r="AO43" s="171" t="str">
        <f t="shared" si="2"/>
        <v/>
      </c>
      <c r="AP43" s="44"/>
      <c r="AQ43" s="44"/>
      <c r="AR43" s="44"/>
      <c r="AS43" s="75"/>
      <c r="AT43" s="75"/>
      <c r="AU43" s="76" t="b">
        <f t="shared" si="3"/>
        <v>1</v>
      </c>
    </row>
    <row r="44" spans="1:47" ht="45" customHeight="1">
      <c r="A44" s="66"/>
      <c r="B44" s="66"/>
      <c r="C44" s="66"/>
      <c r="D44" s="66"/>
      <c r="E44" s="44"/>
      <c r="F44" s="287" t="str">
        <f t="shared" si="0"/>
        <v/>
      </c>
      <c r="G44" s="87"/>
      <c r="H44" s="84"/>
      <c r="I44" s="84"/>
      <c r="J44" s="46"/>
      <c r="K44" s="44"/>
      <c r="L44" s="44"/>
      <c r="M44" s="44"/>
      <c r="N44" s="46"/>
      <c r="O44" s="41"/>
      <c r="P44" s="194"/>
      <c r="Q44" s="41"/>
      <c r="R44" s="41"/>
      <c r="S44" s="84"/>
      <c r="T44" s="46"/>
      <c r="U44" s="201"/>
      <c r="V44" s="85"/>
      <c r="W44" s="86"/>
      <c r="X44" s="89"/>
      <c r="Y44" s="201"/>
      <c r="Z44" s="201"/>
      <c r="AA44" s="87"/>
      <c r="AB44" s="171" t="str">
        <f t="shared" si="1"/>
        <v/>
      </c>
      <c r="AC44" s="44"/>
      <c r="AD44" s="201"/>
      <c r="AE44" s="201"/>
      <c r="AF44" s="41"/>
      <c r="AG44" s="46"/>
      <c r="AH44" s="46"/>
      <c r="AI44" s="41"/>
      <c r="AJ44" s="675"/>
      <c r="AK44" s="676"/>
      <c r="AL44" s="42"/>
      <c r="AM44" s="327"/>
      <c r="AN44" s="44"/>
      <c r="AO44" s="171" t="str">
        <f t="shared" si="2"/>
        <v/>
      </c>
      <c r="AP44" s="44"/>
      <c r="AQ44" s="44"/>
      <c r="AR44" s="44"/>
      <c r="AS44" s="75"/>
      <c r="AT44" s="75"/>
      <c r="AU44" s="76" t="b">
        <f t="shared" si="3"/>
        <v>1</v>
      </c>
    </row>
    <row r="45" spans="1:47" ht="45" customHeight="1">
      <c r="A45" s="66"/>
      <c r="B45" s="66"/>
      <c r="C45" s="66"/>
      <c r="D45" s="66"/>
      <c r="E45" s="44"/>
      <c r="F45" s="287" t="str">
        <f t="shared" si="0"/>
        <v/>
      </c>
      <c r="G45" s="87"/>
      <c r="H45" s="84"/>
      <c r="I45" s="84"/>
      <c r="J45" s="46"/>
      <c r="K45" s="44"/>
      <c r="L45" s="44"/>
      <c r="M45" s="44"/>
      <c r="N45" s="46"/>
      <c r="O45" s="41"/>
      <c r="P45" s="194"/>
      <c r="Q45" s="41"/>
      <c r="R45" s="41"/>
      <c r="S45" s="84"/>
      <c r="T45" s="46"/>
      <c r="U45" s="201"/>
      <c r="V45" s="85"/>
      <c r="W45" s="86"/>
      <c r="X45" s="89"/>
      <c r="Y45" s="201"/>
      <c r="Z45" s="201"/>
      <c r="AA45" s="87"/>
      <c r="AB45" s="171" t="str">
        <f t="shared" si="1"/>
        <v/>
      </c>
      <c r="AC45" s="44"/>
      <c r="AD45" s="201"/>
      <c r="AE45" s="201"/>
      <c r="AF45" s="41"/>
      <c r="AG45" s="46"/>
      <c r="AH45" s="46"/>
      <c r="AI45" s="41"/>
      <c r="AJ45" s="675"/>
      <c r="AK45" s="676"/>
      <c r="AL45" s="42"/>
      <c r="AM45" s="327"/>
      <c r="AN45" s="44"/>
      <c r="AO45" s="171" t="str">
        <f t="shared" si="2"/>
        <v/>
      </c>
      <c r="AP45" s="44"/>
      <c r="AQ45" s="44"/>
      <c r="AR45" s="44"/>
      <c r="AS45" s="75"/>
      <c r="AT45" s="75"/>
      <c r="AU45" s="76" t="b">
        <f t="shared" si="3"/>
        <v>1</v>
      </c>
    </row>
    <row r="46" spans="1:47" ht="45" customHeight="1">
      <c r="A46" s="66"/>
      <c r="B46" s="66"/>
      <c r="C46" s="66"/>
      <c r="D46" s="66"/>
      <c r="E46" s="44"/>
      <c r="F46" s="287" t="str">
        <f t="shared" si="0"/>
        <v/>
      </c>
      <c r="G46" s="87"/>
      <c r="H46" s="84"/>
      <c r="I46" s="84"/>
      <c r="J46" s="46"/>
      <c r="K46" s="44"/>
      <c r="L46" s="44"/>
      <c r="M46" s="44"/>
      <c r="N46" s="46"/>
      <c r="O46" s="41"/>
      <c r="P46" s="194"/>
      <c r="Q46" s="41"/>
      <c r="R46" s="41"/>
      <c r="S46" s="84"/>
      <c r="T46" s="46"/>
      <c r="U46" s="201"/>
      <c r="V46" s="85"/>
      <c r="W46" s="86"/>
      <c r="X46" s="89"/>
      <c r="Y46" s="201"/>
      <c r="Z46" s="201"/>
      <c r="AA46" s="87"/>
      <c r="AB46" s="171" t="str">
        <f t="shared" si="1"/>
        <v/>
      </c>
      <c r="AC46" s="44"/>
      <c r="AD46" s="201"/>
      <c r="AE46" s="201"/>
      <c r="AF46" s="41"/>
      <c r="AG46" s="46"/>
      <c r="AH46" s="46"/>
      <c r="AI46" s="41"/>
      <c r="AJ46" s="675"/>
      <c r="AK46" s="676"/>
      <c r="AL46" s="42"/>
      <c r="AM46" s="327"/>
      <c r="AN46" s="44"/>
      <c r="AO46" s="171" t="str">
        <f t="shared" si="2"/>
        <v/>
      </c>
      <c r="AP46" s="44"/>
      <c r="AQ46" s="44"/>
      <c r="AR46" s="44"/>
      <c r="AS46" s="75"/>
      <c r="AT46" s="75"/>
      <c r="AU46" s="76" t="b">
        <f t="shared" si="3"/>
        <v>1</v>
      </c>
    </row>
    <row r="47" spans="1:47" ht="45" customHeight="1">
      <c r="A47" s="66"/>
      <c r="B47" s="66"/>
      <c r="C47" s="66"/>
      <c r="D47" s="66"/>
      <c r="E47" s="44"/>
      <c r="F47" s="287" t="str">
        <f t="shared" si="0"/>
        <v/>
      </c>
      <c r="G47" s="87"/>
      <c r="H47" s="84"/>
      <c r="I47" s="84"/>
      <c r="J47" s="46"/>
      <c r="K47" s="44"/>
      <c r="L47" s="44"/>
      <c r="M47" s="44"/>
      <c r="N47" s="46"/>
      <c r="O47" s="41"/>
      <c r="P47" s="194"/>
      <c r="Q47" s="41"/>
      <c r="R47" s="41"/>
      <c r="S47" s="84"/>
      <c r="T47" s="46"/>
      <c r="U47" s="201"/>
      <c r="V47" s="85"/>
      <c r="W47" s="86"/>
      <c r="X47" s="89"/>
      <c r="Y47" s="201"/>
      <c r="Z47" s="201"/>
      <c r="AA47" s="87"/>
      <c r="AB47" s="171" t="str">
        <f t="shared" si="1"/>
        <v/>
      </c>
      <c r="AC47" s="44"/>
      <c r="AD47" s="201"/>
      <c r="AE47" s="201"/>
      <c r="AF47" s="41"/>
      <c r="AG47" s="46"/>
      <c r="AH47" s="46"/>
      <c r="AI47" s="41"/>
      <c r="AJ47" s="675"/>
      <c r="AK47" s="676"/>
      <c r="AL47" s="42"/>
      <c r="AM47" s="327"/>
      <c r="AN47" s="44"/>
      <c r="AO47" s="171" t="str">
        <f t="shared" si="2"/>
        <v/>
      </c>
      <c r="AP47" s="44"/>
      <c r="AQ47" s="44"/>
      <c r="AR47" s="44"/>
      <c r="AS47" s="75"/>
      <c r="AT47" s="75"/>
      <c r="AU47" s="76" t="b">
        <f t="shared" si="3"/>
        <v>1</v>
      </c>
    </row>
    <row r="48" spans="1:47" ht="45" customHeight="1">
      <c r="A48" s="66"/>
      <c r="B48" s="66"/>
      <c r="C48" s="66"/>
      <c r="D48" s="66"/>
      <c r="E48" s="44"/>
      <c r="F48" s="287" t="str">
        <f t="shared" si="0"/>
        <v/>
      </c>
      <c r="G48" s="87"/>
      <c r="H48" s="84"/>
      <c r="I48" s="84"/>
      <c r="J48" s="46"/>
      <c r="K48" s="44"/>
      <c r="L48" s="44"/>
      <c r="M48" s="44"/>
      <c r="N48" s="46"/>
      <c r="O48" s="41"/>
      <c r="P48" s="194"/>
      <c r="Q48" s="41"/>
      <c r="R48" s="41"/>
      <c r="S48" s="84"/>
      <c r="T48" s="46"/>
      <c r="U48" s="201"/>
      <c r="V48" s="85"/>
      <c r="W48" s="86"/>
      <c r="X48" s="89"/>
      <c r="Y48" s="201"/>
      <c r="Z48" s="201"/>
      <c r="AA48" s="87"/>
      <c r="AB48" s="171" t="str">
        <f t="shared" si="1"/>
        <v/>
      </c>
      <c r="AC48" s="44"/>
      <c r="AD48" s="201"/>
      <c r="AE48" s="201"/>
      <c r="AF48" s="41"/>
      <c r="AG48" s="46"/>
      <c r="AH48" s="46"/>
      <c r="AI48" s="41"/>
      <c r="AJ48" s="675"/>
      <c r="AK48" s="676"/>
      <c r="AL48" s="42"/>
      <c r="AM48" s="327"/>
      <c r="AN48" s="44"/>
      <c r="AO48" s="171" t="str">
        <f t="shared" si="2"/>
        <v/>
      </c>
      <c r="AP48" s="44"/>
      <c r="AQ48" s="44"/>
      <c r="AR48" s="44"/>
      <c r="AS48" s="75"/>
      <c r="AT48" s="75"/>
      <c r="AU48" s="76" t="b">
        <f t="shared" si="3"/>
        <v>1</v>
      </c>
    </row>
    <row r="49" spans="1:47" ht="45" customHeight="1">
      <c r="A49" s="66"/>
      <c r="B49" s="66"/>
      <c r="C49" s="66"/>
      <c r="D49" s="66"/>
      <c r="E49" s="44"/>
      <c r="F49" s="287" t="str">
        <f t="shared" si="0"/>
        <v/>
      </c>
      <c r="G49" s="87"/>
      <c r="H49" s="84"/>
      <c r="I49" s="84"/>
      <c r="J49" s="46"/>
      <c r="K49" s="44"/>
      <c r="L49" s="44"/>
      <c r="M49" s="44"/>
      <c r="N49" s="46"/>
      <c r="O49" s="41"/>
      <c r="P49" s="194"/>
      <c r="Q49" s="41"/>
      <c r="R49" s="41"/>
      <c r="S49" s="84"/>
      <c r="T49" s="46"/>
      <c r="U49" s="201"/>
      <c r="V49" s="85"/>
      <c r="W49" s="86"/>
      <c r="X49" s="89"/>
      <c r="Y49" s="201"/>
      <c r="Z49" s="201"/>
      <c r="AA49" s="87"/>
      <c r="AB49" s="171" t="str">
        <f t="shared" si="1"/>
        <v/>
      </c>
      <c r="AC49" s="44"/>
      <c r="AD49" s="201"/>
      <c r="AE49" s="201"/>
      <c r="AF49" s="41"/>
      <c r="AG49" s="46"/>
      <c r="AH49" s="46"/>
      <c r="AI49" s="41"/>
      <c r="AJ49" s="675"/>
      <c r="AK49" s="676"/>
      <c r="AL49" s="42"/>
      <c r="AM49" s="327"/>
      <c r="AN49" s="44"/>
      <c r="AO49" s="171" t="str">
        <f t="shared" si="2"/>
        <v/>
      </c>
      <c r="AP49" s="44"/>
      <c r="AQ49" s="44"/>
      <c r="AR49" s="44"/>
      <c r="AS49" s="75"/>
      <c r="AT49" s="75"/>
      <c r="AU49" s="76" t="b">
        <f t="shared" si="3"/>
        <v>1</v>
      </c>
    </row>
    <row r="50" spans="1:47" ht="45" customHeight="1">
      <c r="A50" s="66"/>
      <c r="B50" s="66"/>
      <c r="C50" s="66"/>
      <c r="D50" s="66"/>
      <c r="E50" s="44"/>
      <c r="F50" s="287" t="str">
        <f t="shared" si="0"/>
        <v/>
      </c>
      <c r="G50" s="87"/>
      <c r="H50" s="84"/>
      <c r="I50" s="84"/>
      <c r="J50" s="46"/>
      <c r="K50" s="44"/>
      <c r="L50" s="44"/>
      <c r="M50" s="44"/>
      <c r="N50" s="46"/>
      <c r="O50" s="41"/>
      <c r="P50" s="194"/>
      <c r="Q50" s="41"/>
      <c r="R50" s="41"/>
      <c r="S50" s="84"/>
      <c r="T50" s="46"/>
      <c r="U50" s="201"/>
      <c r="V50" s="85"/>
      <c r="W50" s="86"/>
      <c r="X50" s="89"/>
      <c r="Y50" s="201"/>
      <c r="Z50" s="201"/>
      <c r="AA50" s="87"/>
      <c r="AB50" s="171" t="str">
        <f t="shared" si="1"/>
        <v/>
      </c>
      <c r="AC50" s="44"/>
      <c r="AD50" s="201"/>
      <c r="AE50" s="201"/>
      <c r="AF50" s="41"/>
      <c r="AG50" s="46"/>
      <c r="AH50" s="46"/>
      <c r="AI50" s="41"/>
      <c r="AJ50" s="675"/>
      <c r="AK50" s="676"/>
      <c r="AL50" s="42"/>
      <c r="AM50" s="327"/>
      <c r="AN50" s="44"/>
      <c r="AO50" s="171" t="str">
        <f t="shared" si="2"/>
        <v/>
      </c>
      <c r="AP50" s="44"/>
      <c r="AQ50" s="44"/>
      <c r="AR50" s="44"/>
      <c r="AS50" s="75"/>
      <c r="AT50" s="75"/>
      <c r="AU50" s="76" t="b">
        <f t="shared" si="3"/>
        <v>1</v>
      </c>
    </row>
    <row r="51" spans="1:47" ht="45" customHeight="1">
      <c r="A51" s="66"/>
      <c r="B51" s="66"/>
      <c r="C51" s="66"/>
      <c r="D51" s="66"/>
      <c r="E51" s="44"/>
      <c r="F51" s="287" t="str">
        <f t="shared" si="0"/>
        <v/>
      </c>
      <c r="G51" s="87"/>
      <c r="H51" s="84"/>
      <c r="I51" s="84"/>
      <c r="J51" s="46"/>
      <c r="K51" s="44"/>
      <c r="L51" s="44"/>
      <c r="M51" s="44"/>
      <c r="N51" s="46"/>
      <c r="O51" s="41"/>
      <c r="P51" s="194"/>
      <c r="Q51" s="41"/>
      <c r="R51" s="41"/>
      <c r="S51" s="84"/>
      <c r="T51" s="46"/>
      <c r="U51" s="201"/>
      <c r="V51" s="85"/>
      <c r="W51" s="86"/>
      <c r="X51" s="89"/>
      <c r="Y51" s="201"/>
      <c r="Z51" s="201"/>
      <c r="AA51" s="87"/>
      <c r="AB51" s="171" t="str">
        <f t="shared" si="1"/>
        <v/>
      </c>
      <c r="AC51" s="44"/>
      <c r="AD51" s="201"/>
      <c r="AE51" s="201"/>
      <c r="AF51" s="41"/>
      <c r="AG51" s="46"/>
      <c r="AH51" s="46"/>
      <c r="AI51" s="41"/>
      <c r="AJ51" s="675"/>
      <c r="AK51" s="676"/>
      <c r="AL51" s="42"/>
      <c r="AM51" s="327"/>
      <c r="AN51" s="44"/>
      <c r="AO51" s="171" t="str">
        <f t="shared" si="2"/>
        <v/>
      </c>
      <c r="AP51" s="44"/>
      <c r="AQ51" s="44"/>
      <c r="AR51" s="44"/>
      <c r="AS51" s="75"/>
      <c r="AT51" s="75"/>
      <c r="AU51" s="76" t="b">
        <f t="shared" si="3"/>
        <v>1</v>
      </c>
    </row>
    <row r="52" spans="1:47" ht="45" customHeight="1">
      <c r="A52" s="66"/>
      <c r="B52" s="66"/>
      <c r="C52" s="66"/>
      <c r="D52" s="66"/>
      <c r="E52" s="44"/>
      <c r="F52" s="287" t="str">
        <f t="shared" si="0"/>
        <v/>
      </c>
      <c r="G52" s="87"/>
      <c r="H52" s="84"/>
      <c r="I52" s="84"/>
      <c r="J52" s="46"/>
      <c r="K52" s="44"/>
      <c r="L52" s="44"/>
      <c r="M52" s="44"/>
      <c r="N52" s="46"/>
      <c r="O52" s="41"/>
      <c r="P52" s="194"/>
      <c r="Q52" s="41"/>
      <c r="R52" s="41"/>
      <c r="S52" s="84"/>
      <c r="T52" s="46"/>
      <c r="U52" s="201"/>
      <c r="V52" s="85"/>
      <c r="W52" s="86"/>
      <c r="X52" s="89"/>
      <c r="Y52" s="201"/>
      <c r="Z52" s="201"/>
      <c r="AA52" s="87"/>
      <c r="AB52" s="171" t="str">
        <f t="shared" si="1"/>
        <v/>
      </c>
      <c r="AC52" s="44"/>
      <c r="AD52" s="201"/>
      <c r="AE52" s="201"/>
      <c r="AF52" s="41"/>
      <c r="AG52" s="46"/>
      <c r="AH52" s="46"/>
      <c r="AI52" s="41"/>
      <c r="AJ52" s="675"/>
      <c r="AK52" s="676"/>
      <c r="AL52" s="42"/>
      <c r="AM52" s="327"/>
      <c r="AN52" s="44"/>
      <c r="AO52" s="171" t="str">
        <f t="shared" si="2"/>
        <v/>
      </c>
      <c r="AP52" s="44"/>
      <c r="AQ52" s="44"/>
      <c r="AR52" s="44"/>
      <c r="AS52" s="75"/>
      <c r="AT52" s="75"/>
      <c r="AU52" s="76" t="b">
        <f t="shared" si="3"/>
        <v>1</v>
      </c>
    </row>
    <row r="53" spans="1:47" ht="45" customHeight="1">
      <c r="A53" s="66"/>
      <c r="B53" s="66"/>
      <c r="C53" s="66"/>
      <c r="D53" s="66"/>
      <c r="E53" s="44"/>
      <c r="F53" s="287" t="str">
        <f t="shared" si="0"/>
        <v/>
      </c>
      <c r="G53" s="87"/>
      <c r="H53" s="84"/>
      <c r="I53" s="84"/>
      <c r="J53" s="46"/>
      <c r="K53" s="44"/>
      <c r="L53" s="44"/>
      <c r="M53" s="44"/>
      <c r="N53" s="46"/>
      <c r="O53" s="41"/>
      <c r="P53" s="194"/>
      <c r="Q53" s="41"/>
      <c r="R53" s="41"/>
      <c r="S53" s="84"/>
      <c r="T53" s="46"/>
      <c r="U53" s="201"/>
      <c r="V53" s="85"/>
      <c r="W53" s="86"/>
      <c r="X53" s="89"/>
      <c r="Y53" s="201"/>
      <c r="Z53" s="201"/>
      <c r="AA53" s="87"/>
      <c r="AB53" s="171" t="str">
        <f t="shared" si="1"/>
        <v/>
      </c>
      <c r="AC53" s="44"/>
      <c r="AD53" s="201"/>
      <c r="AE53" s="201"/>
      <c r="AF53" s="41"/>
      <c r="AG53" s="46"/>
      <c r="AH53" s="46"/>
      <c r="AI53" s="41"/>
      <c r="AJ53" s="675"/>
      <c r="AK53" s="676"/>
      <c r="AL53" s="42"/>
      <c r="AM53" s="327"/>
      <c r="AN53" s="44"/>
      <c r="AO53" s="171" t="str">
        <f t="shared" si="2"/>
        <v/>
      </c>
      <c r="AP53" s="44"/>
      <c r="AQ53" s="44"/>
      <c r="AR53" s="44"/>
      <c r="AS53" s="75"/>
      <c r="AT53" s="75"/>
      <c r="AU53" s="76" t="b">
        <f t="shared" si="3"/>
        <v>1</v>
      </c>
    </row>
    <row r="54" spans="1:47" ht="45" customHeight="1">
      <c r="A54" s="66"/>
      <c r="B54" s="66"/>
      <c r="C54" s="66"/>
      <c r="D54" s="66"/>
      <c r="E54" s="44"/>
      <c r="F54" s="287" t="str">
        <f t="shared" si="0"/>
        <v/>
      </c>
      <c r="G54" s="87"/>
      <c r="H54" s="84"/>
      <c r="I54" s="84"/>
      <c r="J54" s="46"/>
      <c r="K54" s="44"/>
      <c r="L54" s="44"/>
      <c r="M54" s="44"/>
      <c r="N54" s="46"/>
      <c r="O54" s="41"/>
      <c r="P54" s="194"/>
      <c r="Q54" s="41"/>
      <c r="R54" s="41"/>
      <c r="S54" s="84"/>
      <c r="T54" s="46"/>
      <c r="U54" s="201"/>
      <c r="V54" s="85"/>
      <c r="W54" s="86"/>
      <c r="X54" s="89"/>
      <c r="Y54" s="201"/>
      <c r="Z54" s="201"/>
      <c r="AA54" s="87"/>
      <c r="AB54" s="171" t="str">
        <f t="shared" si="1"/>
        <v/>
      </c>
      <c r="AC54" s="44"/>
      <c r="AD54" s="201"/>
      <c r="AE54" s="201"/>
      <c r="AF54" s="41"/>
      <c r="AG54" s="46"/>
      <c r="AH54" s="46"/>
      <c r="AI54" s="41"/>
      <c r="AJ54" s="675"/>
      <c r="AK54" s="676"/>
      <c r="AL54" s="42"/>
      <c r="AM54" s="327"/>
      <c r="AN54" s="44"/>
      <c r="AO54" s="171" t="str">
        <f t="shared" si="2"/>
        <v/>
      </c>
      <c r="AP54" s="44"/>
      <c r="AQ54" s="44"/>
      <c r="AR54" s="44"/>
      <c r="AS54" s="75"/>
      <c r="AT54" s="75"/>
      <c r="AU54" s="76" t="b">
        <f t="shared" si="3"/>
        <v>1</v>
      </c>
    </row>
    <row r="55" spans="1:47" ht="45" customHeight="1">
      <c r="A55" s="66"/>
      <c r="B55" s="66"/>
      <c r="C55" s="66"/>
      <c r="D55" s="66"/>
      <c r="E55" s="44"/>
      <c r="F55" s="287" t="str">
        <f t="shared" si="0"/>
        <v/>
      </c>
      <c r="G55" s="87"/>
      <c r="H55" s="84"/>
      <c r="I55" s="84"/>
      <c r="J55" s="46"/>
      <c r="K55" s="44"/>
      <c r="L55" s="44"/>
      <c r="M55" s="44"/>
      <c r="N55" s="46"/>
      <c r="O55" s="41"/>
      <c r="P55" s="194"/>
      <c r="Q55" s="41"/>
      <c r="R55" s="41"/>
      <c r="S55" s="84"/>
      <c r="T55" s="46"/>
      <c r="U55" s="201"/>
      <c r="V55" s="85"/>
      <c r="W55" s="86"/>
      <c r="X55" s="89"/>
      <c r="Y55" s="201"/>
      <c r="Z55" s="201"/>
      <c r="AA55" s="87"/>
      <c r="AB55" s="171" t="str">
        <f t="shared" si="1"/>
        <v/>
      </c>
      <c r="AC55" s="44"/>
      <c r="AD55" s="201"/>
      <c r="AE55" s="201"/>
      <c r="AF55" s="41"/>
      <c r="AG55" s="46"/>
      <c r="AH55" s="46"/>
      <c r="AI55" s="41"/>
      <c r="AJ55" s="675"/>
      <c r="AK55" s="676"/>
      <c r="AL55" s="42"/>
      <c r="AM55" s="327"/>
      <c r="AN55" s="44"/>
      <c r="AO55" s="171" t="str">
        <f t="shared" si="2"/>
        <v/>
      </c>
      <c r="AP55" s="44"/>
      <c r="AQ55" s="44"/>
      <c r="AR55" s="44"/>
      <c r="AS55" s="75"/>
      <c r="AT55" s="75"/>
      <c r="AU55" s="76" t="b">
        <f t="shared" si="3"/>
        <v>1</v>
      </c>
    </row>
    <row r="56" spans="1:47" ht="45" customHeight="1">
      <c r="A56" s="66"/>
      <c r="B56" s="66"/>
      <c r="C56" s="66"/>
      <c r="D56" s="66"/>
      <c r="E56" s="44"/>
      <c r="F56" s="287" t="str">
        <f t="shared" si="0"/>
        <v/>
      </c>
      <c r="G56" s="87"/>
      <c r="H56" s="84"/>
      <c r="I56" s="84"/>
      <c r="J56" s="46"/>
      <c r="K56" s="44"/>
      <c r="L56" s="44"/>
      <c r="M56" s="44"/>
      <c r="N56" s="46"/>
      <c r="O56" s="41"/>
      <c r="P56" s="194"/>
      <c r="Q56" s="41"/>
      <c r="R56" s="41"/>
      <c r="S56" s="84"/>
      <c r="T56" s="46"/>
      <c r="U56" s="201"/>
      <c r="V56" s="85"/>
      <c r="W56" s="86"/>
      <c r="X56" s="89"/>
      <c r="Y56" s="201"/>
      <c r="Z56" s="201"/>
      <c r="AA56" s="87"/>
      <c r="AB56" s="171" t="str">
        <f t="shared" si="1"/>
        <v/>
      </c>
      <c r="AC56" s="44"/>
      <c r="AD56" s="201"/>
      <c r="AE56" s="201"/>
      <c r="AF56" s="41"/>
      <c r="AG56" s="46"/>
      <c r="AH56" s="46"/>
      <c r="AI56" s="41"/>
      <c r="AJ56" s="675"/>
      <c r="AK56" s="676"/>
      <c r="AL56" s="42"/>
      <c r="AM56" s="327"/>
      <c r="AN56" s="44"/>
      <c r="AO56" s="171" t="str">
        <f t="shared" si="2"/>
        <v/>
      </c>
      <c r="AP56" s="44"/>
      <c r="AQ56" s="44"/>
      <c r="AR56" s="44"/>
      <c r="AS56" s="75"/>
      <c r="AT56" s="75"/>
      <c r="AU56" s="76" t="b">
        <f t="shared" si="3"/>
        <v>1</v>
      </c>
    </row>
    <row r="57" spans="1:47" ht="45" customHeight="1">
      <c r="A57" s="66"/>
      <c r="B57" s="66"/>
      <c r="C57" s="66"/>
      <c r="D57" s="66"/>
      <c r="E57" s="44"/>
      <c r="F57" s="287" t="str">
        <f t="shared" si="0"/>
        <v/>
      </c>
      <c r="G57" s="87"/>
      <c r="H57" s="84"/>
      <c r="I57" s="84"/>
      <c r="J57" s="46"/>
      <c r="K57" s="44"/>
      <c r="L57" s="44"/>
      <c r="M57" s="44"/>
      <c r="N57" s="46"/>
      <c r="O57" s="41"/>
      <c r="P57" s="194"/>
      <c r="Q57" s="41"/>
      <c r="R57" s="41"/>
      <c r="S57" s="84"/>
      <c r="T57" s="46"/>
      <c r="U57" s="201"/>
      <c r="V57" s="85"/>
      <c r="W57" s="86"/>
      <c r="X57" s="89"/>
      <c r="Y57" s="201"/>
      <c r="Z57" s="201"/>
      <c r="AA57" s="87"/>
      <c r="AB57" s="171" t="str">
        <f t="shared" si="1"/>
        <v/>
      </c>
      <c r="AC57" s="44"/>
      <c r="AD57" s="201"/>
      <c r="AE57" s="201"/>
      <c r="AF57" s="41"/>
      <c r="AG57" s="46"/>
      <c r="AH57" s="46"/>
      <c r="AI57" s="41"/>
      <c r="AJ57" s="675"/>
      <c r="AK57" s="676"/>
      <c r="AL57" s="42"/>
      <c r="AM57" s="327"/>
      <c r="AN57" s="44"/>
      <c r="AO57" s="171" t="str">
        <f t="shared" si="2"/>
        <v/>
      </c>
      <c r="AP57" s="44"/>
      <c r="AQ57" s="44"/>
      <c r="AR57" s="44"/>
      <c r="AS57" s="75"/>
      <c r="AT57" s="75"/>
      <c r="AU57" s="76" t="b">
        <f t="shared" si="3"/>
        <v>1</v>
      </c>
    </row>
    <row r="58" spans="1:47" ht="45" customHeight="1">
      <c r="A58" s="66"/>
      <c r="B58" s="66"/>
      <c r="C58" s="66"/>
      <c r="D58" s="66"/>
      <c r="E58" s="44"/>
      <c r="F58" s="287" t="str">
        <f t="shared" si="0"/>
        <v/>
      </c>
      <c r="G58" s="87"/>
      <c r="H58" s="84"/>
      <c r="I58" s="84"/>
      <c r="J58" s="46"/>
      <c r="K58" s="44"/>
      <c r="L58" s="44"/>
      <c r="M58" s="44"/>
      <c r="N58" s="46"/>
      <c r="O58" s="41"/>
      <c r="P58" s="194"/>
      <c r="Q58" s="41"/>
      <c r="R58" s="41"/>
      <c r="S58" s="84"/>
      <c r="T58" s="46"/>
      <c r="U58" s="201"/>
      <c r="V58" s="85"/>
      <c r="W58" s="86"/>
      <c r="X58" s="89"/>
      <c r="Y58" s="201"/>
      <c r="Z58" s="201"/>
      <c r="AA58" s="87"/>
      <c r="AB58" s="171" t="str">
        <f t="shared" si="1"/>
        <v/>
      </c>
      <c r="AC58" s="44"/>
      <c r="AD58" s="201"/>
      <c r="AE58" s="201"/>
      <c r="AF58" s="41"/>
      <c r="AG58" s="46"/>
      <c r="AH58" s="46"/>
      <c r="AI58" s="41"/>
      <c r="AJ58" s="675"/>
      <c r="AK58" s="676"/>
      <c r="AL58" s="42"/>
      <c r="AM58" s="327"/>
      <c r="AN58" s="44"/>
      <c r="AO58" s="171" t="str">
        <f t="shared" si="2"/>
        <v/>
      </c>
      <c r="AP58" s="44"/>
      <c r="AQ58" s="44"/>
      <c r="AR58" s="44"/>
      <c r="AS58" s="75"/>
      <c r="AT58" s="75"/>
      <c r="AU58" s="76" t="b">
        <f t="shared" si="3"/>
        <v>1</v>
      </c>
    </row>
    <row r="59" spans="1:47" ht="45" customHeight="1">
      <c r="A59" s="66"/>
      <c r="B59" s="66"/>
      <c r="C59" s="66"/>
      <c r="D59" s="66"/>
      <c r="E59" s="44"/>
      <c r="F59" s="287" t="str">
        <f t="shared" si="0"/>
        <v/>
      </c>
      <c r="G59" s="87"/>
      <c r="H59" s="84"/>
      <c r="I59" s="84"/>
      <c r="J59" s="46"/>
      <c r="K59" s="44"/>
      <c r="L59" s="44"/>
      <c r="M59" s="44"/>
      <c r="N59" s="46"/>
      <c r="O59" s="41"/>
      <c r="P59" s="194"/>
      <c r="Q59" s="41"/>
      <c r="R59" s="41"/>
      <c r="S59" s="84"/>
      <c r="T59" s="46"/>
      <c r="U59" s="201"/>
      <c r="V59" s="85"/>
      <c r="W59" s="86"/>
      <c r="X59" s="89"/>
      <c r="Y59" s="201"/>
      <c r="Z59" s="201"/>
      <c r="AA59" s="87"/>
      <c r="AB59" s="171" t="str">
        <f t="shared" si="1"/>
        <v/>
      </c>
      <c r="AC59" s="44"/>
      <c r="AD59" s="201"/>
      <c r="AE59" s="201"/>
      <c r="AF59" s="41"/>
      <c r="AG59" s="46"/>
      <c r="AH59" s="46"/>
      <c r="AI59" s="41"/>
      <c r="AJ59" s="675"/>
      <c r="AK59" s="676"/>
      <c r="AL59" s="42"/>
      <c r="AM59" s="327"/>
      <c r="AN59" s="44"/>
      <c r="AO59" s="171" t="str">
        <f t="shared" si="2"/>
        <v/>
      </c>
      <c r="AP59" s="44"/>
      <c r="AQ59" s="44"/>
      <c r="AR59" s="44"/>
      <c r="AS59" s="75"/>
      <c r="AT59" s="75"/>
      <c r="AU59" s="76" t="b">
        <f t="shared" si="3"/>
        <v>1</v>
      </c>
    </row>
    <row r="60" spans="1:47" ht="45" customHeight="1">
      <c r="A60" s="66"/>
      <c r="B60" s="66"/>
      <c r="C60" s="66"/>
      <c r="D60" s="66"/>
      <c r="E60" s="44"/>
      <c r="F60" s="287" t="str">
        <f t="shared" si="0"/>
        <v/>
      </c>
      <c r="G60" s="87"/>
      <c r="H60" s="84"/>
      <c r="I60" s="84"/>
      <c r="J60" s="46"/>
      <c r="K60" s="44"/>
      <c r="L60" s="44"/>
      <c r="M60" s="44"/>
      <c r="N60" s="46"/>
      <c r="O60" s="41"/>
      <c r="P60" s="194"/>
      <c r="Q60" s="41"/>
      <c r="R60" s="41"/>
      <c r="S60" s="84"/>
      <c r="T60" s="46"/>
      <c r="U60" s="201"/>
      <c r="V60" s="85"/>
      <c r="W60" s="86"/>
      <c r="X60" s="89"/>
      <c r="Y60" s="201"/>
      <c r="Z60" s="201"/>
      <c r="AA60" s="87"/>
      <c r="AB60" s="171" t="str">
        <f t="shared" si="1"/>
        <v/>
      </c>
      <c r="AC60" s="44"/>
      <c r="AD60" s="201"/>
      <c r="AE60" s="201"/>
      <c r="AF60" s="41"/>
      <c r="AG60" s="46"/>
      <c r="AH60" s="46"/>
      <c r="AI60" s="41"/>
      <c r="AJ60" s="675"/>
      <c r="AK60" s="676"/>
      <c r="AL60" s="42"/>
      <c r="AM60" s="327"/>
      <c r="AN60" s="44"/>
      <c r="AO60" s="171" t="str">
        <f t="shared" si="2"/>
        <v/>
      </c>
      <c r="AP60" s="44"/>
      <c r="AQ60" s="44"/>
      <c r="AR60" s="44"/>
      <c r="AS60" s="75"/>
      <c r="AT60" s="75"/>
      <c r="AU60" s="76" t="b">
        <f t="shared" si="3"/>
        <v>1</v>
      </c>
    </row>
    <row r="61" spans="1:47" ht="45" customHeight="1">
      <c r="A61" s="66"/>
      <c r="B61" s="66"/>
      <c r="C61" s="66"/>
      <c r="D61" s="66"/>
      <c r="E61" s="44"/>
      <c r="F61" s="287" t="str">
        <f t="shared" si="0"/>
        <v/>
      </c>
      <c r="G61" s="87"/>
      <c r="H61" s="84"/>
      <c r="I61" s="84"/>
      <c r="J61" s="46"/>
      <c r="K61" s="44"/>
      <c r="L61" s="44"/>
      <c r="M61" s="44"/>
      <c r="N61" s="46"/>
      <c r="O61" s="41"/>
      <c r="P61" s="194"/>
      <c r="Q61" s="41"/>
      <c r="R61" s="41"/>
      <c r="S61" s="84"/>
      <c r="T61" s="46"/>
      <c r="U61" s="201"/>
      <c r="V61" s="85"/>
      <c r="W61" s="86"/>
      <c r="X61" s="89"/>
      <c r="Y61" s="201"/>
      <c r="Z61" s="201"/>
      <c r="AA61" s="87"/>
      <c r="AB61" s="171" t="str">
        <f t="shared" si="1"/>
        <v/>
      </c>
      <c r="AC61" s="44"/>
      <c r="AD61" s="201"/>
      <c r="AE61" s="201"/>
      <c r="AF61" s="41"/>
      <c r="AG61" s="46"/>
      <c r="AH61" s="46"/>
      <c r="AI61" s="41"/>
      <c r="AJ61" s="675"/>
      <c r="AK61" s="676"/>
      <c r="AL61" s="42"/>
      <c r="AM61" s="327"/>
      <c r="AN61" s="44"/>
      <c r="AO61" s="171" t="str">
        <f t="shared" si="2"/>
        <v/>
      </c>
      <c r="AP61" s="44"/>
      <c r="AQ61" s="44"/>
      <c r="AR61" s="44"/>
      <c r="AS61" s="75"/>
      <c r="AT61" s="75"/>
      <c r="AU61" s="76" t="b">
        <f t="shared" si="3"/>
        <v>1</v>
      </c>
    </row>
    <row r="62" spans="1:47" ht="45" customHeight="1">
      <c r="A62" s="66"/>
      <c r="B62" s="66"/>
      <c r="C62" s="66"/>
      <c r="D62" s="66"/>
      <c r="E62" s="44"/>
      <c r="F62" s="287" t="str">
        <f t="shared" si="0"/>
        <v/>
      </c>
      <c r="G62" s="87"/>
      <c r="H62" s="84"/>
      <c r="I62" s="84"/>
      <c r="J62" s="46"/>
      <c r="K62" s="44"/>
      <c r="L62" s="44"/>
      <c r="M62" s="44"/>
      <c r="N62" s="46"/>
      <c r="O62" s="41"/>
      <c r="P62" s="194"/>
      <c r="Q62" s="41"/>
      <c r="R62" s="41"/>
      <c r="S62" s="84"/>
      <c r="T62" s="46"/>
      <c r="U62" s="201"/>
      <c r="V62" s="85"/>
      <c r="W62" s="86"/>
      <c r="X62" s="89"/>
      <c r="Y62" s="201"/>
      <c r="Z62" s="201"/>
      <c r="AA62" s="87"/>
      <c r="AB62" s="171" t="str">
        <f t="shared" si="1"/>
        <v/>
      </c>
      <c r="AC62" s="44"/>
      <c r="AD62" s="201"/>
      <c r="AE62" s="201"/>
      <c r="AF62" s="41"/>
      <c r="AG62" s="46"/>
      <c r="AH62" s="46"/>
      <c r="AI62" s="41"/>
      <c r="AJ62" s="675"/>
      <c r="AK62" s="676"/>
      <c r="AL62" s="42"/>
      <c r="AM62" s="327"/>
      <c r="AN62" s="44"/>
      <c r="AO62" s="171" t="str">
        <f t="shared" si="2"/>
        <v/>
      </c>
      <c r="AP62" s="44"/>
      <c r="AQ62" s="44"/>
      <c r="AR62" s="44"/>
      <c r="AS62" s="75"/>
      <c r="AT62" s="75"/>
      <c r="AU62" s="76" t="b">
        <f t="shared" si="3"/>
        <v>1</v>
      </c>
    </row>
    <row r="63" spans="1:47" ht="45" customHeight="1">
      <c r="A63" s="66"/>
      <c r="B63" s="66"/>
      <c r="C63" s="66"/>
      <c r="D63" s="66"/>
      <c r="E63" s="44"/>
      <c r="F63" s="287" t="str">
        <f t="shared" si="0"/>
        <v/>
      </c>
      <c r="G63" s="87"/>
      <c r="H63" s="84"/>
      <c r="I63" s="84"/>
      <c r="J63" s="46"/>
      <c r="K63" s="44"/>
      <c r="L63" s="44"/>
      <c r="M63" s="44"/>
      <c r="N63" s="46"/>
      <c r="O63" s="41"/>
      <c r="P63" s="194"/>
      <c r="Q63" s="41"/>
      <c r="R63" s="41"/>
      <c r="S63" s="84"/>
      <c r="T63" s="46"/>
      <c r="U63" s="201"/>
      <c r="V63" s="85"/>
      <c r="W63" s="86"/>
      <c r="X63" s="89"/>
      <c r="Y63" s="201"/>
      <c r="Z63" s="201"/>
      <c r="AA63" s="87"/>
      <c r="AB63" s="171" t="str">
        <f t="shared" si="1"/>
        <v/>
      </c>
      <c r="AC63" s="44"/>
      <c r="AD63" s="201"/>
      <c r="AE63" s="201"/>
      <c r="AF63" s="41"/>
      <c r="AG63" s="46"/>
      <c r="AH63" s="46"/>
      <c r="AI63" s="41"/>
      <c r="AJ63" s="675"/>
      <c r="AK63" s="676"/>
      <c r="AL63" s="42"/>
      <c r="AM63" s="327"/>
      <c r="AN63" s="44"/>
      <c r="AO63" s="171" t="str">
        <f t="shared" si="2"/>
        <v/>
      </c>
      <c r="AP63" s="44"/>
      <c r="AQ63" s="44"/>
      <c r="AR63" s="44"/>
      <c r="AS63" s="75"/>
      <c r="AT63" s="75"/>
      <c r="AU63" s="76" t="b">
        <f t="shared" si="3"/>
        <v>1</v>
      </c>
    </row>
    <row r="64" spans="1:47" ht="45" customHeight="1">
      <c r="A64" s="66"/>
      <c r="B64" s="66"/>
      <c r="C64" s="66"/>
      <c r="D64" s="66"/>
      <c r="E64" s="44"/>
      <c r="F64" s="287" t="str">
        <f t="shared" si="0"/>
        <v/>
      </c>
      <c r="G64" s="87"/>
      <c r="H64" s="84"/>
      <c r="I64" s="84"/>
      <c r="J64" s="46"/>
      <c r="K64" s="44"/>
      <c r="L64" s="44"/>
      <c r="M64" s="44"/>
      <c r="N64" s="46"/>
      <c r="O64" s="41"/>
      <c r="P64" s="194"/>
      <c r="Q64" s="41"/>
      <c r="R64" s="41"/>
      <c r="S64" s="84"/>
      <c r="T64" s="46"/>
      <c r="U64" s="201"/>
      <c r="V64" s="85"/>
      <c r="W64" s="86"/>
      <c r="X64" s="89"/>
      <c r="Y64" s="201"/>
      <c r="Z64" s="201"/>
      <c r="AA64" s="87"/>
      <c r="AB64" s="171" t="str">
        <f t="shared" si="1"/>
        <v/>
      </c>
      <c r="AC64" s="44"/>
      <c r="AD64" s="201"/>
      <c r="AE64" s="201"/>
      <c r="AF64" s="41"/>
      <c r="AG64" s="46"/>
      <c r="AH64" s="46"/>
      <c r="AI64" s="41"/>
      <c r="AJ64" s="675"/>
      <c r="AK64" s="676"/>
      <c r="AL64" s="42"/>
      <c r="AM64" s="327"/>
      <c r="AN64" s="44"/>
      <c r="AO64" s="171" t="str">
        <f t="shared" si="2"/>
        <v/>
      </c>
      <c r="AP64" s="44"/>
      <c r="AQ64" s="44"/>
      <c r="AR64" s="44"/>
      <c r="AS64" s="75"/>
      <c r="AT64" s="75"/>
      <c r="AU64" s="76" t="b">
        <f t="shared" si="3"/>
        <v>1</v>
      </c>
    </row>
    <row r="65" spans="1:47" ht="45" customHeight="1">
      <c r="A65" s="66"/>
      <c r="B65" s="66"/>
      <c r="C65" s="66"/>
      <c r="D65" s="66"/>
      <c r="E65" s="44"/>
      <c r="F65" s="287" t="str">
        <f t="shared" si="0"/>
        <v/>
      </c>
      <c r="G65" s="87"/>
      <c r="H65" s="84"/>
      <c r="I65" s="84"/>
      <c r="J65" s="46"/>
      <c r="K65" s="44"/>
      <c r="L65" s="44"/>
      <c r="M65" s="44"/>
      <c r="N65" s="46"/>
      <c r="O65" s="41"/>
      <c r="P65" s="194"/>
      <c r="Q65" s="41"/>
      <c r="R65" s="41"/>
      <c r="S65" s="84"/>
      <c r="T65" s="46"/>
      <c r="U65" s="201"/>
      <c r="V65" s="85"/>
      <c r="W65" s="86"/>
      <c r="X65" s="89"/>
      <c r="Y65" s="201"/>
      <c r="Z65" s="201"/>
      <c r="AA65" s="87"/>
      <c r="AB65" s="171" t="str">
        <f t="shared" si="1"/>
        <v/>
      </c>
      <c r="AC65" s="44"/>
      <c r="AD65" s="201"/>
      <c r="AE65" s="201"/>
      <c r="AF65" s="41"/>
      <c r="AG65" s="46"/>
      <c r="AH65" s="46"/>
      <c r="AI65" s="41"/>
      <c r="AJ65" s="675"/>
      <c r="AK65" s="676"/>
      <c r="AL65" s="42"/>
      <c r="AM65" s="327"/>
      <c r="AN65" s="44"/>
      <c r="AO65" s="171" t="str">
        <f t="shared" si="2"/>
        <v/>
      </c>
      <c r="AP65" s="44"/>
      <c r="AQ65" s="44"/>
      <c r="AR65" s="44"/>
      <c r="AS65" s="75"/>
      <c r="AT65" s="75"/>
      <c r="AU65" s="76" t="b">
        <f t="shared" si="3"/>
        <v>1</v>
      </c>
    </row>
    <row r="66" spans="1:47" ht="45" customHeight="1">
      <c r="A66" s="66"/>
      <c r="B66" s="66"/>
      <c r="C66" s="66"/>
      <c r="D66" s="66"/>
      <c r="E66" s="44"/>
      <c r="F66" s="287" t="str">
        <f t="shared" si="0"/>
        <v/>
      </c>
      <c r="G66" s="87"/>
      <c r="H66" s="84"/>
      <c r="I66" s="84"/>
      <c r="J66" s="46"/>
      <c r="K66" s="44"/>
      <c r="L66" s="44"/>
      <c r="M66" s="44"/>
      <c r="N66" s="46"/>
      <c r="O66" s="41"/>
      <c r="P66" s="194"/>
      <c r="Q66" s="41"/>
      <c r="R66" s="41"/>
      <c r="S66" s="84"/>
      <c r="T66" s="46"/>
      <c r="U66" s="201"/>
      <c r="V66" s="85"/>
      <c r="W66" s="86"/>
      <c r="X66" s="89"/>
      <c r="Y66" s="201"/>
      <c r="Z66" s="201"/>
      <c r="AA66" s="87"/>
      <c r="AB66" s="171" t="str">
        <f t="shared" si="1"/>
        <v/>
      </c>
      <c r="AC66" s="44"/>
      <c r="AD66" s="201"/>
      <c r="AE66" s="201"/>
      <c r="AF66" s="41"/>
      <c r="AG66" s="46"/>
      <c r="AH66" s="46"/>
      <c r="AI66" s="41"/>
      <c r="AJ66" s="675"/>
      <c r="AK66" s="676"/>
      <c r="AL66" s="42"/>
      <c r="AM66" s="327"/>
      <c r="AN66" s="44"/>
      <c r="AO66" s="171" t="str">
        <f t="shared" si="2"/>
        <v/>
      </c>
      <c r="AP66" s="44"/>
      <c r="AQ66" s="44"/>
      <c r="AR66" s="44"/>
      <c r="AS66" s="75"/>
      <c r="AT66" s="75"/>
      <c r="AU66" s="76" t="b">
        <f t="shared" si="3"/>
        <v>1</v>
      </c>
    </row>
    <row r="67" spans="1:47" ht="45" customHeight="1">
      <c r="A67" s="66"/>
      <c r="B67" s="66"/>
      <c r="C67" s="66"/>
      <c r="D67" s="66"/>
      <c r="E67" s="44"/>
      <c r="F67" s="287" t="str">
        <f t="shared" si="0"/>
        <v/>
      </c>
      <c r="G67" s="87"/>
      <c r="H67" s="84"/>
      <c r="I67" s="84"/>
      <c r="J67" s="46"/>
      <c r="K67" s="44"/>
      <c r="L67" s="44"/>
      <c r="M67" s="44"/>
      <c r="N67" s="46"/>
      <c r="O67" s="41"/>
      <c r="P67" s="194"/>
      <c r="Q67" s="41"/>
      <c r="R67" s="41"/>
      <c r="S67" s="84"/>
      <c r="T67" s="46"/>
      <c r="U67" s="201"/>
      <c r="V67" s="85"/>
      <c r="W67" s="86"/>
      <c r="X67" s="89"/>
      <c r="Y67" s="201"/>
      <c r="Z67" s="201"/>
      <c r="AA67" s="87"/>
      <c r="AB67" s="171" t="str">
        <f t="shared" si="1"/>
        <v/>
      </c>
      <c r="AC67" s="44"/>
      <c r="AD67" s="201"/>
      <c r="AE67" s="201"/>
      <c r="AF67" s="41"/>
      <c r="AG67" s="46"/>
      <c r="AH67" s="46"/>
      <c r="AI67" s="41"/>
      <c r="AJ67" s="675"/>
      <c r="AK67" s="676"/>
      <c r="AL67" s="42"/>
      <c r="AM67" s="327"/>
      <c r="AN67" s="44"/>
      <c r="AO67" s="171" t="str">
        <f t="shared" si="2"/>
        <v/>
      </c>
      <c r="AP67" s="44"/>
      <c r="AQ67" s="44"/>
      <c r="AR67" s="44"/>
      <c r="AS67" s="75"/>
      <c r="AT67" s="75"/>
      <c r="AU67" s="76" t="b">
        <f t="shared" si="3"/>
        <v>1</v>
      </c>
    </row>
    <row r="68" spans="1:47" ht="45" customHeight="1">
      <c r="A68" s="66"/>
      <c r="B68" s="66"/>
      <c r="C68" s="66"/>
      <c r="D68" s="66"/>
      <c r="E68" s="44"/>
      <c r="F68" s="287" t="str">
        <f t="shared" si="0"/>
        <v/>
      </c>
      <c r="G68" s="87"/>
      <c r="H68" s="84"/>
      <c r="I68" s="84"/>
      <c r="J68" s="46"/>
      <c r="K68" s="44"/>
      <c r="L68" s="44"/>
      <c r="M68" s="44"/>
      <c r="N68" s="46"/>
      <c r="O68" s="41"/>
      <c r="P68" s="194"/>
      <c r="Q68" s="41"/>
      <c r="R68" s="41"/>
      <c r="S68" s="84"/>
      <c r="T68" s="46"/>
      <c r="U68" s="201"/>
      <c r="V68" s="85"/>
      <c r="W68" s="86"/>
      <c r="X68" s="89"/>
      <c r="Y68" s="201"/>
      <c r="Z68" s="201"/>
      <c r="AA68" s="87"/>
      <c r="AB68" s="171" t="str">
        <f t="shared" si="1"/>
        <v/>
      </c>
      <c r="AC68" s="44"/>
      <c r="AD68" s="201"/>
      <c r="AE68" s="201"/>
      <c r="AF68" s="41"/>
      <c r="AG68" s="46"/>
      <c r="AH68" s="46"/>
      <c r="AI68" s="41"/>
      <c r="AJ68" s="675"/>
      <c r="AK68" s="676"/>
      <c r="AL68" s="42"/>
      <c r="AM68" s="327"/>
      <c r="AN68" s="44"/>
      <c r="AO68" s="171" t="str">
        <f t="shared" si="2"/>
        <v/>
      </c>
      <c r="AP68" s="44"/>
      <c r="AQ68" s="44"/>
      <c r="AR68" s="44"/>
      <c r="AS68" s="75"/>
      <c r="AT68" s="75"/>
      <c r="AU68" s="76" t="b">
        <f t="shared" si="3"/>
        <v>1</v>
      </c>
    </row>
    <row r="69" spans="1:47" ht="45" customHeight="1">
      <c r="A69" s="66"/>
      <c r="B69" s="66"/>
      <c r="C69" s="66"/>
      <c r="D69" s="66"/>
      <c r="E69" s="44"/>
      <c r="F69" s="287" t="str">
        <f t="shared" si="0"/>
        <v/>
      </c>
      <c r="G69" s="87"/>
      <c r="H69" s="84"/>
      <c r="I69" s="84"/>
      <c r="J69" s="46"/>
      <c r="K69" s="44"/>
      <c r="L69" s="44"/>
      <c r="M69" s="44"/>
      <c r="N69" s="46"/>
      <c r="O69" s="41"/>
      <c r="P69" s="194"/>
      <c r="Q69" s="41"/>
      <c r="R69" s="41"/>
      <c r="S69" s="84"/>
      <c r="T69" s="46"/>
      <c r="U69" s="201"/>
      <c r="V69" s="85"/>
      <c r="W69" s="86"/>
      <c r="X69" s="89"/>
      <c r="Y69" s="201"/>
      <c r="Z69" s="201"/>
      <c r="AA69" s="87"/>
      <c r="AB69" s="171" t="str">
        <f t="shared" si="1"/>
        <v/>
      </c>
      <c r="AC69" s="44"/>
      <c r="AD69" s="201"/>
      <c r="AE69" s="201"/>
      <c r="AF69" s="41"/>
      <c r="AG69" s="46"/>
      <c r="AH69" s="46"/>
      <c r="AI69" s="41"/>
      <c r="AJ69" s="675"/>
      <c r="AK69" s="676"/>
      <c r="AL69" s="42"/>
      <c r="AM69" s="327"/>
      <c r="AN69" s="44"/>
      <c r="AO69" s="171" t="str">
        <f t="shared" si="2"/>
        <v/>
      </c>
      <c r="AP69" s="44"/>
      <c r="AQ69" s="44"/>
      <c r="AR69" s="44"/>
      <c r="AS69" s="75"/>
      <c r="AT69" s="75"/>
      <c r="AU69" s="76" t="b">
        <f t="shared" si="3"/>
        <v>1</v>
      </c>
    </row>
    <row r="70" spans="1:47" ht="45" customHeight="1">
      <c r="A70" s="66"/>
      <c r="B70" s="66"/>
      <c r="C70" s="66"/>
      <c r="D70" s="66"/>
      <c r="E70" s="44"/>
      <c r="F70" s="287" t="str">
        <f t="shared" si="0"/>
        <v/>
      </c>
      <c r="G70" s="87"/>
      <c r="H70" s="84"/>
      <c r="I70" s="84"/>
      <c r="J70" s="46"/>
      <c r="K70" s="44"/>
      <c r="L70" s="44"/>
      <c r="M70" s="44"/>
      <c r="N70" s="46"/>
      <c r="O70" s="41"/>
      <c r="P70" s="194"/>
      <c r="Q70" s="41"/>
      <c r="R70" s="41"/>
      <c r="S70" s="84"/>
      <c r="T70" s="46"/>
      <c r="U70" s="201"/>
      <c r="V70" s="85"/>
      <c r="W70" s="86"/>
      <c r="X70" s="89"/>
      <c r="Y70" s="201"/>
      <c r="Z70" s="201"/>
      <c r="AA70" s="87"/>
      <c r="AB70" s="171" t="str">
        <f t="shared" si="1"/>
        <v/>
      </c>
      <c r="AC70" s="44"/>
      <c r="AD70" s="201"/>
      <c r="AE70" s="201"/>
      <c r="AF70" s="41"/>
      <c r="AG70" s="46"/>
      <c r="AH70" s="46"/>
      <c r="AI70" s="41"/>
      <c r="AJ70" s="675"/>
      <c r="AK70" s="676"/>
      <c r="AL70" s="42"/>
      <c r="AM70" s="327"/>
      <c r="AN70" s="44"/>
      <c r="AO70" s="171" t="str">
        <f t="shared" si="2"/>
        <v/>
      </c>
      <c r="AP70" s="44"/>
      <c r="AQ70" s="44"/>
      <c r="AR70" s="44"/>
      <c r="AS70" s="75"/>
      <c r="AT70" s="75"/>
      <c r="AU70" s="76" t="b">
        <f t="shared" si="3"/>
        <v>1</v>
      </c>
    </row>
    <row r="71" spans="1:47" ht="45" customHeight="1">
      <c r="A71" s="66"/>
      <c r="B71" s="66"/>
      <c r="C71" s="66"/>
      <c r="D71" s="66"/>
      <c r="E71" s="44"/>
      <c r="F71" s="287" t="str">
        <f t="shared" si="0"/>
        <v/>
      </c>
      <c r="G71" s="87"/>
      <c r="H71" s="84"/>
      <c r="I71" s="84"/>
      <c r="J71" s="46"/>
      <c r="K71" s="44"/>
      <c r="L71" s="44"/>
      <c r="M71" s="44"/>
      <c r="N71" s="46"/>
      <c r="O71" s="41"/>
      <c r="P71" s="194"/>
      <c r="Q71" s="41"/>
      <c r="R71" s="41"/>
      <c r="S71" s="84"/>
      <c r="T71" s="46"/>
      <c r="U71" s="201"/>
      <c r="V71" s="85"/>
      <c r="W71" s="86"/>
      <c r="X71" s="89"/>
      <c r="Y71" s="201"/>
      <c r="Z71" s="201"/>
      <c r="AA71" s="87"/>
      <c r="AB71" s="171" t="str">
        <f t="shared" si="1"/>
        <v/>
      </c>
      <c r="AC71" s="44"/>
      <c r="AD71" s="201"/>
      <c r="AE71" s="201"/>
      <c r="AF71" s="41"/>
      <c r="AG71" s="46"/>
      <c r="AH71" s="46"/>
      <c r="AI71" s="41"/>
      <c r="AJ71" s="675"/>
      <c r="AK71" s="676"/>
      <c r="AL71" s="42"/>
      <c r="AM71" s="327"/>
      <c r="AN71" s="44"/>
      <c r="AO71" s="171" t="str">
        <f t="shared" si="2"/>
        <v/>
      </c>
      <c r="AP71" s="44"/>
      <c r="AQ71" s="44"/>
      <c r="AR71" s="44"/>
      <c r="AS71" s="75"/>
      <c r="AT71" s="75"/>
      <c r="AU71" s="76" t="b">
        <f t="shared" si="3"/>
        <v>1</v>
      </c>
    </row>
    <row r="72" spans="1:47" ht="45" customHeight="1">
      <c r="A72" s="66"/>
      <c r="B72" s="66"/>
      <c r="C72" s="66"/>
      <c r="D72" s="66"/>
      <c r="E72" s="44"/>
      <c r="F72" s="287" t="str">
        <f t="shared" si="0"/>
        <v/>
      </c>
      <c r="G72" s="87"/>
      <c r="H72" s="84"/>
      <c r="I72" s="84"/>
      <c r="J72" s="46"/>
      <c r="K72" s="44"/>
      <c r="L72" s="44"/>
      <c r="M72" s="44"/>
      <c r="N72" s="46"/>
      <c r="O72" s="41"/>
      <c r="P72" s="194"/>
      <c r="Q72" s="41"/>
      <c r="R72" s="41"/>
      <c r="S72" s="84"/>
      <c r="T72" s="46"/>
      <c r="U72" s="201"/>
      <c r="V72" s="85"/>
      <c r="W72" s="86"/>
      <c r="X72" s="89"/>
      <c r="Y72" s="201"/>
      <c r="Z72" s="201"/>
      <c r="AA72" s="87"/>
      <c r="AB72" s="171" t="str">
        <f t="shared" si="1"/>
        <v/>
      </c>
      <c r="AC72" s="44"/>
      <c r="AD72" s="201"/>
      <c r="AE72" s="201"/>
      <c r="AF72" s="41"/>
      <c r="AG72" s="46"/>
      <c r="AH72" s="46"/>
      <c r="AI72" s="41"/>
      <c r="AJ72" s="675"/>
      <c r="AK72" s="676"/>
      <c r="AL72" s="42"/>
      <c r="AM72" s="327"/>
      <c r="AN72" s="44"/>
      <c r="AO72" s="171" t="str">
        <f t="shared" si="2"/>
        <v/>
      </c>
      <c r="AP72" s="44"/>
      <c r="AQ72" s="44"/>
      <c r="AR72" s="44"/>
      <c r="AS72" s="75"/>
      <c r="AT72" s="75"/>
      <c r="AU72" s="76" t="b">
        <f t="shared" si="3"/>
        <v>1</v>
      </c>
    </row>
    <row r="73" spans="1:47" ht="45" customHeight="1">
      <c r="A73" s="66"/>
      <c r="B73" s="66"/>
      <c r="C73" s="66"/>
      <c r="D73" s="66"/>
      <c r="E73" s="44"/>
      <c r="F73" s="287" t="str">
        <f t="shared" si="0"/>
        <v/>
      </c>
      <c r="G73" s="87"/>
      <c r="H73" s="84"/>
      <c r="I73" s="84"/>
      <c r="J73" s="46"/>
      <c r="K73" s="44"/>
      <c r="L73" s="44"/>
      <c r="M73" s="44"/>
      <c r="N73" s="46"/>
      <c r="O73" s="41"/>
      <c r="P73" s="194"/>
      <c r="Q73" s="41"/>
      <c r="R73" s="41"/>
      <c r="S73" s="84"/>
      <c r="T73" s="46"/>
      <c r="U73" s="201"/>
      <c r="V73" s="85"/>
      <c r="W73" s="86"/>
      <c r="X73" s="89"/>
      <c r="Y73" s="201"/>
      <c r="Z73" s="201"/>
      <c r="AA73" s="87"/>
      <c r="AB73" s="171" t="str">
        <f t="shared" si="1"/>
        <v/>
      </c>
      <c r="AC73" s="44"/>
      <c r="AD73" s="201"/>
      <c r="AE73" s="201"/>
      <c r="AF73" s="41"/>
      <c r="AG73" s="46"/>
      <c r="AH73" s="46"/>
      <c r="AI73" s="41"/>
      <c r="AJ73" s="675"/>
      <c r="AK73" s="676"/>
      <c r="AL73" s="42"/>
      <c r="AM73" s="327"/>
      <c r="AN73" s="44"/>
      <c r="AO73" s="171" t="str">
        <f t="shared" si="2"/>
        <v/>
      </c>
      <c r="AP73" s="44"/>
      <c r="AQ73" s="44"/>
      <c r="AR73" s="44"/>
      <c r="AS73" s="75"/>
      <c r="AT73" s="75"/>
      <c r="AU73" s="76" t="b">
        <f t="shared" si="3"/>
        <v>1</v>
      </c>
    </row>
    <row r="74" spans="1:47" ht="45" customHeight="1">
      <c r="A74" s="66"/>
      <c r="B74" s="66"/>
      <c r="C74" s="66"/>
      <c r="D74" s="66"/>
      <c r="E74" s="44"/>
      <c r="F74" s="287" t="str">
        <f t="shared" si="0"/>
        <v/>
      </c>
      <c r="G74" s="87"/>
      <c r="H74" s="84"/>
      <c r="I74" s="84"/>
      <c r="J74" s="46"/>
      <c r="K74" s="44"/>
      <c r="L74" s="44"/>
      <c r="M74" s="44"/>
      <c r="N74" s="46"/>
      <c r="O74" s="41"/>
      <c r="P74" s="194"/>
      <c r="Q74" s="41"/>
      <c r="R74" s="41"/>
      <c r="S74" s="84"/>
      <c r="T74" s="46"/>
      <c r="U74" s="201"/>
      <c r="V74" s="85"/>
      <c r="W74" s="86"/>
      <c r="X74" s="89"/>
      <c r="Y74" s="201"/>
      <c r="Z74" s="201"/>
      <c r="AA74" s="87"/>
      <c r="AB74" s="171" t="str">
        <f t="shared" si="1"/>
        <v/>
      </c>
      <c r="AC74" s="44"/>
      <c r="AD74" s="201"/>
      <c r="AE74" s="201"/>
      <c r="AF74" s="41"/>
      <c r="AG74" s="46"/>
      <c r="AH74" s="46"/>
      <c r="AI74" s="41"/>
      <c r="AJ74" s="675"/>
      <c r="AK74" s="676"/>
      <c r="AL74" s="42"/>
      <c r="AM74" s="327"/>
      <c r="AN74" s="44"/>
      <c r="AO74" s="171" t="str">
        <f t="shared" si="2"/>
        <v/>
      </c>
      <c r="AP74" s="44"/>
      <c r="AQ74" s="44"/>
      <c r="AR74" s="44"/>
      <c r="AS74" s="75"/>
      <c r="AT74" s="75"/>
      <c r="AU74" s="76" t="b">
        <f t="shared" si="3"/>
        <v>1</v>
      </c>
    </row>
    <row r="75" spans="1:47" ht="45" customHeight="1">
      <c r="A75" s="66"/>
      <c r="B75" s="66"/>
      <c r="C75" s="66"/>
      <c r="D75" s="66"/>
      <c r="E75" s="44"/>
      <c r="F75" s="287" t="str">
        <f t="shared" si="0"/>
        <v/>
      </c>
      <c r="G75" s="87"/>
      <c r="H75" s="84"/>
      <c r="I75" s="84"/>
      <c r="J75" s="46"/>
      <c r="K75" s="44"/>
      <c r="L75" s="44"/>
      <c r="M75" s="44"/>
      <c r="N75" s="46"/>
      <c r="O75" s="41"/>
      <c r="P75" s="194"/>
      <c r="Q75" s="41"/>
      <c r="R75" s="41"/>
      <c r="S75" s="84"/>
      <c r="T75" s="46"/>
      <c r="U75" s="201"/>
      <c r="V75" s="85"/>
      <c r="W75" s="86"/>
      <c r="X75" s="89"/>
      <c r="Y75" s="201"/>
      <c r="Z75" s="201"/>
      <c r="AA75" s="87"/>
      <c r="AB75" s="171" t="str">
        <f t="shared" ref="AB75:AB138" si="4">IF(ISBLANK(X75),"",DATEDIF(S75,X75,"d")/365)</f>
        <v/>
      </c>
      <c r="AC75" s="44"/>
      <c r="AD75" s="201"/>
      <c r="AE75" s="201"/>
      <c r="AF75" s="41"/>
      <c r="AG75" s="46"/>
      <c r="AH75" s="46"/>
      <c r="AI75" s="41"/>
      <c r="AJ75" s="675"/>
      <c r="AK75" s="676"/>
      <c r="AL75" s="42"/>
      <c r="AM75" s="327"/>
      <c r="AN75" s="44"/>
      <c r="AO75" s="171" t="str">
        <f t="shared" ref="AO75:AO138" si="5">IF(AN75="YES",(S75-AM75)/365,"")</f>
        <v/>
      </c>
      <c r="AP75" s="44"/>
      <c r="AQ75" s="44"/>
      <c r="AR75" s="44"/>
      <c r="AS75" s="75"/>
      <c r="AT75" s="75"/>
      <c r="AU75" s="76" t="b">
        <f t="shared" ref="AU75:AU138" si="6">ROUND(U75,)=ROUND(Z75,)+ROUND(AH75,)+ROUND(AD75,)</f>
        <v>1</v>
      </c>
    </row>
    <row r="76" spans="1:47" ht="45" customHeight="1">
      <c r="A76" s="66"/>
      <c r="B76" s="66"/>
      <c r="C76" s="66"/>
      <c r="D76" s="66"/>
      <c r="E76" s="44"/>
      <c r="F76" s="287" t="str">
        <f t="shared" si="0"/>
        <v/>
      </c>
      <c r="G76" s="87"/>
      <c r="H76" s="84"/>
      <c r="I76" s="84"/>
      <c r="J76" s="46"/>
      <c r="K76" s="44"/>
      <c r="L76" s="44"/>
      <c r="M76" s="44"/>
      <c r="N76" s="46"/>
      <c r="O76" s="41"/>
      <c r="P76" s="194"/>
      <c r="Q76" s="41"/>
      <c r="R76" s="41"/>
      <c r="S76" s="84"/>
      <c r="T76" s="46"/>
      <c r="U76" s="201"/>
      <c r="V76" s="85"/>
      <c r="W76" s="86"/>
      <c r="X76" s="89"/>
      <c r="Y76" s="201"/>
      <c r="Z76" s="201"/>
      <c r="AA76" s="87"/>
      <c r="AB76" s="171" t="str">
        <f t="shared" si="4"/>
        <v/>
      </c>
      <c r="AC76" s="44"/>
      <c r="AD76" s="201"/>
      <c r="AE76" s="201"/>
      <c r="AF76" s="41"/>
      <c r="AG76" s="46"/>
      <c r="AH76" s="46"/>
      <c r="AI76" s="41"/>
      <c r="AJ76" s="675"/>
      <c r="AK76" s="676"/>
      <c r="AL76" s="42"/>
      <c r="AM76" s="327"/>
      <c r="AN76" s="44"/>
      <c r="AO76" s="171" t="str">
        <f t="shared" si="5"/>
        <v/>
      </c>
      <c r="AP76" s="44"/>
      <c r="AQ76" s="44"/>
      <c r="AR76" s="44"/>
      <c r="AS76" s="75"/>
      <c r="AT76" s="75"/>
      <c r="AU76" s="76" t="b">
        <f t="shared" si="6"/>
        <v>1</v>
      </c>
    </row>
    <row r="77" spans="1:47" ht="45" customHeight="1">
      <c r="A77" s="66"/>
      <c r="B77" s="66"/>
      <c r="C77" s="66"/>
      <c r="D77" s="66"/>
      <c r="E77" s="44"/>
      <c r="F77" s="287" t="str">
        <f t="shared" si="0"/>
        <v/>
      </c>
      <c r="G77" s="87"/>
      <c r="H77" s="84"/>
      <c r="I77" s="84"/>
      <c r="J77" s="46"/>
      <c r="K77" s="44"/>
      <c r="L77" s="44"/>
      <c r="M77" s="44"/>
      <c r="N77" s="46"/>
      <c r="O77" s="41"/>
      <c r="P77" s="194"/>
      <c r="Q77" s="41"/>
      <c r="R77" s="41"/>
      <c r="S77" s="84"/>
      <c r="T77" s="46"/>
      <c r="U77" s="201"/>
      <c r="V77" s="85"/>
      <c r="W77" s="86"/>
      <c r="X77" s="89"/>
      <c r="Y77" s="201"/>
      <c r="Z77" s="201"/>
      <c r="AA77" s="87"/>
      <c r="AB77" s="171" t="str">
        <f t="shared" si="4"/>
        <v/>
      </c>
      <c r="AC77" s="44"/>
      <c r="AD77" s="201"/>
      <c r="AE77" s="201"/>
      <c r="AF77" s="41"/>
      <c r="AG77" s="46"/>
      <c r="AH77" s="46"/>
      <c r="AI77" s="41"/>
      <c r="AJ77" s="675"/>
      <c r="AK77" s="676"/>
      <c r="AL77" s="42"/>
      <c r="AM77" s="327"/>
      <c r="AN77" s="44"/>
      <c r="AO77" s="171" t="str">
        <f t="shared" si="5"/>
        <v/>
      </c>
      <c r="AP77" s="44"/>
      <c r="AQ77" s="44"/>
      <c r="AR77" s="44"/>
      <c r="AS77" s="75"/>
      <c r="AT77" s="75"/>
      <c r="AU77" s="76" t="b">
        <f t="shared" si="6"/>
        <v>1</v>
      </c>
    </row>
    <row r="78" spans="1:47" ht="45" customHeight="1">
      <c r="A78" s="66"/>
      <c r="B78" s="66"/>
      <c r="C78" s="66"/>
      <c r="D78" s="66"/>
      <c r="E78" s="44"/>
      <c r="F78" s="287" t="str">
        <f t="shared" si="0"/>
        <v/>
      </c>
      <c r="G78" s="87"/>
      <c r="H78" s="84"/>
      <c r="I78" s="84"/>
      <c r="J78" s="46"/>
      <c r="K78" s="44"/>
      <c r="L78" s="44"/>
      <c r="M78" s="44"/>
      <c r="N78" s="46"/>
      <c r="O78" s="41"/>
      <c r="P78" s="194"/>
      <c r="Q78" s="41"/>
      <c r="R78" s="41"/>
      <c r="S78" s="84"/>
      <c r="T78" s="46"/>
      <c r="U78" s="201"/>
      <c r="V78" s="85"/>
      <c r="W78" s="86"/>
      <c r="X78" s="89"/>
      <c r="Y78" s="201"/>
      <c r="Z78" s="201"/>
      <c r="AA78" s="87"/>
      <c r="AB78" s="171" t="str">
        <f t="shared" si="4"/>
        <v/>
      </c>
      <c r="AC78" s="44"/>
      <c r="AD78" s="201"/>
      <c r="AE78" s="201"/>
      <c r="AF78" s="41"/>
      <c r="AG78" s="46"/>
      <c r="AH78" s="46"/>
      <c r="AI78" s="41"/>
      <c r="AJ78" s="675"/>
      <c r="AK78" s="676"/>
      <c r="AL78" s="42"/>
      <c r="AM78" s="327"/>
      <c r="AN78" s="44"/>
      <c r="AO78" s="171" t="str">
        <f t="shared" si="5"/>
        <v/>
      </c>
      <c r="AP78" s="44"/>
      <c r="AQ78" s="44"/>
      <c r="AR78" s="44"/>
      <c r="AS78" s="75"/>
      <c r="AT78" s="75"/>
      <c r="AU78" s="76" t="b">
        <f t="shared" si="6"/>
        <v>1</v>
      </c>
    </row>
    <row r="79" spans="1:47" ht="45" customHeight="1">
      <c r="A79" s="66"/>
      <c r="B79" s="66"/>
      <c r="C79" s="66"/>
      <c r="D79" s="66"/>
      <c r="E79" s="44"/>
      <c r="F79" s="287" t="str">
        <f t="shared" si="0"/>
        <v/>
      </c>
      <c r="G79" s="87"/>
      <c r="H79" s="84"/>
      <c r="I79" s="84"/>
      <c r="J79" s="46"/>
      <c r="K79" s="44"/>
      <c r="L79" s="44"/>
      <c r="M79" s="44"/>
      <c r="N79" s="46"/>
      <c r="O79" s="41"/>
      <c r="P79" s="194"/>
      <c r="Q79" s="41"/>
      <c r="R79" s="41"/>
      <c r="S79" s="84"/>
      <c r="T79" s="46"/>
      <c r="U79" s="201"/>
      <c r="V79" s="85"/>
      <c r="W79" s="86"/>
      <c r="X79" s="89"/>
      <c r="Y79" s="201"/>
      <c r="Z79" s="201"/>
      <c r="AA79" s="87"/>
      <c r="AB79" s="171" t="str">
        <f t="shared" si="4"/>
        <v/>
      </c>
      <c r="AC79" s="44"/>
      <c r="AD79" s="201"/>
      <c r="AE79" s="201"/>
      <c r="AF79" s="41"/>
      <c r="AG79" s="46"/>
      <c r="AH79" s="46"/>
      <c r="AI79" s="41"/>
      <c r="AJ79" s="675"/>
      <c r="AK79" s="676"/>
      <c r="AL79" s="42"/>
      <c r="AM79" s="327"/>
      <c r="AN79" s="44"/>
      <c r="AO79" s="171" t="str">
        <f t="shared" si="5"/>
        <v/>
      </c>
      <c r="AP79" s="44"/>
      <c r="AQ79" s="44"/>
      <c r="AR79" s="44"/>
      <c r="AS79" s="75"/>
      <c r="AT79" s="75"/>
      <c r="AU79" s="76" t="b">
        <f t="shared" si="6"/>
        <v>1</v>
      </c>
    </row>
    <row r="80" spans="1:47" ht="45" customHeight="1">
      <c r="A80" s="66"/>
      <c r="B80" s="66"/>
      <c r="C80" s="66"/>
      <c r="D80" s="66"/>
      <c r="E80" s="44"/>
      <c r="F80" s="287" t="str">
        <f t="shared" si="0"/>
        <v/>
      </c>
      <c r="G80" s="87"/>
      <c r="H80" s="84"/>
      <c r="I80" s="84"/>
      <c r="J80" s="46"/>
      <c r="K80" s="44"/>
      <c r="L80" s="44"/>
      <c r="M80" s="44"/>
      <c r="N80" s="46"/>
      <c r="O80" s="41"/>
      <c r="P80" s="194"/>
      <c r="Q80" s="41"/>
      <c r="R80" s="41"/>
      <c r="S80" s="84"/>
      <c r="T80" s="46"/>
      <c r="U80" s="201"/>
      <c r="V80" s="85"/>
      <c r="W80" s="86"/>
      <c r="X80" s="89"/>
      <c r="Y80" s="201"/>
      <c r="Z80" s="201"/>
      <c r="AA80" s="87"/>
      <c r="AB80" s="171" t="str">
        <f t="shared" si="4"/>
        <v/>
      </c>
      <c r="AC80" s="44"/>
      <c r="AD80" s="201"/>
      <c r="AE80" s="201"/>
      <c r="AF80" s="41"/>
      <c r="AG80" s="46"/>
      <c r="AH80" s="46"/>
      <c r="AI80" s="41"/>
      <c r="AJ80" s="675"/>
      <c r="AK80" s="676"/>
      <c r="AL80" s="42"/>
      <c r="AM80" s="327"/>
      <c r="AN80" s="44"/>
      <c r="AO80" s="171" t="str">
        <f t="shared" si="5"/>
        <v/>
      </c>
      <c r="AP80" s="44"/>
      <c r="AQ80" s="44"/>
      <c r="AR80" s="44"/>
      <c r="AS80" s="75"/>
      <c r="AT80" s="75"/>
      <c r="AU80" s="76" t="b">
        <f t="shared" si="6"/>
        <v>1</v>
      </c>
    </row>
    <row r="81" spans="1:47" ht="45" customHeight="1">
      <c r="A81" s="66"/>
      <c r="B81" s="66"/>
      <c r="C81" s="66"/>
      <c r="D81" s="66"/>
      <c r="E81" s="44"/>
      <c r="F81" s="287" t="str">
        <f t="shared" si="0"/>
        <v/>
      </c>
      <c r="G81" s="87"/>
      <c r="H81" s="84"/>
      <c r="I81" s="84"/>
      <c r="J81" s="46"/>
      <c r="K81" s="44"/>
      <c r="L81" s="44"/>
      <c r="M81" s="44"/>
      <c r="N81" s="46"/>
      <c r="O81" s="41"/>
      <c r="P81" s="194"/>
      <c r="Q81" s="41"/>
      <c r="R81" s="41"/>
      <c r="S81" s="84"/>
      <c r="T81" s="46"/>
      <c r="U81" s="201"/>
      <c r="V81" s="85"/>
      <c r="W81" s="86"/>
      <c r="X81" s="89"/>
      <c r="Y81" s="201"/>
      <c r="Z81" s="201"/>
      <c r="AA81" s="87"/>
      <c r="AB81" s="171" t="str">
        <f t="shared" si="4"/>
        <v/>
      </c>
      <c r="AC81" s="44"/>
      <c r="AD81" s="201"/>
      <c r="AE81" s="201"/>
      <c r="AF81" s="41"/>
      <c r="AG81" s="46"/>
      <c r="AH81" s="46"/>
      <c r="AI81" s="41"/>
      <c r="AJ81" s="675"/>
      <c r="AK81" s="676"/>
      <c r="AL81" s="42"/>
      <c r="AM81" s="327"/>
      <c r="AN81" s="44"/>
      <c r="AO81" s="171" t="str">
        <f t="shared" si="5"/>
        <v/>
      </c>
      <c r="AP81" s="44"/>
      <c r="AQ81" s="44"/>
      <c r="AR81" s="44"/>
      <c r="AS81" s="75"/>
      <c r="AT81" s="75"/>
      <c r="AU81" s="76" t="b">
        <f t="shared" si="6"/>
        <v>1</v>
      </c>
    </row>
    <row r="82" spans="1:47" ht="45" customHeight="1">
      <c r="A82" s="66"/>
      <c r="B82" s="66"/>
      <c r="C82" s="66"/>
      <c r="D82" s="66"/>
      <c r="E82" s="44"/>
      <c r="F82" s="287" t="str">
        <f t="shared" si="0"/>
        <v/>
      </c>
      <c r="G82" s="87"/>
      <c r="H82" s="84"/>
      <c r="I82" s="84"/>
      <c r="J82" s="46"/>
      <c r="K82" s="44"/>
      <c r="L82" s="44"/>
      <c r="M82" s="44"/>
      <c r="N82" s="46"/>
      <c r="O82" s="41"/>
      <c r="P82" s="194"/>
      <c r="Q82" s="41"/>
      <c r="R82" s="41"/>
      <c r="S82" s="84"/>
      <c r="T82" s="46"/>
      <c r="U82" s="201"/>
      <c r="V82" s="85"/>
      <c r="W82" s="86"/>
      <c r="X82" s="89"/>
      <c r="Y82" s="201"/>
      <c r="Z82" s="201"/>
      <c r="AA82" s="87"/>
      <c r="AB82" s="171" t="str">
        <f t="shared" si="4"/>
        <v/>
      </c>
      <c r="AC82" s="44"/>
      <c r="AD82" s="201"/>
      <c r="AE82" s="201"/>
      <c r="AF82" s="41"/>
      <c r="AG82" s="46"/>
      <c r="AH82" s="46"/>
      <c r="AI82" s="41"/>
      <c r="AJ82" s="675"/>
      <c r="AK82" s="676"/>
      <c r="AL82" s="42"/>
      <c r="AM82" s="327"/>
      <c r="AN82" s="44"/>
      <c r="AO82" s="171" t="str">
        <f t="shared" si="5"/>
        <v/>
      </c>
      <c r="AP82" s="44"/>
      <c r="AQ82" s="44"/>
      <c r="AR82" s="44"/>
      <c r="AS82" s="75"/>
      <c r="AT82" s="75"/>
      <c r="AU82" s="76" t="b">
        <f t="shared" si="6"/>
        <v>1</v>
      </c>
    </row>
    <row r="83" spans="1:47" ht="45" customHeight="1">
      <c r="A83" s="66"/>
      <c r="B83" s="66"/>
      <c r="C83" s="66"/>
      <c r="D83" s="66"/>
      <c r="E83" s="44"/>
      <c r="F83" s="287" t="str">
        <f t="shared" si="0"/>
        <v/>
      </c>
      <c r="G83" s="87"/>
      <c r="H83" s="84"/>
      <c r="I83" s="84"/>
      <c r="J83" s="46"/>
      <c r="K83" s="44"/>
      <c r="L83" s="44"/>
      <c r="M83" s="44"/>
      <c r="N83" s="46"/>
      <c r="O83" s="41"/>
      <c r="P83" s="194"/>
      <c r="Q83" s="41"/>
      <c r="R83" s="41"/>
      <c r="S83" s="84"/>
      <c r="T83" s="46"/>
      <c r="U83" s="201"/>
      <c r="V83" s="85"/>
      <c r="W83" s="86"/>
      <c r="X83" s="89"/>
      <c r="Y83" s="201"/>
      <c r="Z83" s="201"/>
      <c r="AA83" s="87"/>
      <c r="AB83" s="171" t="str">
        <f t="shared" si="4"/>
        <v/>
      </c>
      <c r="AC83" s="44"/>
      <c r="AD83" s="201"/>
      <c r="AE83" s="201"/>
      <c r="AF83" s="41"/>
      <c r="AG83" s="46"/>
      <c r="AH83" s="46"/>
      <c r="AI83" s="41"/>
      <c r="AJ83" s="675"/>
      <c r="AK83" s="676"/>
      <c r="AL83" s="42"/>
      <c r="AM83" s="327"/>
      <c r="AN83" s="44"/>
      <c r="AO83" s="171" t="str">
        <f t="shared" si="5"/>
        <v/>
      </c>
      <c r="AP83" s="44"/>
      <c r="AQ83" s="44"/>
      <c r="AR83" s="44"/>
      <c r="AS83" s="75"/>
      <c r="AT83" s="75"/>
      <c r="AU83" s="76" t="b">
        <f t="shared" si="6"/>
        <v>1</v>
      </c>
    </row>
    <row r="84" spans="1:47" ht="45" customHeight="1">
      <c r="A84" s="66"/>
      <c r="B84" s="66"/>
      <c r="C84" s="66"/>
      <c r="D84" s="66"/>
      <c r="E84" s="44"/>
      <c r="F84" s="287" t="str">
        <f t="shared" si="0"/>
        <v/>
      </c>
      <c r="G84" s="87"/>
      <c r="H84" s="84"/>
      <c r="I84" s="84"/>
      <c r="J84" s="46"/>
      <c r="K84" s="44"/>
      <c r="L84" s="44"/>
      <c r="M84" s="44"/>
      <c r="N84" s="46"/>
      <c r="O84" s="41"/>
      <c r="P84" s="194"/>
      <c r="Q84" s="41"/>
      <c r="R84" s="41"/>
      <c r="S84" s="84"/>
      <c r="T84" s="46"/>
      <c r="U84" s="201"/>
      <c r="V84" s="85"/>
      <c r="W84" s="86"/>
      <c r="X84" s="89"/>
      <c r="Y84" s="201"/>
      <c r="Z84" s="201"/>
      <c r="AA84" s="87"/>
      <c r="AB84" s="171" t="str">
        <f t="shared" si="4"/>
        <v/>
      </c>
      <c r="AC84" s="44"/>
      <c r="AD84" s="201"/>
      <c r="AE84" s="201"/>
      <c r="AF84" s="41"/>
      <c r="AG84" s="46"/>
      <c r="AH84" s="46"/>
      <c r="AI84" s="41"/>
      <c r="AJ84" s="675"/>
      <c r="AK84" s="676"/>
      <c r="AL84" s="42"/>
      <c r="AM84" s="327"/>
      <c r="AN84" s="44"/>
      <c r="AO84" s="171" t="str">
        <f t="shared" si="5"/>
        <v/>
      </c>
      <c r="AP84" s="44"/>
      <c r="AQ84" s="44"/>
      <c r="AR84" s="44"/>
      <c r="AS84" s="75"/>
      <c r="AT84" s="75"/>
      <c r="AU84" s="76" t="b">
        <f t="shared" si="6"/>
        <v>1</v>
      </c>
    </row>
    <row r="85" spans="1:47" ht="45" customHeight="1">
      <c r="A85" s="66"/>
      <c r="B85" s="66"/>
      <c r="C85" s="66"/>
      <c r="D85" s="66"/>
      <c r="E85" s="44"/>
      <c r="F85" s="287" t="str">
        <f t="shared" si="0"/>
        <v/>
      </c>
      <c r="G85" s="87"/>
      <c r="H85" s="84"/>
      <c r="I85" s="84"/>
      <c r="J85" s="46"/>
      <c r="K85" s="44"/>
      <c r="L85" s="44"/>
      <c r="M85" s="44"/>
      <c r="N85" s="46"/>
      <c r="O85" s="41"/>
      <c r="P85" s="194"/>
      <c r="Q85" s="41"/>
      <c r="R85" s="41"/>
      <c r="S85" s="84"/>
      <c r="T85" s="46"/>
      <c r="U85" s="201"/>
      <c r="V85" s="85"/>
      <c r="W85" s="86"/>
      <c r="X85" s="89"/>
      <c r="Y85" s="201"/>
      <c r="Z85" s="201"/>
      <c r="AA85" s="87"/>
      <c r="AB85" s="171" t="str">
        <f t="shared" si="4"/>
        <v/>
      </c>
      <c r="AC85" s="44"/>
      <c r="AD85" s="201"/>
      <c r="AE85" s="201"/>
      <c r="AF85" s="41"/>
      <c r="AG85" s="46"/>
      <c r="AH85" s="46"/>
      <c r="AI85" s="41"/>
      <c r="AJ85" s="675"/>
      <c r="AK85" s="676"/>
      <c r="AL85" s="42"/>
      <c r="AM85" s="327"/>
      <c r="AN85" s="44"/>
      <c r="AO85" s="171" t="str">
        <f t="shared" si="5"/>
        <v/>
      </c>
      <c r="AP85" s="44"/>
      <c r="AQ85" s="44"/>
      <c r="AR85" s="44"/>
      <c r="AS85" s="75"/>
      <c r="AT85" s="75"/>
      <c r="AU85" s="76" t="b">
        <f t="shared" si="6"/>
        <v>1</v>
      </c>
    </row>
    <row r="86" spans="1:47" ht="45" customHeight="1">
      <c r="A86" s="66"/>
      <c r="B86" s="66"/>
      <c r="C86" s="66"/>
      <c r="D86" s="66"/>
      <c r="E86" s="44"/>
      <c r="F86" s="287" t="str">
        <f t="shared" si="0"/>
        <v/>
      </c>
      <c r="G86" s="87"/>
      <c r="H86" s="84"/>
      <c r="I86" s="84"/>
      <c r="J86" s="46"/>
      <c r="K86" s="44"/>
      <c r="L86" s="44"/>
      <c r="M86" s="44"/>
      <c r="N86" s="46"/>
      <c r="O86" s="41"/>
      <c r="P86" s="194"/>
      <c r="Q86" s="41"/>
      <c r="R86" s="41"/>
      <c r="S86" s="84"/>
      <c r="T86" s="46"/>
      <c r="U86" s="201"/>
      <c r="V86" s="85"/>
      <c r="W86" s="86"/>
      <c r="X86" s="89"/>
      <c r="Y86" s="201"/>
      <c r="Z86" s="201"/>
      <c r="AA86" s="87"/>
      <c r="AB86" s="171" t="str">
        <f t="shared" si="4"/>
        <v/>
      </c>
      <c r="AC86" s="44"/>
      <c r="AD86" s="201"/>
      <c r="AE86" s="201"/>
      <c r="AF86" s="41"/>
      <c r="AG86" s="46"/>
      <c r="AH86" s="46"/>
      <c r="AI86" s="41"/>
      <c r="AJ86" s="675"/>
      <c r="AK86" s="676"/>
      <c r="AL86" s="42"/>
      <c r="AM86" s="327"/>
      <c r="AN86" s="44"/>
      <c r="AO86" s="171" t="str">
        <f t="shared" si="5"/>
        <v/>
      </c>
      <c r="AP86" s="44"/>
      <c r="AQ86" s="44"/>
      <c r="AR86" s="44"/>
      <c r="AS86" s="75"/>
      <c r="AT86" s="75"/>
      <c r="AU86" s="76" t="b">
        <f t="shared" si="6"/>
        <v>1</v>
      </c>
    </row>
    <row r="87" spans="1:47" ht="45" customHeight="1">
      <c r="A87" s="66"/>
      <c r="B87" s="66"/>
      <c r="C87" s="66"/>
      <c r="D87" s="66"/>
      <c r="E87" s="44"/>
      <c r="F87" s="287" t="str">
        <f t="shared" si="0"/>
        <v/>
      </c>
      <c r="G87" s="87"/>
      <c r="H87" s="84"/>
      <c r="I87" s="84"/>
      <c r="J87" s="46"/>
      <c r="K87" s="44"/>
      <c r="L87" s="44"/>
      <c r="M87" s="44"/>
      <c r="N87" s="46"/>
      <c r="O87" s="41"/>
      <c r="P87" s="194"/>
      <c r="Q87" s="41"/>
      <c r="R87" s="41"/>
      <c r="S87" s="84"/>
      <c r="T87" s="46"/>
      <c r="U87" s="201"/>
      <c r="V87" s="85"/>
      <c r="W87" s="86"/>
      <c r="X87" s="89"/>
      <c r="Y87" s="201"/>
      <c r="Z87" s="201"/>
      <c r="AA87" s="87"/>
      <c r="AB87" s="171" t="str">
        <f t="shared" si="4"/>
        <v/>
      </c>
      <c r="AC87" s="44"/>
      <c r="AD87" s="201"/>
      <c r="AE87" s="201"/>
      <c r="AF87" s="41"/>
      <c r="AG87" s="46"/>
      <c r="AH87" s="46"/>
      <c r="AI87" s="41"/>
      <c r="AJ87" s="675"/>
      <c r="AK87" s="676"/>
      <c r="AL87" s="42"/>
      <c r="AM87" s="327"/>
      <c r="AN87" s="44"/>
      <c r="AO87" s="171" t="str">
        <f t="shared" si="5"/>
        <v/>
      </c>
      <c r="AP87" s="44"/>
      <c r="AQ87" s="44"/>
      <c r="AR87" s="44"/>
      <c r="AS87" s="75"/>
      <c r="AT87" s="75"/>
      <c r="AU87" s="76" t="b">
        <f t="shared" si="6"/>
        <v>1</v>
      </c>
    </row>
    <row r="88" spans="1:47" ht="45" customHeight="1">
      <c r="A88" s="66"/>
      <c r="B88" s="66"/>
      <c r="C88" s="66"/>
      <c r="D88" s="66"/>
      <c r="E88" s="44"/>
      <c r="F88" s="287" t="str">
        <f t="shared" si="0"/>
        <v/>
      </c>
      <c r="G88" s="87"/>
      <c r="H88" s="84"/>
      <c r="I88" s="84"/>
      <c r="J88" s="46"/>
      <c r="K88" s="44"/>
      <c r="L88" s="44"/>
      <c r="M88" s="44"/>
      <c r="N88" s="46"/>
      <c r="O88" s="41"/>
      <c r="P88" s="194"/>
      <c r="Q88" s="41"/>
      <c r="R88" s="41"/>
      <c r="S88" s="84"/>
      <c r="T88" s="46"/>
      <c r="U88" s="201"/>
      <c r="V88" s="85"/>
      <c r="W88" s="86"/>
      <c r="X88" s="89"/>
      <c r="Y88" s="201"/>
      <c r="Z88" s="201"/>
      <c r="AA88" s="87"/>
      <c r="AB88" s="171" t="str">
        <f t="shared" si="4"/>
        <v/>
      </c>
      <c r="AC88" s="44"/>
      <c r="AD88" s="201"/>
      <c r="AE88" s="201"/>
      <c r="AF88" s="41"/>
      <c r="AG88" s="46"/>
      <c r="AH88" s="46"/>
      <c r="AI88" s="41"/>
      <c r="AJ88" s="675"/>
      <c r="AK88" s="676"/>
      <c r="AL88" s="42"/>
      <c r="AM88" s="327"/>
      <c r="AN88" s="44"/>
      <c r="AO88" s="171" t="str">
        <f t="shared" si="5"/>
        <v/>
      </c>
      <c r="AP88" s="44"/>
      <c r="AQ88" s="44"/>
      <c r="AR88" s="44"/>
      <c r="AS88" s="75"/>
      <c r="AT88" s="75"/>
      <c r="AU88" s="76" t="b">
        <f t="shared" si="6"/>
        <v>1</v>
      </c>
    </row>
    <row r="89" spans="1:47" ht="45" customHeight="1">
      <c r="A89" s="66"/>
      <c r="B89" s="66"/>
      <c r="C89" s="66"/>
      <c r="D89" s="66"/>
      <c r="E89" s="44"/>
      <c r="F89" s="287" t="str">
        <f t="shared" si="0"/>
        <v/>
      </c>
      <c r="G89" s="87"/>
      <c r="H89" s="84"/>
      <c r="I89" s="84"/>
      <c r="J89" s="46"/>
      <c r="K89" s="44"/>
      <c r="L89" s="44"/>
      <c r="M89" s="44"/>
      <c r="N89" s="46"/>
      <c r="O89" s="41"/>
      <c r="P89" s="194"/>
      <c r="Q89" s="41"/>
      <c r="R89" s="41"/>
      <c r="S89" s="84"/>
      <c r="T89" s="46"/>
      <c r="U89" s="201"/>
      <c r="V89" s="85"/>
      <c r="W89" s="86"/>
      <c r="X89" s="89"/>
      <c r="Y89" s="201"/>
      <c r="Z89" s="201"/>
      <c r="AA89" s="87"/>
      <c r="AB89" s="171" t="str">
        <f t="shared" si="4"/>
        <v/>
      </c>
      <c r="AC89" s="44"/>
      <c r="AD89" s="201"/>
      <c r="AE89" s="201"/>
      <c r="AF89" s="41"/>
      <c r="AG89" s="46"/>
      <c r="AH89" s="46"/>
      <c r="AI89" s="41"/>
      <c r="AJ89" s="675"/>
      <c r="AK89" s="676"/>
      <c r="AL89" s="42"/>
      <c r="AM89" s="327"/>
      <c r="AN89" s="44"/>
      <c r="AO89" s="171" t="str">
        <f t="shared" si="5"/>
        <v/>
      </c>
      <c r="AP89" s="44"/>
      <c r="AQ89" s="44"/>
      <c r="AR89" s="44"/>
      <c r="AS89" s="75"/>
      <c r="AT89" s="75"/>
      <c r="AU89" s="76" t="b">
        <f t="shared" si="6"/>
        <v>1</v>
      </c>
    </row>
    <row r="90" spans="1:47" ht="45" customHeight="1">
      <c r="A90" s="66"/>
      <c r="B90" s="66"/>
      <c r="C90" s="66"/>
      <c r="D90" s="66"/>
      <c r="E90" s="44"/>
      <c r="F90" s="287" t="str">
        <f t="shared" si="0"/>
        <v/>
      </c>
      <c r="G90" s="87"/>
      <c r="H90" s="84"/>
      <c r="I90" s="84"/>
      <c r="J90" s="46"/>
      <c r="K90" s="44"/>
      <c r="L90" s="44"/>
      <c r="M90" s="44"/>
      <c r="N90" s="46"/>
      <c r="O90" s="41"/>
      <c r="P90" s="194"/>
      <c r="Q90" s="41"/>
      <c r="R90" s="41"/>
      <c r="S90" s="84"/>
      <c r="T90" s="46"/>
      <c r="U90" s="201"/>
      <c r="V90" s="85"/>
      <c r="W90" s="86"/>
      <c r="X90" s="89"/>
      <c r="Y90" s="201"/>
      <c r="Z90" s="201"/>
      <c r="AA90" s="87"/>
      <c r="AB90" s="171" t="str">
        <f t="shared" si="4"/>
        <v/>
      </c>
      <c r="AC90" s="44"/>
      <c r="AD90" s="201"/>
      <c r="AE90" s="201"/>
      <c r="AF90" s="41"/>
      <c r="AG90" s="46"/>
      <c r="AH90" s="46"/>
      <c r="AI90" s="41"/>
      <c r="AJ90" s="675"/>
      <c r="AK90" s="676"/>
      <c r="AL90" s="42"/>
      <c r="AM90" s="327"/>
      <c r="AN90" s="44"/>
      <c r="AO90" s="171" t="str">
        <f t="shared" si="5"/>
        <v/>
      </c>
      <c r="AP90" s="44"/>
      <c r="AQ90" s="44"/>
      <c r="AR90" s="44"/>
      <c r="AS90" s="75"/>
      <c r="AT90" s="75"/>
      <c r="AU90" s="76" t="b">
        <f t="shared" si="6"/>
        <v>1</v>
      </c>
    </row>
    <row r="91" spans="1:47" ht="45" customHeight="1">
      <c r="A91" s="66"/>
      <c r="B91" s="66"/>
      <c r="C91" s="66"/>
      <c r="D91" s="66"/>
      <c r="E91" s="44"/>
      <c r="F91" s="287" t="str">
        <f t="shared" si="0"/>
        <v/>
      </c>
      <c r="G91" s="87"/>
      <c r="H91" s="84"/>
      <c r="I91" s="84"/>
      <c r="J91" s="46"/>
      <c r="K91" s="44"/>
      <c r="L91" s="44"/>
      <c r="M91" s="44"/>
      <c r="N91" s="46"/>
      <c r="O91" s="41"/>
      <c r="P91" s="194"/>
      <c r="Q91" s="41"/>
      <c r="R91" s="41"/>
      <c r="S91" s="84"/>
      <c r="T91" s="46"/>
      <c r="U91" s="201"/>
      <c r="V91" s="85"/>
      <c r="W91" s="86"/>
      <c r="X91" s="89"/>
      <c r="Y91" s="201"/>
      <c r="Z91" s="201"/>
      <c r="AA91" s="87"/>
      <c r="AB91" s="171" t="str">
        <f t="shared" si="4"/>
        <v/>
      </c>
      <c r="AC91" s="44"/>
      <c r="AD91" s="201"/>
      <c r="AE91" s="201"/>
      <c r="AF91" s="41"/>
      <c r="AG91" s="46"/>
      <c r="AH91" s="46"/>
      <c r="AI91" s="41"/>
      <c r="AJ91" s="675"/>
      <c r="AK91" s="676"/>
      <c r="AL91" s="42"/>
      <c r="AM91" s="327"/>
      <c r="AN91" s="44"/>
      <c r="AO91" s="171" t="str">
        <f t="shared" si="5"/>
        <v/>
      </c>
      <c r="AP91" s="44"/>
      <c r="AQ91" s="44"/>
      <c r="AR91" s="44"/>
      <c r="AS91" s="75"/>
      <c r="AT91" s="75"/>
      <c r="AU91" s="76" t="b">
        <f t="shared" si="6"/>
        <v>1</v>
      </c>
    </row>
    <row r="92" spans="1:47" ht="45" customHeight="1">
      <c r="A92" s="66"/>
      <c r="B92" s="66"/>
      <c r="C92" s="66"/>
      <c r="D92" s="66"/>
      <c r="E92" s="44"/>
      <c r="F92" s="287" t="str">
        <f t="shared" si="0"/>
        <v/>
      </c>
      <c r="G92" s="87"/>
      <c r="H92" s="84"/>
      <c r="I92" s="84"/>
      <c r="J92" s="46"/>
      <c r="K92" s="44"/>
      <c r="L92" s="44"/>
      <c r="M92" s="44"/>
      <c r="N92" s="46"/>
      <c r="O92" s="41"/>
      <c r="P92" s="194"/>
      <c r="Q92" s="41"/>
      <c r="R92" s="41"/>
      <c r="S92" s="84"/>
      <c r="T92" s="46"/>
      <c r="U92" s="201"/>
      <c r="V92" s="85"/>
      <c r="W92" s="86"/>
      <c r="X92" s="89"/>
      <c r="Y92" s="201"/>
      <c r="Z92" s="201"/>
      <c r="AA92" s="87"/>
      <c r="AB92" s="171" t="str">
        <f t="shared" si="4"/>
        <v/>
      </c>
      <c r="AC92" s="44"/>
      <c r="AD92" s="201"/>
      <c r="AE92" s="201"/>
      <c r="AF92" s="41"/>
      <c r="AG92" s="46"/>
      <c r="AH92" s="46"/>
      <c r="AI92" s="41"/>
      <c r="AJ92" s="675"/>
      <c r="AK92" s="676"/>
      <c r="AL92" s="42"/>
      <c r="AM92" s="327"/>
      <c r="AN92" s="44"/>
      <c r="AO92" s="171" t="str">
        <f t="shared" si="5"/>
        <v/>
      </c>
      <c r="AP92" s="44"/>
      <c r="AQ92" s="44"/>
      <c r="AR92" s="44"/>
      <c r="AS92" s="75"/>
      <c r="AT92" s="75"/>
      <c r="AU92" s="76" t="b">
        <f t="shared" si="6"/>
        <v>1</v>
      </c>
    </row>
    <row r="93" spans="1:47" ht="45" customHeight="1">
      <c r="A93" s="66"/>
      <c r="B93" s="66"/>
      <c r="C93" s="66"/>
      <c r="D93" s="66"/>
      <c r="E93" s="44"/>
      <c r="F93" s="287" t="str">
        <f t="shared" si="0"/>
        <v/>
      </c>
      <c r="G93" s="87"/>
      <c r="H93" s="84"/>
      <c r="I93" s="84"/>
      <c r="J93" s="46"/>
      <c r="K93" s="44"/>
      <c r="L93" s="44"/>
      <c r="M93" s="44"/>
      <c r="N93" s="46"/>
      <c r="O93" s="41"/>
      <c r="P93" s="194"/>
      <c r="Q93" s="41"/>
      <c r="R93" s="41"/>
      <c r="S93" s="84"/>
      <c r="T93" s="46"/>
      <c r="U93" s="201"/>
      <c r="V93" s="85"/>
      <c r="W93" s="86"/>
      <c r="X93" s="89"/>
      <c r="Y93" s="201"/>
      <c r="Z93" s="201"/>
      <c r="AA93" s="87"/>
      <c r="AB93" s="171" t="str">
        <f t="shared" si="4"/>
        <v/>
      </c>
      <c r="AC93" s="44"/>
      <c r="AD93" s="201"/>
      <c r="AE93" s="201"/>
      <c r="AF93" s="41"/>
      <c r="AG93" s="46"/>
      <c r="AH93" s="46"/>
      <c r="AI93" s="41"/>
      <c r="AJ93" s="675"/>
      <c r="AK93" s="676"/>
      <c r="AL93" s="42"/>
      <c r="AM93" s="327"/>
      <c r="AN93" s="44"/>
      <c r="AO93" s="171" t="str">
        <f t="shared" si="5"/>
        <v/>
      </c>
      <c r="AP93" s="44"/>
      <c r="AQ93" s="44"/>
      <c r="AR93" s="44"/>
      <c r="AS93" s="75"/>
      <c r="AT93" s="75"/>
      <c r="AU93" s="76" t="b">
        <f t="shared" si="6"/>
        <v>1</v>
      </c>
    </row>
    <row r="94" spans="1:47" ht="45" customHeight="1">
      <c r="A94" s="66"/>
      <c r="B94" s="66"/>
      <c r="C94" s="66"/>
      <c r="D94" s="66"/>
      <c r="E94" s="44"/>
      <c r="F94" s="287" t="str">
        <f t="shared" si="0"/>
        <v/>
      </c>
      <c r="G94" s="87"/>
      <c r="H94" s="84"/>
      <c r="I94" s="84"/>
      <c r="J94" s="46"/>
      <c r="K94" s="44"/>
      <c r="L94" s="44"/>
      <c r="M94" s="44"/>
      <c r="N94" s="46"/>
      <c r="O94" s="41"/>
      <c r="P94" s="194"/>
      <c r="Q94" s="41"/>
      <c r="R94" s="41"/>
      <c r="S94" s="84"/>
      <c r="T94" s="46"/>
      <c r="U94" s="201"/>
      <c r="V94" s="85"/>
      <c r="W94" s="86"/>
      <c r="X94" s="89"/>
      <c r="Y94" s="201"/>
      <c r="Z94" s="201"/>
      <c r="AA94" s="87"/>
      <c r="AB94" s="171" t="str">
        <f t="shared" si="4"/>
        <v/>
      </c>
      <c r="AC94" s="44"/>
      <c r="AD94" s="201"/>
      <c r="AE94" s="201"/>
      <c r="AF94" s="41"/>
      <c r="AG94" s="46"/>
      <c r="AH94" s="46"/>
      <c r="AI94" s="41"/>
      <c r="AJ94" s="675"/>
      <c r="AK94" s="676"/>
      <c r="AL94" s="42"/>
      <c r="AM94" s="327"/>
      <c r="AN94" s="44"/>
      <c r="AO94" s="171" t="str">
        <f t="shared" si="5"/>
        <v/>
      </c>
      <c r="AP94" s="44"/>
      <c r="AQ94" s="44"/>
      <c r="AR94" s="44"/>
      <c r="AS94" s="75"/>
      <c r="AT94" s="75"/>
      <c r="AU94" s="76" t="b">
        <f t="shared" si="6"/>
        <v>1</v>
      </c>
    </row>
    <row r="95" spans="1:47" ht="45" customHeight="1">
      <c r="A95" s="66"/>
      <c r="B95" s="66"/>
      <c r="C95" s="66"/>
      <c r="D95" s="66"/>
      <c r="E95" s="44"/>
      <c r="F95" s="287" t="str">
        <f t="shared" si="0"/>
        <v/>
      </c>
      <c r="G95" s="87"/>
      <c r="H95" s="84"/>
      <c r="I95" s="84"/>
      <c r="J95" s="46"/>
      <c r="K95" s="44"/>
      <c r="L95" s="44"/>
      <c r="M95" s="44"/>
      <c r="N95" s="46"/>
      <c r="O95" s="41"/>
      <c r="P95" s="194"/>
      <c r="Q95" s="41"/>
      <c r="R95" s="41"/>
      <c r="S95" s="84"/>
      <c r="T95" s="46"/>
      <c r="U95" s="201"/>
      <c r="V95" s="85"/>
      <c r="W95" s="86"/>
      <c r="X95" s="89"/>
      <c r="Y95" s="201"/>
      <c r="Z95" s="201"/>
      <c r="AA95" s="87"/>
      <c r="AB95" s="171" t="str">
        <f t="shared" si="4"/>
        <v/>
      </c>
      <c r="AC95" s="44"/>
      <c r="AD95" s="201"/>
      <c r="AE95" s="201"/>
      <c r="AF95" s="41"/>
      <c r="AG95" s="46"/>
      <c r="AH95" s="46"/>
      <c r="AI95" s="41"/>
      <c r="AJ95" s="675"/>
      <c r="AK95" s="676"/>
      <c r="AL95" s="42"/>
      <c r="AM95" s="327"/>
      <c r="AN95" s="44"/>
      <c r="AO95" s="171" t="str">
        <f t="shared" si="5"/>
        <v/>
      </c>
      <c r="AP95" s="44"/>
      <c r="AQ95" s="44"/>
      <c r="AR95" s="44"/>
      <c r="AS95" s="75"/>
      <c r="AT95" s="75"/>
      <c r="AU95" s="76" t="b">
        <f t="shared" si="6"/>
        <v>1</v>
      </c>
    </row>
    <row r="96" spans="1:47" ht="45" customHeight="1">
      <c r="A96" s="66"/>
      <c r="B96" s="66"/>
      <c r="C96" s="66"/>
      <c r="D96" s="66"/>
      <c r="E96" s="44"/>
      <c r="F96" s="287" t="str">
        <f t="shared" si="0"/>
        <v/>
      </c>
      <c r="G96" s="87"/>
      <c r="H96" s="84"/>
      <c r="I96" s="84"/>
      <c r="J96" s="46"/>
      <c r="K96" s="44"/>
      <c r="L96" s="44"/>
      <c r="M96" s="44"/>
      <c r="N96" s="46"/>
      <c r="O96" s="41"/>
      <c r="P96" s="194"/>
      <c r="Q96" s="41"/>
      <c r="R96" s="41"/>
      <c r="S96" s="84"/>
      <c r="T96" s="46"/>
      <c r="U96" s="201"/>
      <c r="V96" s="85"/>
      <c r="W96" s="86"/>
      <c r="X96" s="89"/>
      <c r="Y96" s="201"/>
      <c r="Z96" s="201"/>
      <c r="AA96" s="87"/>
      <c r="AB96" s="171" t="str">
        <f t="shared" si="4"/>
        <v/>
      </c>
      <c r="AC96" s="44"/>
      <c r="AD96" s="201"/>
      <c r="AE96" s="201"/>
      <c r="AF96" s="41"/>
      <c r="AG96" s="46"/>
      <c r="AH96" s="46"/>
      <c r="AI96" s="41"/>
      <c r="AJ96" s="675"/>
      <c r="AK96" s="676"/>
      <c r="AL96" s="42"/>
      <c r="AM96" s="327"/>
      <c r="AN96" s="44"/>
      <c r="AO96" s="171" t="str">
        <f t="shared" si="5"/>
        <v/>
      </c>
      <c r="AP96" s="44"/>
      <c r="AQ96" s="44"/>
      <c r="AR96" s="44"/>
      <c r="AS96" s="75"/>
      <c r="AT96" s="75"/>
      <c r="AU96" s="76" t="b">
        <f t="shared" si="6"/>
        <v>1</v>
      </c>
    </row>
    <row r="97" spans="1:47" ht="45" customHeight="1">
      <c r="A97" s="66"/>
      <c r="B97" s="66"/>
      <c r="C97" s="66"/>
      <c r="D97" s="66"/>
      <c r="E97" s="44"/>
      <c r="F97" s="287" t="str">
        <f t="shared" si="0"/>
        <v/>
      </c>
      <c r="G97" s="87"/>
      <c r="H97" s="84"/>
      <c r="I97" s="84"/>
      <c r="J97" s="46"/>
      <c r="K97" s="44"/>
      <c r="L97" s="44"/>
      <c r="M97" s="44"/>
      <c r="N97" s="46"/>
      <c r="O97" s="41"/>
      <c r="P97" s="194"/>
      <c r="Q97" s="41"/>
      <c r="R97" s="41"/>
      <c r="S97" s="84"/>
      <c r="T97" s="46"/>
      <c r="U97" s="201"/>
      <c r="V97" s="85"/>
      <c r="W97" s="86"/>
      <c r="X97" s="89"/>
      <c r="Y97" s="201"/>
      <c r="Z97" s="201"/>
      <c r="AA97" s="87"/>
      <c r="AB97" s="171" t="str">
        <f t="shared" si="4"/>
        <v/>
      </c>
      <c r="AC97" s="44"/>
      <c r="AD97" s="201"/>
      <c r="AE97" s="201"/>
      <c r="AF97" s="41"/>
      <c r="AG97" s="46"/>
      <c r="AH97" s="46"/>
      <c r="AI97" s="41"/>
      <c r="AJ97" s="675"/>
      <c r="AK97" s="676"/>
      <c r="AL97" s="42"/>
      <c r="AM97" s="327"/>
      <c r="AN97" s="44"/>
      <c r="AO97" s="171" t="str">
        <f t="shared" si="5"/>
        <v/>
      </c>
      <c r="AP97" s="44"/>
      <c r="AQ97" s="44"/>
      <c r="AR97" s="44"/>
      <c r="AS97" s="75"/>
      <c r="AT97" s="75"/>
      <c r="AU97" s="76" t="b">
        <f t="shared" si="6"/>
        <v>1</v>
      </c>
    </row>
    <row r="98" spans="1:47" ht="45" customHeight="1">
      <c r="A98" s="66"/>
      <c r="B98" s="66"/>
      <c r="C98" s="66"/>
      <c r="D98" s="66"/>
      <c r="E98" s="44"/>
      <c r="F98" s="287" t="str">
        <f t="shared" si="0"/>
        <v/>
      </c>
      <c r="G98" s="87"/>
      <c r="H98" s="84"/>
      <c r="I98" s="84"/>
      <c r="J98" s="46"/>
      <c r="K98" s="44"/>
      <c r="L98" s="44"/>
      <c r="M98" s="44"/>
      <c r="N98" s="46"/>
      <c r="O98" s="41"/>
      <c r="P98" s="194"/>
      <c r="Q98" s="41"/>
      <c r="R98" s="41"/>
      <c r="S98" s="84"/>
      <c r="T98" s="46"/>
      <c r="U98" s="201"/>
      <c r="V98" s="85"/>
      <c r="W98" s="86"/>
      <c r="X98" s="89"/>
      <c r="Y98" s="201"/>
      <c r="Z98" s="201"/>
      <c r="AA98" s="87"/>
      <c r="AB98" s="171" t="str">
        <f t="shared" si="4"/>
        <v/>
      </c>
      <c r="AC98" s="44"/>
      <c r="AD98" s="201"/>
      <c r="AE98" s="201"/>
      <c r="AF98" s="41"/>
      <c r="AG98" s="46"/>
      <c r="AH98" s="46"/>
      <c r="AI98" s="41"/>
      <c r="AJ98" s="675"/>
      <c r="AK98" s="676"/>
      <c r="AL98" s="42"/>
      <c r="AM98" s="327"/>
      <c r="AN98" s="44"/>
      <c r="AO98" s="171" t="str">
        <f t="shared" si="5"/>
        <v/>
      </c>
      <c r="AP98" s="44"/>
      <c r="AQ98" s="44"/>
      <c r="AR98" s="44"/>
      <c r="AS98" s="75"/>
      <c r="AT98" s="75"/>
      <c r="AU98" s="76" t="b">
        <f t="shared" si="6"/>
        <v>1</v>
      </c>
    </row>
    <row r="99" spans="1:47" ht="45" customHeight="1">
      <c r="A99" s="66"/>
      <c r="B99" s="66"/>
      <c r="C99" s="66"/>
      <c r="D99" s="66"/>
      <c r="E99" s="44"/>
      <c r="F99" s="287" t="str">
        <f t="shared" si="0"/>
        <v/>
      </c>
      <c r="G99" s="87"/>
      <c r="H99" s="84"/>
      <c r="I99" s="84"/>
      <c r="J99" s="46"/>
      <c r="K99" s="44"/>
      <c r="L99" s="44"/>
      <c r="M99" s="44"/>
      <c r="N99" s="46"/>
      <c r="O99" s="41"/>
      <c r="P99" s="194"/>
      <c r="Q99" s="41"/>
      <c r="R99" s="41"/>
      <c r="S99" s="84"/>
      <c r="T99" s="46"/>
      <c r="U99" s="201"/>
      <c r="V99" s="85"/>
      <c r="W99" s="86"/>
      <c r="X99" s="89"/>
      <c r="Y99" s="201"/>
      <c r="Z99" s="201"/>
      <c r="AA99" s="87"/>
      <c r="AB99" s="171" t="str">
        <f t="shared" si="4"/>
        <v/>
      </c>
      <c r="AC99" s="44"/>
      <c r="AD99" s="201"/>
      <c r="AE99" s="201"/>
      <c r="AF99" s="41"/>
      <c r="AG99" s="46"/>
      <c r="AH99" s="46"/>
      <c r="AI99" s="41"/>
      <c r="AJ99" s="675"/>
      <c r="AK99" s="676"/>
      <c r="AL99" s="42"/>
      <c r="AM99" s="327"/>
      <c r="AN99" s="44"/>
      <c r="AO99" s="171" t="str">
        <f t="shared" si="5"/>
        <v/>
      </c>
      <c r="AP99" s="44"/>
      <c r="AQ99" s="44"/>
      <c r="AR99" s="44"/>
      <c r="AS99" s="75"/>
      <c r="AT99" s="75"/>
      <c r="AU99" s="76" t="b">
        <f t="shared" si="6"/>
        <v>1</v>
      </c>
    </row>
    <row r="100" spans="1:47" ht="45" customHeight="1">
      <c r="A100" s="66"/>
      <c r="B100" s="66"/>
      <c r="C100" s="66"/>
      <c r="D100" s="66"/>
      <c r="E100" s="44"/>
      <c r="F100" s="287" t="str">
        <f t="shared" si="0"/>
        <v/>
      </c>
      <c r="G100" s="87"/>
      <c r="H100" s="84"/>
      <c r="I100" s="84"/>
      <c r="J100" s="46"/>
      <c r="K100" s="44"/>
      <c r="L100" s="44"/>
      <c r="M100" s="44"/>
      <c r="N100" s="46"/>
      <c r="O100" s="41"/>
      <c r="P100" s="194"/>
      <c r="Q100" s="41"/>
      <c r="R100" s="41"/>
      <c r="S100" s="84"/>
      <c r="T100" s="46"/>
      <c r="U100" s="201"/>
      <c r="V100" s="85"/>
      <c r="W100" s="86"/>
      <c r="X100" s="89"/>
      <c r="Y100" s="201"/>
      <c r="Z100" s="201"/>
      <c r="AA100" s="87"/>
      <c r="AB100" s="171" t="str">
        <f t="shared" si="4"/>
        <v/>
      </c>
      <c r="AC100" s="44"/>
      <c r="AD100" s="201"/>
      <c r="AE100" s="201"/>
      <c r="AF100" s="41"/>
      <c r="AG100" s="46"/>
      <c r="AH100" s="46"/>
      <c r="AI100" s="41"/>
      <c r="AJ100" s="675"/>
      <c r="AK100" s="676"/>
      <c r="AL100" s="42"/>
      <c r="AM100" s="327"/>
      <c r="AN100" s="44"/>
      <c r="AO100" s="171" t="str">
        <f t="shared" si="5"/>
        <v/>
      </c>
      <c r="AP100" s="44"/>
      <c r="AQ100" s="44"/>
      <c r="AR100" s="44"/>
      <c r="AS100" s="75"/>
      <c r="AT100" s="75"/>
      <c r="AU100" s="76" t="b">
        <f t="shared" si="6"/>
        <v>1</v>
      </c>
    </row>
    <row r="101" spans="1:47" ht="45" customHeight="1">
      <c r="A101" s="66"/>
      <c r="B101" s="66"/>
      <c r="C101" s="66"/>
      <c r="D101" s="66"/>
      <c r="E101" s="44"/>
      <c r="F101" s="287" t="str">
        <f t="shared" si="0"/>
        <v/>
      </c>
      <c r="G101" s="87"/>
      <c r="H101" s="84"/>
      <c r="I101" s="84"/>
      <c r="J101" s="46"/>
      <c r="K101" s="44"/>
      <c r="L101" s="44"/>
      <c r="M101" s="44"/>
      <c r="N101" s="46"/>
      <c r="O101" s="41"/>
      <c r="P101" s="194"/>
      <c r="Q101" s="41"/>
      <c r="R101" s="41"/>
      <c r="S101" s="84"/>
      <c r="T101" s="46"/>
      <c r="U101" s="201"/>
      <c r="V101" s="85"/>
      <c r="W101" s="86"/>
      <c r="X101" s="89"/>
      <c r="Y101" s="201"/>
      <c r="Z101" s="201"/>
      <c r="AA101" s="87"/>
      <c r="AB101" s="171" t="str">
        <f t="shared" si="4"/>
        <v/>
      </c>
      <c r="AC101" s="44"/>
      <c r="AD101" s="201"/>
      <c r="AE101" s="201"/>
      <c r="AF101" s="41"/>
      <c r="AG101" s="46"/>
      <c r="AH101" s="46"/>
      <c r="AI101" s="41"/>
      <c r="AJ101" s="675"/>
      <c r="AK101" s="676"/>
      <c r="AL101" s="42"/>
      <c r="AM101" s="327"/>
      <c r="AN101" s="44"/>
      <c r="AO101" s="171" t="str">
        <f t="shared" si="5"/>
        <v/>
      </c>
      <c r="AP101" s="44"/>
      <c r="AQ101" s="380"/>
      <c r="AR101" s="380"/>
      <c r="AS101" s="75"/>
      <c r="AT101" s="75"/>
      <c r="AU101" s="76" t="b">
        <f t="shared" si="6"/>
        <v>1</v>
      </c>
    </row>
    <row r="102" spans="1:47" ht="45" customHeight="1">
      <c r="A102" s="66"/>
      <c r="B102" s="66"/>
      <c r="C102" s="66"/>
      <c r="D102" s="66"/>
      <c r="E102" s="44"/>
      <c r="F102" s="287" t="str">
        <f t="shared" si="0"/>
        <v/>
      </c>
      <c r="G102" s="87"/>
      <c r="H102" s="84"/>
      <c r="I102" s="84"/>
      <c r="J102" s="46"/>
      <c r="K102" s="44"/>
      <c r="L102" s="44"/>
      <c r="M102" s="44"/>
      <c r="N102" s="46"/>
      <c r="O102" s="41"/>
      <c r="P102" s="194"/>
      <c r="Q102" s="41"/>
      <c r="R102" s="41"/>
      <c r="S102" s="84"/>
      <c r="T102" s="46"/>
      <c r="U102" s="201"/>
      <c r="V102" s="85"/>
      <c r="W102" s="86"/>
      <c r="X102" s="89"/>
      <c r="Y102" s="201"/>
      <c r="Z102" s="201"/>
      <c r="AA102" s="87"/>
      <c r="AB102" s="171" t="str">
        <f t="shared" si="4"/>
        <v/>
      </c>
      <c r="AC102" s="44"/>
      <c r="AD102" s="201"/>
      <c r="AE102" s="201"/>
      <c r="AF102" s="41"/>
      <c r="AG102" s="46"/>
      <c r="AH102" s="46"/>
      <c r="AI102" s="41"/>
      <c r="AJ102" s="675"/>
      <c r="AK102" s="676"/>
      <c r="AL102" s="42"/>
      <c r="AM102" s="327"/>
      <c r="AN102" s="44"/>
      <c r="AO102" s="171" t="str">
        <f t="shared" si="5"/>
        <v/>
      </c>
      <c r="AP102" s="44"/>
      <c r="AQ102" s="380"/>
      <c r="AR102" s="380"/>
      <c r="AS102" s="75"/>
      <c r="AT102" s="75"/>
      <c r="AU102" s="76" t="b">
        <f t="shared" si="6"/>
        <v>1</v>
      </c>
    </row>
    <row r="103" spans="1:47" ht="45" customHeight="1">
      <c r="A103" s="66"/>
      <c r="B103" s="66"/>
      <c r="C103" s="66"/>
      <c r="D103" s="66"/>
      <c r="E103" s="44"/>
      <c r="F103" s="287" t="str">
        <f t="shared" si="0"/>
        <v/>
      </c>
      <c r="G103" s="87"/>
      <c r="H103" s="84"/>
      <c r="I103" s="84"/>
      <c r="J103" s="46"/>
      <c r="K103" s="44"/>
      <c r="L103" s="44"/>
      <c r="M103" s="44"/>
      <c r="N103" s="46"/>
      <c r="O103" s="41"/>
      <c r="P103" s="194"/>
      <c r="Q103" s="41"/>
      <c r="R103" s="41"/>
      <c r="S103" s="84"/>
      <c r="T103" s="46"/>
      <c r="U103" s="201"/>
      <c r="V103" s="85"/>
      <c r="W103" s="86"/>
      <c r="X103" s="89"/>
      <c r="Y103" s="201"/>
      <c r="Z103" s="201"/>
      <c r="AA103" s="87"/>
      <c r="AB103" s="171" t="str">
        <f t="shared" si="4"/>
        <v/>
      </c>
      <c r="AC103" s="44"/>
      <c r="AD103" s="201"/>
      <c r="AE103" s="201"/>
      <c r="AF103" s="41"/>
      <c r="AG103" s="46"/>
      <c r="AH103" s="46"/>
      <c r="AI103" s="41"/>
      <c r="AJ103" s="675"/>
      <c r="AK103" s="676"/>
      <c r="AL103" s="42"/>
      <c r="AM103" s="327"/>
      <c r="AN103" s="44"/>
      <c r="AO103" s="171" t="str">
        <f t="shared" si="5"/>
        <v/>
      </c>
      <c r="AP103" s="44"/>
      <c r="AQ103" s="380"/>
      <c r="AR103" s="380"/>
      <c r="AS103" s="75"/>
      <c r="AT103" s="75"/>
      <c r="AU103" s="76" t="b">
        <f t="shared" si="6"/>
        <v>1</v>
      </c>
    </row>
    <row r="104" spans="1:47" ht="45" customHeight="1">
      <c r="A104" s="66"/>
      <c r="B104" s="66"/>
      <c r="C104" s="66"/>
      <c r="D104" s="66"/>
      <c r="E104" s="44"/>
      <c r="F104" s="287" t="str">
        <f t="shared" si="0"/>
        <v/>
      </c>
      <c r="G104" s="87"/>
      <c r="H104" s="84"/>
      <c r="I104" s="84"/>
      <c r="J104" s="46"/>
      <c r="K104" s="44"/>
      <c r="L104" s="44"/>
      <c r="M104" s="44"/>
      <c r="N104" s="46"/>
      <c r="O104" s="41"/>
      <c r="P104" s="194"/>
      <c r="Q104" s="41"/>
      <c r="R104" s="41"/>
      <c r="S104" s="84"/>
      <c r="T104" s="46"/>
      <c r="U104" s="201"/>
      <c r="V104" s="85"/>
      <c r="W104" s="86"/>
      <c r="X104" s="89"/>
      <c r="Y104" s="201"/>
      <c r="Z104" s="201"/>
      <c r="AA104" s="87"/>
      <c r="AB104" s="171" t="str">
        <f t="shared" si="4"/>
        <v/>
      </c>
      <c r="AC104" s="44"/>
      <c r="AD104" s="201"/>
      <c r="AE104" s="201"/>
      <c r="AF104" s="41"/>
      <c r="AG104" s="46"/>
      <c r="AH104" s="46"/>
      <c r="AI104" s="41"/>
      <c r="AJ104" s="675"/>
      <c r="AK104" s="676"/>
      <c r="AL104" s="42"/>
      <c r="AM104" s="327"/>
      <c r="AN104" s="44"/>
      <c r="AO104" s="171" t="str">
        <f t="shared" si="5"/>
        <v/>
      </c>
      <c r="AP104" s="44"/>
      <c r="AQ104" s="380"/>
      <c r="AR104" s="380"/>
      <c r="AS104" s="75"/>
      <c r="AT104" s="75"/>
      <c r="AU104" s="76" t="b">
        <f t="shared" si="6"/>
        <v>1</v>
      </c>
    </row>
    <row r="105" spans="1:47" ht="45" customHeight="1">
      <c r="A105" s="66"/>
      <c r="B105" s="66"/>
      <c r="C105" s="66"/>
      <c r="D105" s="66"/>
      <c r="E105" s="44"/>
      <c r="F105" s="287" t="str">
        <f t="shared" si="0"/>
        <v/>
      </c>
      <c r="G105" s="87"/>
      <c r="H105" s="84"/>
      <c r="I105" s="84"/>
      <c r="J105" s="46"/>
      <c r="K105" s="44"/>
      <c r="L105" s="44"/>
      <c r="M105" s="44"/>
      <c r="N105" s="46"/>
      <c r="O105" s="41"/>
      <c r="P105" s="194"/>
      <c r="Q105" s="41"/>
      <c r="R105" s="41"/>
      <c r="S105" s="84"/>
      <c r="T105" s="46"/>
      <c r="U105" s="201"/>
      <c r="V105" s="85"/>
      <c r="W105" s="86"/>
      <c r="X105" s="89"/>
      <c r="Y105" s="201"/>
      <c r="Z105" s="201"/>
      <c r="AA105" s="87"/>
      <c r="AB105" s="171" t="str">
        <f t="shared" si="4"/>
        <v/>
      </c>
      <c r="AC105" s="44"/>
      <c r="AD105" s="201"/>
      <c r="AE105" s="201"/>
      <c r="AF105" s="41"/>
      <c r="AG105" s="46"/>
      <c r="AH105" s="46"/>
      <c r="AI105" s="41"/>
      <c r="AJ105" s="675"/>
      <c r="AK105" s="676"/>
      <c r="AL105" s="42"/>
      <c r="AM105" s="327"/>
      <c r="AN105" s="44"/>
      <c r="AO105" s="171" t="str">
        <f t="shared" si="5"/>
        <v/>
      </c>
      <c r="AP105" s="44"/>
      <c r="AQ105" s="380"/>
      <c r="AR105" s="380"/>
      <c r="AS105" s="75"/>
      <c r="AT105" s="75"/>
      <c r="AU105" s="76" t="b">
        <f t="shared" si="6"/>
        <v>1</v>
      </c>
    </row>
    <row r="106" spans="1:47" ht="45" customHeight="1">
      <c r="A106" s="66"/>
      <c r="B106" s="66"/>
      <c r="C106" s="66"/>
      <c r="D106" s="66"/>
      <c r="E106" s="44"/>
      <c r="F106" s="287" t="str">
        <f t="shared" si="0"/>
        <v/>
      </c>
      <c r="G106" s="87"/>
      <c r="H106" s="84"/>
      <c r="I106" s="84"/>
      <c r="J106" s="46"/>
      <c r="K106" s="44"/>
      <c r="L106" s="44"/>
      <c r="M106" s="44"/>
      <c r="N106" s="46"/>
      <c r="O106" s="41"/>
      <c r="P106" s="194"/>
      <c r="Q106" s="41"/>
      <c r="R106" s="41"/>
      <c r="S106" s="84"/>
      <c r="T106" s="46"/>
      <c r="U106" s="201"/>
      <c r="V106" s="85"/>
      <c r="W106" s="86"/>
      <c r="X106" s="89"/>
      <c r="Y106" s="201"/>
      <c r="Z106" s="201"/>
      <c r="AA106" s="87"/>
      <c r="AB106" s="171" t="str">
        <f t="shared" si="4"/>
        <v/>
      </c>
      <c r="AC106" s="44"/>
      <c r="AD106" s="201"/>
      <c r="AE106" s="201"/>
      <c r="AF106" s="41"/>
      <c r="AG106" s="46"/>
      <c r="AH106" s="46"/>
      <c r="AI106" s="41"/>
      <c r="AJ106" s="675"/>
      <c r="AK106" s="676"/>
      <c r="AL106" s="42"/>
      <c r="AM106" s="327"/>
      <c r="AN106" s="44"/>
      <c r="AO106" s="171" t="str">
        <f t="shared" si="5"/>
        <v/>
      </c>
      <c r="AP106" s="44"/>
      <c r="AQ106" s="380"/>
      <c r="AR106" s="380"/>
      <c r="AS106" s="75"/>
      <c r="AT106" s="75"/>
      <c r="AU106" s="76" t="b">
        <f t="shared" si="6"/>
        <v>1</v>
      </c>
    </row>
    <row r="107" spans="1:47" ht="45" customHeight="1">
      <c r="A107" s="66"/>
      <c r="B107" s="66"/>
      <c r="C107" s="66"/>
      <c r="D107" s="66"/>
      <c r="E107" s="44"/>
      <c r="F107" s="287" t="str">
        <f t="shared" si="0"/>
        <v/>
      </c>
      <c r="G107" s="87"/>
      <c r="H107" s="84"/>
      <c r="I107" s="84"/>
      <c r="J107" s="46"/>
      <c r="K107" s="44"/>
      <c r="L107" s="44"/>
      <c r="M107" s="44"/>
      <c r="N107" s="46"/>
      <c r="O107" s="41"/>
      <c r="P107" s="194"/>
      <c r="Q107" s="41"/>
      <c r="R107" s="41"/>
      <c r="S107" s="84"/>
      <c r="T107" s="46"/>
      <c r="U107" s="201"/>
      <c r="V107" s="85"/>
      <c r="W107" s="86"/>
      <c r="X107" s="89"/>
      <c r="Y107" s="201"/>
      <c r="Z107" s="201"/>
      <c r="AA107" s="87"/>
      <c r="AB107" s="171" t="str">
        <f t="shared" si="4"/>
        <v/>
      </c>
      <c r="AC107" s="44"/>
      <c r="AD107" s="201"/>
      <c r="AE107" s="201"/>
      <c r="AF107" s="41"/>
      <c r="AG107" s="46"/>
      <c r="AH107" s="46"/>
      <c r="AI107" s="41"/>
      <c r="AJ107" s="675"/>
      <c r="AK107" s="676"/>
      <c r="AL107" s="42"/>
      <c r="AM107" s="327"/>
      <c r="AN107" s="44"/>
      <c r="AO107" s="171" t="str">
        <f t="shared" si="5"/>
        <v/>
      </c>
      <c r="AP107" s="44"/>
      <c r="AQ107" s="380"/>
      <c r="AR107" s="380"/>
      <c r="AS107" s="75"/>
      <c r="AT107" s="75"/>
      <c r="AU107" s="76" t="b">
        <f t="shared" si="6"/>
        <v>1</v>
      </c>
    </row>
    <row r="108" spans="1:47" ht="45" customHeight="1">
      <c r="A108" s="66"/>
      <c r="B108" s="66"/>
      <c r="C108" s="66"/>
      <c r="D108" s="66"/>
      <c r="E108" s="44"/>
      <c r="F108" s="287" t="str">
        <f t="shared" si="0"/>
        <v/>
      </c>
      <c r="G108" s="87"/>
      <c r="H108" s="84"/>
      <c r="I108" s="84"/>
      <c r="J108" s="46"/>
      <c r="K108" s="44"/>
      <c r="L108" s="44"/>
      <c r="M108" s="44"/>
      <c r="N108" s="46"/>
      <c r="O108" s="41"/>
      <c r="P108" s="194"/>
      <c r="Q108" s="41"/>
      <c r="R108" s="41"/>
      <c r="S108" s="84"/>
      <c r="T108" s="46"/>
      <c r="U108" s="201"/>
      <c r="V108" s="85"/>
      <c r="W108" s="86"/>
      <c r="X108" s="89"/>
      <c r="Y108" s="201"/>
      <c r="Z108" s="201"/>
      <c r="AA108" s="87"/>
      <c r="AB108" s="171" t="str">
        <f t="shared" si="4"/>
        <v/>
      </c>
      <c r="AC108" s="44"/>
      <c r="AD108" s="201"/>
      <c r="AE108" s="201"/>
      <c r="AF108" s="41"/>
      <c r="AG108" s="46"/>
      <c r="AH108" s="46"/>
      <c r="AI108" s="41"/>
      <c r="AJ108" s="675"/>
      <c r="AK108" s="676"/>
      <c r="AL108" s="42"/>
      <c r="AM108" s="327"/>
      <c r="AN108" s="44"/>
      <c r="AO108" s="171" t="str">
        <f t="shared" si="5"/>
        <v/>
      </c>
      <c r="AP108" s="44"/>
      <c r="AQ108" s="380"/>
      <c r="AR108" s="380"/>
      <c r="AS108" s="75"/>
      <c r="AT108" s="75"/>
      <c r="AU108" s="76" t="b">
        <f t="shared" si="6"/>
        <v>1</v>
      </c>
    </row>
    <row r="109" spans="1:47" ht="45" customHeight="1">
      <c r="A109" s="66"/>
      <c r="B109" s="66"/>
      <c r="C109" s="66"/>
      <c r="D109" s="66"/>
      <c r="E109" s="44"/>
      <c r="F109" s="287" t="str">
        <f t="shared" si="0"/>
        <v/>
      </c>
      <c r="G109" s="87"/>
      <c r="H109" s="84"/>
      <c r="I109" s="84"/>
      <c r="J109" s="46"/>
      <c r="K109" s="44"/>
      <c r="L109" s="44"/>
      <c r="M109" s="44"/>
      <c r="N109" s="46"/>
      <c r="O109" s="41"/>
      <c r="P109" s="194"/>
      <c r="Q109" s="41"/>
      <c r="R109" s="41"/>
      <c r="S109" s="84"/>
      <c r="T109" s="46"/>
      <c r="U109" s="201"/>
      <c r="V109" s="85"/>
      <c r="W109" s="86"/>
      <c r="X109" s="89"/>
      <c r="Y109" s="201"/>
      <c r="Z109" s="201"/>
      <c r="AA109" s="87"/>
      <c r="AB109" s="171" t="str">
        <f t="shared" si="4"/>
        <v/>
      </c>
      <c r="AC109" s="44"/>
      <c r="AD109" s="201"/>
      <c r="AE109" s="201"/>
      <c r="AF109" s="41"/>
      <c r="AG109" s="46"/>
      <c r="AH109" s="46"/>
      <c r="AI109" s="41"/>
      <c r="AJ109" s="675"/>
      <c r="AK109" s="676"/>
      <c r="AL109" s="42"/>
      <c r="AM109" s="327"/>
      <c r="AN109" s="44"/>
      <c r="AO109" s="171" t="str">
        <f t="shared" si="5"/>
        <v/>
      </c>
      <c r="AP109" s="44"/>
      <c r="AQ109" s="380"/>
      <c r="AR109" s="380"/>
      <c r="AS109" s="75"/>
      <c r="AT109" s="75"/>
      <c r="AU109" s="76" t="b">
        <f t="shared" si="6"/>
        <v>1</v>
      </c>
    </row>
    <row r="110" spans="1:47" ht="45" customHeight="1">
      <c r="A110" s="66"/>
      <c r="B110" s="66"/>
      <c r="C110" s="66"/>
      <c r="D110" s="66"/>
      <c r="E110" s="44"/>
      <c r="F110" s="287" t="str">
        <f t="shared" si="0"/>
        <v/>
      </c>
      <c r="G110" s="87"/>
      <c r="H110" s="84"/>
      <c r="I110" s="84"/>
      <c r="J110" s="46"/>
      <c r="K110" s="44"/>
      <c r="L110" s="44"/>
      <c r="M110" s="44"/>
      <c r="N110" s="46"/>
      <c r="O110" s="41"/>
      <c r="P110" s="194"/>
      <c r="Q110" s="41"/>
      <c r="R110" s="41"/>
      <c r="S110" s="84"/>
      <c r="T110" s="46"/>
      <c r="U110" s="201"/>
      <c r="V110" s="85"/>
      <c r="W110" s="86"/>
      <c r="X110" s="89"/>
      <c r="Y110" s="201"/>
      <c r="Z110" s="201"/>
      <c r="AA110" s="87"/>
      <c r="AB110" s="171" t="str">
        <f t="shared" si="4"/>
        <v/>
      </c>
      <c r="AC110" s="44"/>
      <c r="AD110" s="201"/>
      <c r="AE110" s="201"/>
      <c r="AF110" s="41"/>
      <c r="AG110" s="46"/>
      <c r="AH110" s="46"/>
      <c r="AI110" s="41"/>
      <c r="AJ110" s="675"/>
      <c r="AK110" s="676"/>
      <c r="AL110" s="42"/>
      <c r="AM110" s="327"/>
      <c r="AN110" s="44"/>
      <c r="AO110" s="171" t="str">
        <f t="shared" si="5"/>
        <v/>
      </c>
      <c r="AP110" s="44"/>
      <c r="AQ110" s="380"/>
      <c r="AR110" s="380"/>
      <c r="AS110" s="75"/>
      <c r="AT110" s="75"/>
      <c r="AU110" s="76" t="b">
        <f t="shared" si="6"/>
        <v>1</v>
      </c>
    </row>
    <row r="111" spans="1:47" ht="45" customHeight="1">
      <c r="A111" s="66"/>
      <c r="B111" s="66"/>
      <c r="C111" s="66"/>
      <c r="D111" s="66"/>
      <c r="E111" s="44"/>
      <c r="F111" s="287" t="str">
        <f t="shared" si="0"/>
        <v/>
      </c>
      <c r="G111" s="87"/>
      <c r="H111" s="84"/>
      <c r="I111" s="84"/>
      <c r="J111" s="46"/>
      <c r="K111" s="44"/>
      <c r="L111" s="44"/>
      <c r="M111" s="44"/>
      <c r="N111" s="46"/>
      <c r="O111" s="41"/>
      <c r="P111" s="194"/>
      <c r="Q111" s="41"/>
      <c r="R111" s="41"/>
      <c r="S111" s="84"/>
      <c r="T111" s="46"/>
      <c r="U111" s="201"/>
      <c r="V111" s="85"/>
      <c r="W111" s="86"/>
      <c r="X111" s="89"/>
      <c r="Y111" s="201"/>
      <c r="Z111" s="201"/>
      <c r="AA111" s="87"/>
      <c r="AB111" s="171" t="str">
        <f t="shared" si="4"/>
        <v/>
      </c>
      <c r="AC111" s="44"/>
      <c r="AD111" s="201"/>
      <c r="AE111" s="201"/>
      <c r="AF111" s="41"/>
      <c r="AG111" s="46"/>
      <c r="AH111" s="46"/>
      <c r="AI111" s="41"/>
      <c r="AJ111" s="675"/>
      <c r="AK111" s="676"/>
      <c r="AL111" s="42"/>
      <c r="AM111" s="327"/>
      <c r="AN111" s="44"/>
      <c r="AO111" s="171" t="str">
        <f t="shared" si="5"/>
        <v/>
      </c>
      <c r="AP111" s="44"/>
      <c r="AQ111" s="380"/>
      <c r="AR111" s="380"/>
      <c r="AS111" s="75"/>
      <c r="AT111" s="75"/>
      <c r="AU111" s="76" t="b">
        <f t="shared" si="6"/>
        <v>1</v>
      </c>
    </row>
    <row r="112" spans="1:47" ht="45" customHeight="1">
      <c r="A112" s="66"/>
      <c r="B112" s="66"/>
      <c r="C112" s="66"/>
      <c r="D112" s="66"/>
      <c r="E112" s="44"/>
      <c r="F112" s="287" t="str">
        <f t="shared" si="0"/>
        <v/>
      </c>
      <c r="G112" s="87"/>
      <c r="H112" s="84"/>
      <c r="I112" s="84"/>
      <c r="J112" s="46"/>
      <c r="K112" s="44"/>
      <c r="L112" s="44"/>
      <c r="M112" s="44"/>
      <c r="N112" s="46"/>
      <c r="O112" s="41"/>
      <c r="P112" s="194"/>
      <c r="Q112" s="41"/>
      <c r="R112" s="41"/>
      <c r="S112" s="84"/>
      <c r="T112" s="46"/>
      <c r="U112" s="201"/>
      <c r="V112" s="85"/>
      <c r="W112" s="86"/>
      <c r="X112" s="89"/>
      <c r="Y112" s="201"/>
      <c r="Z112" s="201"/>
      <c r="AA112" s="87"/>
      <c r="AB112" s="171" t="str">
        <f t="shared" si="4"/>
        <v/>
      </c>
      <c r="AC112" s="44"/>
      <c r="AD112" s="201"/>
      <c r="AE112" s="201"/>
      <c r="AF112" s="41"/>
      <c r="AG112" s="46"/>
      <c r="AH112" s="46"/>
      <c r="AI112" s="41"/>
      <c r="AJ112" s="675"/>
      <c r="AK112" s="676"/>
      <c r="AL112" s="42"/>
      <c r="AM112" s="327"/>
      <c r="AN112" s="44"/>
      <c r="AO112" s="171" t="str">
        <f t="shared" si="5"/>
        <v/>
      </c>
      <c r="AP112" s="44"/>
      <c r="AQ112" s="380"/>
      <c r="AR112" s="380"/>
      <c r="AS112" s="75"/>
      <c r="AT112" s="75"/>
      <c r="AU112" s="76" t="b">
        <f t="shared" si="6"/>
        <v>1</v>
      </c>
    </row>
    <row r="113" spans="1:47" ht="45" customHeight="1">
      <c r="A113" s="66"/>
      <c r="B113" s="66"/>
      <c r="C113" s="66"/>
      <c r="D113" s="66"/>
      <c r="E113" s="44"/>
      <c r="F113" s="287" t="str">
        <f t="shared" si="0"/>
        <v/>
      </c>
      <c r="G113" s="87"/>
      <c r="H113" s="84"/>
      <c r="I113" s="84"/>
      <c r="J113" s="46"/>
      <c r="K113" s="44"/>
      <c r="L113" s="44"/>
      <c r="M113" s="44"/>
      <c r="N113" s="46"/>
      <c r="O113" s="41"/>
      <c r="P113" s="194"/>
      <c r="Q113" s="41"/>
      <c r="R113" s="41"/>
      <c r="S113" s="84"/>
      <c r="T113" s="46"/>
      <c r="U113" s="201"/>
      <c r="V113" s="85"/>
      <c r="W113" s="86"/>
      <c r="X113" s="89"/>
      <c r="Y113" s="201"/>
      <c r="Z113" s="201"/>
      <c r="AA113" s="87"/>
      <c r="AB113" s="171" t="str">
        <f t="shared" si="4"/>
        <v/>
      </c>
      <c r="AC113" s="44"/>
      <c r="AD113" s="201"/>
      <c r="AE113" s="201"/>
      <c r="AF113" s="41"/>
      <c r="AG113" s="46"/>
      <c r="AH113" s="46"/>
      <c r="AI113" s="41"/>
      <c r="AJ113" s="675"/>
      <c r="AK113" s="676"/>
      <c r="AL113" s="42"/>
      <c r="AM113" s="327"/>
      <c r="AN113" s="44"/>
      <c r="AO113" s="171" t="str">
        <f t="shared" si="5"/>
        <v/>
      </c>
      <c r="AP113" s="44"/>
      <c r="AQ113" s="380"/>
      <c r="AR113" s="380"/>
      <c r="AS113" s="75"/>
      <c r="AT113" s="75"/>
      <c r="AU113" s="76" t="b">
        <f t="shared" si="6"/>
        <v>1</v>
      </c>
    </row>
    <row r="114" spans="1:47" ht="45" customHeight="1">
      <c r="A114" s="66"/>
      <c r="B114" s="66"/>
      <c r="C114" s="66"/>
      <c r="D114" s="66"/>
      <c r="E114" s="44"/>
      <c r="F114" s="287" t="str">
        <f t="shared" si="0"/>
        <v/>
      </c>
      <c r="G114" s="87"/>
      <c r="H114" s="84"/>
      <c r="I114" s="84"/>
      <c r="J114" s="46"/>
      <c r="K114" s="44"/>
      <c r="L114" s="44"/>
      <c r="M114" s="44"/>
      <c r="N114" s="46"/>
      <c r="O114" s="41"/>
      <c r="P114" s="194"/>
      <c r="Q114" s="41"/>
      <c r="R114" s="41"/>
      <c r="S114" s="84"/>
      <c r="T114" s="46"/>
      <c r="U114" s="201"/>
      <c r="V114" s="85"/>
      <c r="W114" s="86"/>
      <c r="X114" s="89"/>
      <c r="Y114" s="201"/>
      <c r="Z114" s="201"/>
      <c r="AA114" s="87"/>
      <c r="AB114" s="171" t="str">
        <f t="shared" si="4"/>
        <v/>
      </c>
      <c r="AC114" s="44"/>
      <c r="AD114" s="201"/>
      <c r="AE114" s="201"/>
      <c r="AF114" s="41"/>
      <c r="AG114" s="46"/>
      <c r="AH114" s="46"/>
      <c r="AI114" s="41"/>
      <c r="AJ114" s="675"/>
      <c r="AK114" s="676"/>
      <c r="AL114" s="42"/>
      <c r="AM114" s="327"/>
      <c r="AN114" s="44"/>
      <c r="AO114" s="171" t="str">
        <f t="shared" si="5"/>
        <v/>
      </c>
      <c r="AP114" s="44"/>
      <c r="AQ114" s="380"/>
      <c r="AR114" s="380"/>
      <c r="AS114" s="75"/>
      <c r="AT114" s="75"/>
      <c r="AU114" s="76" t="b">
        <f t="shared" si="6"/>
        <v>1</v>
      </c>
    </row>
    <row r="115" spans="1:47" ht="45" customHeight="1">
      <c r="A115" s="66"/>
      <c r="B115" s="66"/>
      <c r="C115" s="66"/>
      <c r="D115" s="66"/>
      <c r="E115" s="44"/>
      <c r="F115" s="287" t="str">
        <f t="shared" si="0"/>
        <v/>
      </c>
      <c r="G115" s="87"/>
      <c r="H115" s="84"/>
      <c r="I115" s="84"/>
      <c r="J115" s="46"/>
      <c r="K115" s="44"/>
      <c r="L115" s="44"/>
      <c r="M115" s="44"/>
      <c r="N115" s="46"/>
      <c r="O115" s="41"/>
      <c r="P115" s="194"/>
      <c r="Q115" s="41"/>
      <c r="R115" s="41"/>
      <c r="S115" s="84"/>
      <c r="T115" s="46"/>
      <c r="U115" s="201"/>
      <c r="V115" s="85"/>
      <c r="W115" s="86"/>
      <c r="X115" s="89"/>
      <c r="Y115" s="201"/>
      <c r="Z115" s="201"/>
      <c r="AA115" s="87"/>
      <c r="AB115" s="171" t="str">
        <f t="shared" si="4"/>
        <v/>
      </c>
      <c r="AC115" s="44"/>
      <c r="AD115" s="201"/>
      <c r="AE115" s="201"/>
      <c r="AF115" s="41"/>
      <c r="AG115" s="46"/>
      <c r="AH115" s="46"/>
      <c r="AI115" s="41"/>
      <c r="AJ115" s="675"/>
      <c r="AK115" s="676"/>
      <c r="AL115" s="42"/>
      <c r="AM115" s="327"/>
      <c r="AN115" s="44"/>
      <c r="AO115" s="171" t="str">
        <f t="shared" si="5"/>
        <v/>
      </c>
      <c r="AP115" s="44"/>
      <c r="AQ115" s="380"/>
      <c r="AR115" s="380"/>
      <c r="AS115" s="75"/>
      <c r="AT115" s="75"/>
      <c r="AU115" s="76" t="b">
        <f t="shared" si="6"/>
        <v>1</v>
      </c>
    </row>
    <row r="116" spans="1:47" ht="45" customHeight="1">
      <c r="A116" s="66"/>
      <c r="B116" s="66"/>
      <c r="C116" s="66"/>
      <c r="D116" s="66"/>
      <c r="E116" s="44"/>
      <c r="F116" s="287" t="str">
        <f t="shared" si="0"/>
        <v/>
      </c>
      <c r="G116" s="87"/>
      <c r="H116" s="84"/>
      <c r="I116" s="84"/>
      <c r="J116" s="46"/>
      <c r="K116" s="44"/>
      <c r="L116" s="44"/>
      <c r="M116" s="44"/>
      <c r="N116" s="46"/>
      <c r="O116" s="41"/>
      <c r="P116" s="194"/>
      <c r="Q116" s="41"/>
      <c r="R116" s="41"/>
      <c r="S116" s="84"/>
      <c r="T116" s="46"/>
      <c r="U116" s="201"/>
      <c r="V116" s="85"/>
      <c r="W116" s="86"/>
      <c r="X116" s="89"/>
      <c r="Y116" s="201"/>
      <c r="Z116" s="201"/>
      <c r="AA116" s="87"/>
      <c r="AB116" s="171" t="str">
        <f t="shared" si="4"/>
        <v/>
      </c>
      <c r="AC116" s="44"/>
      <c r="AD116" s="201"/>
      <c r="AE116" s="201"/>
      <c r="AF116" s="41"/>
      <c r="AG116" s="46"/>
      <c r="AH116" s="46"/>
      <c r="AI116" s="41"/>
      <c r="AJ116" s="675"/>
      <c r="AK116" s="676"/>
      <c r="AL116" s="42"/>
      <c r="AM116" s="327"/>
      <c r="AN116" s="44"/>
      <c r="AO116" s="171" t="str">
        <f t="shared" si="5"/>
        <v/>
      </c>
      <c r="AP116" s="44"/>
      <c r="AQ116" s="380"/>
      <c r="AR116" s="380"/>
      <c r="AS116" s="75"/>
      <c r="AT116" s="75"/>
      <c r="AU116" s="76" t="b">
        <f t="shared" si="6"/>
        <v>1</v>
      </c>
    </row>
    <row r="117" spans="1:47" ht="45" customHeight="1">
      <c r="A117" s="66"/>
      <c r="B117" s="66"/>
      <c r="C117" s="66"/>
      <c r="D117" s="66"/>
      <c r="E117" s="44"/>
      <c r="F117" s="287" t="str">
        <f t="shared" si="0"/>
        <v/>
      </c>
      <c r="G117" s="87"/>
      <c r="H117" s="84"/>
      <c r="I117" s="84"/>
      <c r="J117" s="46"/>
      <c r="K117" s="44"/>
      <c r="L117" s="44"/>
      <c r="M117" s="44"/>
      <c r="N117" s="46"/>
      <c r="O117" s="41"/>
      <c r="P117" s="194"/>
      <c r="Q117" s="41"/>
      <c r="R117" s="41"/>
      <c r="S117" s="84"/>
      <c r="T117" s="46"/>
      <c r="U117" s="201"/>
      <c r="V117" s="85"/>
      <c r="W117" s="86"/>
      <c r="X117" s="89"/>
      <c r="Y117" s="201"/>
      <c r="Z117" s="201"/>
      <c r="AA117" s="87"/>
      <c r="AB117" s="171" t="str">
        <f t="shared" si="4"/>
        <v/>
      </c>
      <c r="AC117" s="44"/>
      <c r="AD117" s="201"/>
      <c r="AE117" s="201"/>
      <c r="AF117" s="41"/>
      <c r="AG117" s="46"/>
      <c r="AH117" s="46"/>
      <c r="AI117" s="41"/>
      <c r="AJ117" s="675"/>
      <c r="AK117" s="676"/>
      <c r="AL117" s="42"/>
      <c r="AM117" s="327"/>
      <c r="AN117" s="44"/>
      <c r="AO117" s="171" t="str">
        <f t="shared" si="5"/>
        <v/>
      </c>
      <c r="AP117" s="44"/>
      <c r="AQ117" s="380"/>
      <c r="AR117" s="380"/>
      <c r="AS117" s="75"/>
      <c r="AT117" s="75"/>
      <c r="AU117" s="76" t="b">
        <f t="shared" si="6"/>
        <v>1</v>
      </c>
    </row>
    <row r="118" spans="1:47" ht="45" customHeight="1">
      <c r="A118" s="66"/>
      <c r="B118" s="66"/>
      <c r="C118" s="66"/>
      <c r="D118" s="66"/>
      <c r="E118" s="44"/>
      <c r="F118" s="287" t="str">
        <f t="shared" si="0"/>
        <v/>
      </c>
      <c r="G118" s="87"/>
      <c r="H118" s="84"/>
      <c r="I118" s="84"/>
      <c r="J118" s="46"/>
      <c r="K118" s="44"/>
      <c r="L118" s="44"/>
      <c r="M118" s="44"/>
      <c r="N118" s="46"/>
      <c r="O118" s="41"/>
      <c r="P118" s="194"/>
      <c r="Q118" s="41"/>
      <c r="R118" s="41"/>
      <c r="S118" s="84"/>
      <c r="T118" s="46"/>
      <c r="U118" s="201"/>
      <c r="V118" s="85"/>
      <c r="W118" s="86"/>
      <c r="X118" s="89"/>
      <c r="Y118" s="201"/>
      <c r="Z118" s="201"/>
      <c r="AA118" s="87"/>
      <c r="AB118" s="171" t="str">
        <f t="shared" si="4"/>
        <v/>
      </c>
      <c r="AC118" s="44"/>
      <c r="AD118" s="201"/>
      <c r="AE118" s="201"/>
      <c r="AF118" s="41"/>
      <c r="AG118" s="46"/>
      <c r="AH118" s="46"/>
      <c r="AI118" s="41"/>
      <c r="AJ118" s="675"/>
      <c r="AK118" s="676"/>
      <c r="AL118" s="42"/>
      <c r="AM118" s="327"/>
      <c r="AN118" s="44"/>
      <c r="AO118" s="171" t="str">
        <f t="shared" si="5"/>
        <v/>
      </c>
      <c r="AP118" s="44"/>
      <c r="AQ118" s="380"/>
      <c r="AR118" s="380"/>
      <c r="AS118" s="75"/>
      <c r="AT118" s="75"/>
      <c r="AU118" s="76" t="b">
        <f t="shared" si="6"/>
        <v>1</v>
      </c>
    </row>
    <row r="119" spans="1:47" ht="45" customHeight="1">
      <c r="A119" s="66"/>
      <c r="B119" s="66"/>
      <c r="C119" s="66"/>
      <c r="D119" s="66"/>
      <c r="E119" s="44"/>
      <c r="F119" s="287" t="str">
        <f t="shared" si="0"/>
        <v/>
      </c>
      <c r="G119" s="87"/>
      <c r="H119" s="84"/>
      <c r="I119" s="84"/>
      <c r="J119" s="46"/>
      <c r="K119" s="44"/>
      <c r="L119" s="44"/>
      <c r="M119" s="44"/>
      <c r="N119" s="46"/>
      <c r="O119" s="41"/>
      <c r="P119" s="194"/>
      <c r="Q119" s="41"/>
      <c r="R119" s="41"/>
      <c r="S119" s="84"/>
      <c r="T119" s="46"/>
      <c r="U119" s="201"/>
      <c r="V119" s="85"/>
      <c r="W119" s="86"/>
      <c r="X119" s="89"/>
      <c r="Y119" s="201"/>
      <c r="Z119" s="201"/>
      <c r="AA119" s="87"/>
      <c r="AB119" s="171" t="str">
        <f t="shared" si="4"/>
        <v/>
      </c>
      <c r="AC119" s="44"/>
      <c r="AD119" s="201"/>
      <c r="AE119" s="201"/>
      <c r="AF119" s="41"/>
      <c r="AG119" s="46"/>
      <c r="AH119" s="46"/>
      <c r="AI119" s="41"/>
      <c r="AJ119" s="675"/>
      <c r="AK119" s="676"/>
      <c r="AL119" s="42"/>
      <c r="AM119" s="327"/>
      <c r="AN119" s="44"/>
      <c r="AO119" s="171" t="str">
        <f t="shared" si="5"/>
        <v/>
      </c>
      <c r="AP119" s="44"/>
      <c r="AQ119" s="380"/>
      <c r="AR119" s="380"/>
      <c r="AS119" s="75"/>
      <c r="AT119" s="75"/>
      <c r="AU119" s="76" t="b">
        <f t="shared" si="6"/>
        <v>1</v>
      </c>
    </row>
    <row r="120" spans="1:47" ht="45" customHeight="1">
      <c r="A120" s="66"/>
      <c r="B120" s="66"/>
      <c r="C120" s="66"/>
      <c r="D120" s="66"/>
      <c r="E120" s="44"/>
      <c r="F120" s="287" t="str">
        <f t="shared" si="0"/>
        <v/>
      </c>
      <c r="G120" s="87"/>
      <c r="H120" s="84"/>
      <c r="I120" s="84"/>
      <c r="J120" s="46"/>
      <c r="K120" s="44"/>
      <c r="L120" s="44"/>
      <c r="M120" s="44"/>
      <c r="N120" s="46"/>
      <c r="O120" s="41"/>
      <c r="P120" s="194"/>
      <c r="Q120" s="41"/>
      <c r="R120" s="41"/>
      <c r="S120" s="84"/>
      <c r="T120" s="46"/>
      <c r="U120" s="201"/>
      <c r="V120" s="85"/>
      <c r="W120" s="86"/>
      <c r="X120" s="89"/>
      <c r="Y120" s="201"/>
      <c r="Z120" s="201"/>
      <c r="AA120" s="87"/>
      <c r="AB120" s="171" t="str">
        <f t="shared" si="4"/>
        <v/>
      </c>
      <c r="AC120" s="44"/>
      <c r="AD120" s="201"/>
      <c r="AE120" s="201"/>
      <c r="AF120" s="41"/>
      <c r="AG120" s="46"/>
      <c r="AH120" s="46"/>
      <c r="AI120" s="41"/>
      <c r="AJ120" s="675"/>
      <c r="AK120" s="676"/>
      <c r="AL120" s="42"/>
      <c r="AM120" s="327"/>
      <c r="AN120" s="44"/>
      <c r="AO120" s="171" t="str">
        <f t="shared" si="5"/>
        <v/>
      </c>
      <c r="AP120" s="44"/>
      <c r="AQ120" s="380"/>
      <c r="AR120" s="380"/>
      <c r="AS120" s="75"/>
      <c r="AT120" s="75"/>
      <c r="AU120" s="76" t="b">
        <f t="shared" si="6"/>
        <v>1</v>
      </c>
    </row>
    <row r="121" spans="1:47" ht="45" customHeight="1">
      <c r="A121" s="66"/>
      <c r="B121" s="66"/>
      <c r="C121" s="66"/>
      <c r="D121" s="66"/>
      <c r="E121" s="44"/>
      <c r="F121" s="287" t="str">
        <f t="shared" si="0"/>
        <v/>
      </c>
      <c r="G121" s="87"/>
      <c r="H121" s="84"/>
      <c r="I121" s="84"/>
      <c r="J121" s="46"/>
      <c r="K121" s="44"/>
      <c r="L121" s="44"/>
      <c r="M121" s="44"/>
      <c r="N121" s="46"/>
      <c r="O121" s="41"/>
      <c r="P121" s="194"/>
      <c r="Q121" s="41"/>
      <c r="R121" s="41"/>
      <c r="S121" s="84"/>
      <c r="T121" s="46"/>
      <c r="U121" s="201"/>
      <c r="V121" s="85"/>
      <c r="W121" s="86"/>
      <c r="X121" s="89"/>
      <c r="Y121" s="201"/>
      <c r="Z121" s="201"/>
      <c r="AA121" s="87"/>
      <c r="AB121" s="171" t="str">
        <f t="shared" si="4"/>
        <v/>
      </c>
      <c r="AC121" s="44"/>
      <c r="AD121" s="201"/>
      <c r="AE121" s="201"/>
      <c r="AF121" s="41"/>
      <c r="AG121" s="46"/>
      <c r="AH121" s="46"/>
      <c r="AI121" s="41"/>
      <c r="AJ121" s="675"/>
      <c r="AK121" s="676"/>
      <c r="AL121" s="42"/>
      <c r="AM121" s="327"/>
      <c r="AN121" s="44"/>
      <c r="AO121" s="171" t="str">
        <f t="shared" si="5"/>
        <v/>
      </c>
      <c r="AP121" s="44"/>
      <c r="AQ121" s="380"/>
      <c r="AR121" s="380"/>
      <c r="AS121" s="75"/>
      <c r="AT121" s="75"/>
      <c r="AU121" s="76" t="b">
        <f t="shared" si="6"/>
        <v>1</v>
      </c>
    </row>
    <row r="122" spans="1:47" ht="45" customHeight="1">
      <c r="A122" s="66"/>
      <c r="B122" s="66"/>
      <c r="C122" s="66"/>
      <c r="D122" s="66"/>
      <c r="E122" s="44"/>
      <c r="F122" s="287" t="str">
        <f t="shared" si="0"/>
        <v/>
      </c>
      <c r="G122" s="87"/>
      <c r="H122" s="84"/>
      <c r="I122" s="84"/>
      <c r="J122" s="46"/>
      <c r="K122" s="44"/>
      <c r="L122" s="44"/>
      <c r="M122" s="44"/>
      <c r="N122" s="46"/>
      <c r="O122" s="41"/>
      <c r="P122" s="194"/>
      <c r="Q122" s="41"/>
      <c r="R122" s="41"/>
      <c r="S122" s="84"/>
      <c r="T122" s="46"/>
      <c r="U122" s="201"/>
      <c r="V122" s="85"/>
      <c r="W122" s="86"/>
      <c r="X122" s="89"/>
      <c r="Y122" s="201"/>
      <c r="Z122" s="201"/>
      <c r="AA122" s="87"/>
      <c r="AB122" s="171" t="str">
        <f t="shared" si="4"/>
        <v/>
      </c>
      <c r="AC122" s="44"/>
      <c r="AD122" s="201"/>
      <c r="AE122" s="201"/>
      <c r="AF122" s="41"/>
      <c r="AG122" s="46"/>
      <c r="AH122" s="46"/>
      <c r="AI122" s="41"/>
      <c r="AJ122" s="675"/>
      <c r="AK122" s="676"/>
      <c r="AL122" s="42"/>
      <c r="AM122" s="327"/>
      <c r="AN122" s="44"/>
      <c r="AO122" s="171" t="str">
        <f t="shared" si="5"/>
        <v/>
      </c>
      <c r="AP122" s="44"/>
      <c r="AQ122" s="380"/>
      <c r="AR122" s="380"/>
      <c r="AS122" s="75"/>
      <c r="AT122" s="75"/>
      <c r="AU122" s="76" t="b">
        <f t="shared" si="6"/>
        <v>1</v>
      </c>
    </row>
    <row r="123" spans="1:47" ht="45" customHeight="1">
      <c r="A123" s="66"/>
      <c r="B123" s="66"/>
      <c r="C123" s="66"/>
      <c r="D123" s="66"/>
      <c r="E123" s="44"/>
      <c r="F123" s="287" t="str">
        <f t="shared" si="0"/>
        <v/>
      </c>
      <c r="G123" s="87"/>
      <c r="H123" s="84"/>
      <c r="I123" s="84"/>
      <c r="J123" s="46"/>
      <c r="K123" s="44"/>
      <c r="L123" s="44"/>
      <c r="M123" s="44"/>
      <c r="N123" s="46"/>
      <c r="O123" s="41"/>
      <c r="P123" s="194"/>
      <c r="Q123" s="41"/>
      <c r="R123" s="41"/>
      <c r="S123" s="84"/>
      <c r="T123" s="46"/>
      <c r="U123" s="201"/>
      <c r="V123" s="85"/>
      <c r="W123" s="86"/>
      <c r="X123" s="89"/>
      <c r="Y123" s="201"/>
      <c r="Z123" s="201"/>
      <c r="AA123" s="87"/>
      <c r="AB123" s="171" t="str">
        <f t="shared" si="4"/>
        <v/>
      </c>
      <c r="AC123" s="44"/>
      <c r="AD123" s="201"/>
      <c r="AE123" s="201"/>
      <c r="AF123" s="41"/>
      <c r="AG123" s="46"/>
      <c r="AH123" s="46"/>
      <c r="AI123" s="41"/>
      <c r="AJ123" s="675"/>
      <c r="AK123" s="676"/>
      <c r="AL123" s="42"/>
      <c r="AM123" s="327"/>
      <c r="AN123" s="44"/>
      <c r="AO123" s="171" t="str">
        <f t="shared" si="5"/>
        <v/>
      </c>
      <c r="AP123" s="44"/>
      <c r="AQ123" s="380"/>
      <c r="AR123" s="380"/>
      <c r="AS123" s="75"/>
      <c r="AT123" s="75"/>
      <c r="AU123" s="76" t="b">
        <f t="shared" si="6"/>
        <v>1</v>
      </c>
    </row>
    <row r="124" spans="1:47" ht="45" customHeight="1">
      <c r="A124" s="66"/>
      <c r="B124" s="66"/>
      <c r="C124" s="66"/>
      <c r="D124" s="66"/>
      <c r="E124" s="44"/>
      <c r="F124" s="287" t="str">
        <f t="shared" si="0"/>
        <v/>
      </c>
      <c r="G124" s="87"/>
      <c r="H124" s="84"/>
      <c r="I124" s="84"/>
      <c r="J124" s="46"/>
      <c r="K124" s="44"/>
      <c r="L124" s="44"/>
      <c r="M124" s="44"/>
      <c r="N124" s="46"/>
      <c r="O124" s="41"/>
      <c r="P124" s="194"/>
      <c r="Q124" s="41"/>
      <c r="R124" s="41"/>
      <c r="S124" s="84"/>
      <c r="T124" s="46"/>
      <c r="U124" s="201"/>
      <c r="V124" s="85"/>
      <c r="W124" s="86"/>
      <c r="X124" s="89"/>
      <c r="Y124" s="201"/>
      <c r="Z124" s="201"/>
      <c r="AA124" s="87"/>
      <c r="AB124" s="171" t="str">
        <f t="shared" si="4"/>
        <v/>
      </c>
      <c r="AC124" s="44"/>
      <c r="AD124" s="201"/>
      <c r="AE124" s="201"/>
      <c r="AF124" s="41"/>
      <c r="AG124" s="46"/>
      <c r="AH124" s="46"/>
      <c r="AI124" s="41"/>
      <c r="AJ124" s="675"/>
      <c r="AK124" s="676"/>
      <c r="AL124" s="42"/>
      <c r="AM124" s="327"/>
      <c r="AN124" s="44"/>
      <c r="AO124" s="171" t="str">
        <f t="shared" si="5"/>
        <v/>
      </c>
      <c r="AP124" s="44"/>
      <c r="AQ124" s="380"/>
      <c r="AR124" s="380"/>
      <c r="AS124" s="75"/>
      <c r="AT124" s="75"/>
      <c r="AU124" s="76" t="b">
        <f t="shared" si="6"/>
        <v>1</v>
      </c>
    </row>
    <row r="125" spans="1:47" ht="45" customHeight="1">
      <c r="A125" s="66"/>
      <c r="B125" s="66"/>
      <c r="C125" s="66"/>
      <c r="D125" s="66"/>
      <c r="E125" s="44"/>
      <c r="F125" s="287" t="str">
        <f t="shared" si="0"/>
        <v/>
      </c>
      <c r="G125" s="87"/>
      <c r="H125" s="84"/>
      <c r="I125" s="84"/>
      <c r="J125" s="46"/>
      <c r="K125" s="44"/>
      <c r="L125" s="44"/>
      <c r="M125" s="44"/>
      <c r="N125" s="46"/>
      <c r="O125" s="41"/>
      <c r="P125" s="194"/>
      <c r="Q125" s="41"/>
      <c r="R125" s="41"/>
      <c r="S125" s="84"/>
      <c r="T125" s="46"/>
      <c r="U125" s="201"/>
      <c r="V125" s="85"/>
      <c r="W125" s="86"/>
      <c r="X125" s="89"/>
      <c r="Y125" s="201"/>
      <c r="Z125" s="201"/>
      <c r="AA125" s="87"/>
      <c r="AB125" s="171" t="str">
        <f t="shared" si="4"/>
        <v/>
      </c>
      <c r="AC125" s="44"/>
      <c r="AD125" s="201"/>
      <c r="AE125" s="201"/>
      <c r="AF125" s="41"/>
      <c r="AG125" s="46"/>
      <c r="AH125" s="46"/>
      <c r="AI125" s="41"/>
      <c r="AJ125" s="675"/>
      <c r="AK125" s="676"/>
      <c r="AL125" s="42"/>
      <c r="AM125" s="327"/>
      <c r="AN125" s="44"/>
      <c r="AO125" s="171" t="str">
        <f t="shared" si="5"/>
        <v/>
      </c>
      <c r="AP125" s="44"/>
      <c r="AQ125" s="380"/>
      <c r="AR125" s="380"/>
      <c r="AS125" s="75"/>
      <c r="AT125" s="75"/>
      <c r="AU125" s="76" t="b">
        <f t="shared" si="6"/>
        <v>1</v>
      </c>
    </row>
    <row r="126" spans="1:47" ht="45" customHeight="1">
      <c r="A126" s="66"/>
      <c r="B126" s="66"/>
      <c r="C126" s="66"/>
      <c r="D126" s="66"/>
      <c r="E126" s="44"/>
      <c r="F126" s="287" t="str">
        <f t="shared" si="0"/>
        <v/>
      </c>
      <c r="G126" s="87"/>
      <c r="H126" s="84"/>
      <c r="I126" s="84"/>
      <c r="J126" s="46"/>
      <c r="K126" s="44"/>
      <c r="L126" s="44"/>
      <c r="M126" s="44"/>
      <c r="N126" s="46"/>
      <c r="O126" s="41"/>
      <c r="P126" s="194"/>
      <c r="Q126" s="41"/>
      <c r="R126" s="41"/>
      <c r="S126" s="84"/>
      <c r="T126" s="46"/>
      <c r="U126" s="201"/>
      <c r="V126" s="85"/>
      <c r="W126" s="86"/>
      <c r="X126" s="89"/>
      <c r="Y126" s="201"/>
      <c r="Z126" s="201"/>
      <c r="AA126" s="87"/>
      <c r="AB126" s="171" t="str">
        <f t="shared" si="4"/>
        <v/>
      </c>
      <c r="AC126" s="44"/>
      <c r="AD126" s="201"/>
      <c r="AE126" s="201"/>
      <c r="AF126" s="41"/>
      <c r="AG126" s="46"/>
      <c r="AH126" s="46"/>
      <c r="AI126" s="41"/>
      <c r="AJ126" s="675"/>
      <c r="AK126" s="676"/>
      <c r="AL126" s="42"/>
      <c r="AM126" s="327"/>
      <c r="AN126" s="44"/>
      <c r="AO126" s="171" t="str">
        <f t="shared" si="5"/>
        <v/>
      </c>
      <c r="AP126" s="44"/>
      <c r="AQ126" s="380"/>
      <c r="AR126" s="380"/>
      <c r="AS126" s="75"/>
      <c r="AT126" s="75"/>
      <c r="AU126" s="76" t="b">
        <f t="shared" si="6"/>
        <v>1</v>
      </c>
    </row>
    <row r="127" spans="1:47" ht="45" customHeight="1">
      <c r="A127" s="66"/>
      <c r="B127" s="66"/>
      <c r="C127" s="66"/>
      <c r="D127" s="66"/>
      <c r="E127" s="44"/>
      <c r="F127" s="287" t="str">
        <f t="shared" si="0"/>
        <v/>
      </c>
      <c r="G127" s="87"/>
      <c r="H127" s="84"/>
      <c r="I127" s="84"/>
      <c r="J127" s="46"/>
      <c r="K127" s="44"/>
      <c r="L127" s="44"/>
      <c r="M127" s="44"/>
      <c r="N127" s="46"/>
      <c r="O127" s="41"/>
      <c r="P127" s="194"/>
      <c r="Q127" s="41"/>
      <c r="R127" s="41"/>
      <c r="S127" s="84"/>
      <c r="T127" s="46"/>
      <c r="U127" s="201"/>
      <c r="V127" s="85"/>
      <c r="W127" s="86"/>
      <c r="X127" s="89"/>
      <c r="Y127" s="201"/>
      <c r="Z127" s="201"/>
      <c r="AA127" s="87"/>
      <c r="AB127" s="171" t="str">
        <f t="shared" si="4"/>
        <v/>
      </c>
      <c r="AC127" s="44"/>
      <c r="AD127" s="201"/>
      <c r="AE127" s="201"/>
      <c r="AF127" s="41"/>
      <c r="AG127" s="46"/>
      <c r="AH127" s="46"/>
      <c r="AI127" s="41"/>
      <c r="AJ127" s="675"/>
      <c r="AK127" s="676"/>
      <c r="AL127" s="42"/>
      <c r="AM127" s="327"/>
      <c r="AN127" s="44"/>
      <c r="AO127" s="171" t="str">
        <f t="shared" si="5"/>
        <v/>
      </c>
      <c r="AP127" s="44"/>
      <c r="AQ127" s="380"/>
      <c r="AR127" s="380"/>
      <c r="AS127" s="75"/>
      <c r="AT127" s="75"/>
      <c r="AU127" s="76" t="b">
        <f t="shared" si="6"/>
        <v>1</v>
      </c>
    </row>
    <row r="128" spans="1:47" ht="45" customHeight="1">
      <c r="A128" s="66"/>
      <c r="B128" s="66"/>
      <c r="C128" s="66"/>
      <c r="D128" s="66"/>
      <c r="E128" s="44"/>
      <c r="F128" s="287" t="str">
        <f t="shared" si="0"/>
        <v/>
      </c>
      <c r="G128" s="87"/>
      <c r="H128" s="84"/>
      <c r="I128" s="84"/>
      <c r="J128" s="46"/>
      <c r="K128" s="44"/>
      <c r="L128" s="44"/>
      <c r="M128" s="44"/>
      <c r="N128" s="46"/>
      <c r="O128" s="41"/>
      <c r="P128" s="194"/>
      <c r="Q128" s="41"/>
      <c r="R128" s="41"/>
      <c r="S128" s="84"/>
      <c r="T128" s="46"/>
      <c r="U128" s="201"/>
      <c r="V128" s="85"/>
      <c r="W128" s="86"/>
      <c r="X128" s="89"/>
      <c r="Y128" s="201"/>
      <c r="Z128" s="201"/>
      <c r="AA128" s="87"/>
      <c r="AB128" s="171" t="str">
        <f t="shared" si="4"/>
        <v/>
      </c>
      <c r="AC128" s="44"/>
      <c r="AD128" s="201"/>
      <c r="AE128" s="201"/>
      <c r="AF128" s="41"/>
      <c r="AG128" s="46"/>
      <c r="AH128" s="46"/>
      <c r="AI128" s="41"/>
      <c r="AJ128" s="675"/>
      <c r="AK128" s="676"/>
      <c r="AL128" s="42"/>
      <c r="AM128" s="327"/>
      <c r="AN128" s="44"/>
      <c r="AO128" s="171" t="str">
        <f t="shared" si="5"/>
        <v/>
      </c>
      <c r="AP128" s="44"/>
      <c r="AQ128" s="380"/>
      <c r="AR128" s="380"/>
      <c r="AS128" s="75"/>
      <c r="AT128" s="75"/>
      <c r="AU128" s="76" t="b">
        <f t="shared" si="6"/>
        <v>1</v>
      </c>
    </row>
    <row r="129" spans="1:47" ht="45" customHeight="1">
      <c r="A129" s="66"/>
      <c r="B129" s="66"/>
      <c r="C129" s="66"/>
      <c r="D129" s="66"/>
      <c r="E129" s="44"/>
      <c r="F129" s="287" t="str">
        <f t="shared" si="0"/>
        <v/>
      </c>
      <c r="G129" s="87"/>
      <c r="H129" s="84"/>
      <c r="I129" s="84"/>
      <c r="J129" s="46"/>
      <c r="K129" s="44"/>
      <c r="L129" s="44"/>
      <c r="M129" s="44"/>
      <c r="N129" s="46"/>
      <c r="O129" s="41"/>
      <c r="P129" s="194"/>
      <c r="Q129" s="41"/>
      <c r="R129" s="41"/>
      <c r="S129" s="84"/>
      <c r="T129" s="46"/>
      <c r="U129" s="201"/>
      <c r="V129" s="85"/>
      <c r="W129" s="86"/>
      <c r="X129" s="89"/>
      <c r="Y129" s="201"/>
      <c r="Z129" s="201"/>
      <c r="AA129" s="87"/>
      <c r="AB129" s="171" t="str">
        <f t="shared" si="4"/>
        <v/>
      </c>
      <c r="AC129" s="44"/>
      <c r="AD129" s="201"/>
      <c r="AE129" s="201"/>
      <c r="AF129" s="41"/>
      <c r="AG129" s="46"/>
      <c r="AH129" s="46"/>
      <c r="AI129" s="41"/>
      <c r="AJ129" s="675"/>
      <c r="AK129" s="676"/>
      <c r="AL129" s="42"/>
      <c r="AM129" s="327"/>
      <c r="AN129" s="44"/>
      <c r="AO129" s="171" t="str">
        <f t="shared" si="5"/>
        <v/>
      </c>
      <c r="AP129" s="44"/>
      <c r="AQ129" s="380"/>
      <c r="AR129" s="380"/>
      <c r="AS129" s="75"/>
      <c r="AT129" s="75"/>
      <c r="AU129" s="76" t="b">
        <f t="shared" si="6"/>
        <v>1</v>
      </c>
    </row>
    <row r="130" spans="1:47" ht="45" customHeight="1">
      <c r="A130" s="66"/>
      <c r="B130" s="66"/>
      <c r="C130" s="66"/>
      <c r="D130" s="66"/>
      <c r="E130" s="44"/>
      <c r="F130" s="287" t="str">
        <f t="shared" si="0"/>
        <v/>
      </c>
      <c r="G130" s="87"/>
      <c r="H130" s="84"/>
      <c r="I130" s="84"/>
      <c r="J130" s="46"/>
      <c r="K130" s="44"/>
      <c r="L130" s="44"/>
      <c r="M130" s="44"/>
      <c r="N130" s="46"/>
      <c r="O130" s="41"/>
      <c r="P130" s="194"/>
      <c r="Q130" s="41"/>
      <c r="R130" s="41"/>
      <c r="S130" s="84"/>
      <c r="T130" s="46"/>
      <c r="U130" s="201"/>
      <c r="V130" s="85"/>
      <c r="W130" s="86"/>
      <c r="X130" s="89"/>
      <c r="Y130" s="201"/>
      <c r="Z130" s="201"/>
      <c r="AA130" s="87"/>
      <c r="AB130" s="171" t="str">
        <f t="shared" si="4"/>
        <v/>
      </c>
      <c r="AC130" s="44"/>
      <c r="AD130" s="201"/>
      <c r="AE130" s="201"/>
      <c r="AF130" s="41"/>
      <c r="AG130" s="46"/>
      <c r="AH130" s="46"/>
      <c r="AI130" s="41"/>
      <c r="AJ130" s="675"/>
      <c r="AK130" s="676"/>
      <c r="AL130" s="42"/>
      <c r="AM130" s="327"/>
      <c r="AN130" s="44"/>
      <c r="AO130" s="171" t="str">
        <f t="shared" si="5"/>
        <v/>
      </c>
      <c r="AP130" s="44"/>
      <c r="AQ130" s="380"/>
      <c r="AR130" s="380"/>
      <c r="AS130" s="75"/>
      <c r="AT130" s="75"/>
      <c r="AU130" s="76" t="b">
        <f t="shared" si="6"/>
        <v>1</v>
      </c>
    </row>
    <row r="131" spans="1:47" ht="45" customHeight="1">
      <c r="A131" s="66"/>
      <c r="B131" s="66"/>
      <c r="C131" s="66"/>
      <c r="D131" s="66"/>
      <c r="E131" s="44"/>
      <c r="F131" s="287" t="str">
        <f t="shared" si="0"/>
        <v/>
      </c>
      <c r="G131" s="87"/>
      <c r="H131" s="84"/>
      <c r="I131" s="84"/>
      <c r="J131" s="46"/>
      <c r="K131" s="44"/>
      <c r="L131" s="44"/>
      <c r="M131" s="44"/>
      <c r="N131" s="46"/>
      <c r="O131" s="41"/>
      <c r="P131" s="194"/>
      <c r="Q131" s="41"/>
      <c r="R131" s="41"/>
      <c r="S131" s="84"/>
      <c r="T131" s="46"/>
      <c r="U131" s="201"/>
      <c r="V131" s="85"/>
      <c r="W131" s="86"/>
      <c r="X131" s="89"/>
      <c r="Y131" s="201"/>
      <c r="Z131" s="201"/>
      <c r="AA131" s="87"/>
      <c r="AB131" s="171" t="str">
        <f t="shared" si="4"/>
        <v/>
      </c>
      <c r="AC131" s="44"/>
      <c r="AD131" s="201"/>
      <c r="AE131" s="201"/>
      <c r="AF131" s="41"/>
      <c r="AG131" s="46"/>
      <c r="AH131" s="46"/>
      <c r="AI131" s="41"/>
      <c r="AJ131" s="675"/>
      <c r="AK131" s="676"/>
      <c r="AL131" s="42"/>
      <c r="AM131" s="327"/>
      <c r="AN131" s="44"/>
      <c r="AO131" s="171" t="str">
        <f t="shared" si="5"/>
        <v/>
      </c>
      <c r="AP131" s="44"/>
      <c r="AQ131" s="380"/>
      <c r="AR131" s="380"/>
      <c r="AS131" s="75"/>
      <c r="AT131" s="75"/>
      <c r="AU131" s="76" t="b">
        <f t="shared" si="6"/>
        <v>1</v>
      </c>
    </row>
    <row r="132" spans="1:47" ht="45" customHeight="1">
      <c r="A132" s="66"/>
      <c r="B132" s="66"/>
      <c r="C132" s="66"/>
      <c r="D132" s="66"/>
      <c r="E132" s="44"/>
      <c r="F132" s="287" t="str">
        <f t="shared" si="0"/>
        <v/>
      </c>
      <c r="G132" s="87"/>
      <c r="H132" s="84"/>
      <c r="I132" s="84"/>
      <c r="J132" s="46"/>
      <c r="K132" s="44"/>
      <c r="L132" s="44"/>
      <c r="M132" s="44"/>
      <c r="N132" s="46"/>
      <c r="O132" s="41"/>
      <c r="P132" s="194"/>
      <c r="Q132" s="41"/>
      <c r="R132" s="41"/>
      <c r="S132" s="84"/>
      <c r="T132" s="46"/>
      <c r="U132" s="201"/>
      <c r="V132" s="85"/>
      <c r="W132" s="86"/>
      <c r="X132" s="89"/>
      <c r="Y132" s="201"/>
      <c r="Z132" s="201"/>
      <c r="AA132" s="87"/>
      <c r="AB132" s="171" t="str">
        <f t="shared" si="4"/>
        <v/>
      </c>
      <c r="AC132" s="44"/>
      <c r="AD132" s="201"/>
      <c r="AE132" s="201"/>
      <c r="AF132" s="41"/>
      <c r="AG132" s="46"/>
      <c r="AH132" s="46"/>
      <c r="AI132" s="41"/>
      <c r="AJ132" s="675"/>
      <c r="AK132" s="676"/>
      <c r="AL132" s="42"/>
      <c r="AM132" s="327"/>
      <c r="AN132" s="44"/>
      <c r="AO132" s="171" t="str">
        <f t="shared" si="5"/>
        <v/>
      </c>
      <c r="AP132" s="44"/>
      <c r="AQ132" s="380"/>
      <c r="AR132" s="380"/>
      <c r="AS132" s="75"/>
      <c r="AT132" s="75"/>
      <c r="AU132" s="76" t="b">
        <f t="shared" si="6"/>
        <v>1</v>
      </c>
    </row>
    <row r="133" spans="1:47" ht="45" customHeight="1">
      <c r="A133" s="66"/>
      <c r="B133" s="66"/>
      <c r="C133" s="66"/>
      <c r="D133" s="66"/>
      <c r="E133" s="44"/>
      <c r="F133" s="287" t="str">
        <f t="shared" si="0"/>
        <v/>
      </c>
      <c r="G133" s="87"/>
      <c r="H133" s="84"/>
      <c r="I133" s="84"/>
      <c r="J133" s="46"/>
      <c r="K133" s="44"/>
      <c r="L133" s="44"/>
      <c r="M133" s="44"/>
      <c r="N133" s="46"/>
      <c r="O133" s="41"/>
      <c r="P133" s="194"/>
      <c r="Q133" s="41"/>
      <c r="R133" s="41"/>
      <c r="S133" s="84"/>
      <c r="T133" s="46"/>
      <c r="U133" s="201"/>
      <c r="V133" s="85"/>
      <c r="W133" s="86"/>
      <c r="X133" s="89"/>
      <c r="Y133" s="201"/>
      <c r="Z133" s="201"/>
      <c r="AA133" s="87"/>
      <c r="AB133" s="171" t="str">
        <f t="shared" si="4"/>
        <v/>
      </c>
      <c r="AC133" s="44"/>
      <c r="AD133" s="201"/>
      <c r="AE133" s="201"/>
      <c r="AF133" s="41"/>
      <c r="AG133" s="46"/>
      <c r="AH133" s="46"/>
      <c r="AI133" s="41"/>
      <c r="AJ133" s="675"/>
      <c r="AK133" s="676"/>
      <c r="AL133" s="42"/>
      <c r="AM133" s="327"/>
      <c r="AN133" s="44"/>
      <c r="AO133" s="171" t="str">
        <f t="shared" si="5"/>
        <v/>
      </c>
      <c r="AP133" s="44"/>
      <c r="AQ133" s="380"/>
      <c r="AR133" s="380"/>
      <c r="AS133" s="75"/>
      <c r="AT133" s="75"/>
      <c r="AU133" s="76" t="b">
        <f t="shared" si="6"/>
        <v>1</v>
      </c>
    </row>
    <row r="134" spans="1:47" ht="45" customHeight="1">
      <c r="A134" s="66"/>
      <c r="B134" s="66"/>
      <c r="C134" s="66"/>
      <c r="D134" s="66"/>
      <c r="E134" s="44"/>
      <c r="F134" s="287" t="str">
        <f t="shared" si="0"/>
        <v/>
      </c>
      <c r="G134" s="87"/>
      <c r="H134" s="84"/>
      <c r="I134" s="84"/>
      <c r="J134" s="46"/>
      <c r="K134" s="44"/>
      <c r="L134" s="44"/>
      <c r="M134" s="44"/>
      <c r="N134" s="46"/>
      <c r="O134" s="41"/>
      <c r="P134" s="194"/>
      <c r="Q134" s="41"/>
      <c r="R134" s="41"/>
      <c r="S134" s="84"/>
      <c r="T134" s="46"/>
      <c r="U134" s="201"/>
      <c r="V134" s="85"/>
      <c r="W134" s="86"/>
      <c r="X134" s="89"/>
      <c r="Y134" s="201"/>
      <c r="Z134" s="201"/>
      <c r="AA134" s="87"/>
      <c r="AB134" s="171" t="str">
        <f t="shared" si="4"/>
        <v/>
      </c>
      <c r="AC134" s="44"/>
      <c r="AD134" s="201"/>
      <c r="AE134" s="201"/>
      <c r="AF134" s="41"/>
      <c r="AG134" s="46"/>
      <c r="AH134" s="46"/>
      <c r="AI134" s="41"/>
      <c r="AJ134" s="675"/>
      <c r="AK134" s="676"/>
      <c r="AL134" s="42"/>
      <c r="AM134" s="327"/>
      <c r="AN134" s="44"/>
      <c r="AO134" s="171" t="str">
        <f t="shared" si="5"/>
        <v/>
      </c>
      <c r="AP134" s="44"/>
      <c r="AQ134" s="380"/>
      <c r="AR134" s="380"/>
      <c r="AS134" s="75"/>
      <c r="AT134" s="75"/>
      <c r="AU134" s="76" t="b">
        <f t="shared" si="6"/>
        <v>1</v>
      </c>
    </row>
    <row r="135" spans="1:47" ht="45" customHeight="1">
      <c r="A135" s="66"/>
      <c r="B135" s="66"/>
      <c r="C135" s="66"/>
      <c r="D135" s="66"/>
      <c r="E135" s="44"/>
      <c r="F135" s="287" t="str">
        <f t="shared" si="0"/>
        <v/>
      </c>
      <c r="G135" s="87"/>
      <c r="H135" s="84"/>
      <c r="I135" s="84"/>
      <c r="J135" s="46"/>
      <c r="K135" s="44"/>
      <c r="L135" s="44"/>
      <c r="M135" s="44"/>
      <c r="N135" s="46"/>
      <c r="O135" s="41"/>
      <c r="P135" s="194"/>
      <c r="Q135" s="41"/>
      <c r="R135" s="41"/>
      <c r="S135" s="84"/>
      <c r="T135" s="46"/>
      <c r="U135" s="201"/>
      <c r="V135" s="85"/>
      <c r="W135" s="86"/>
      <c r="X135" s="89"/>
      <c r="Y135" s="201"/>
      <c r="Z135" s="201"/>
      <c r="AA135" s="87"/>
      <c r="AB135" s="171" t="str">
        <f t="shared" si="4"/>
        <v/>
      </c>
      <c r="AC135" s="44"/>
      <c r="AD135" s="201"/>
      <c r="AE135" s="201"/>
      <c r="AF135" s="41"/>
      <c r="AG135" s="46"/>
      <c r="AH135" s="46"/>
      <c r="AI135" s="41"/>
      <c r="AJ135" s="675"/>
      <c r="AK135" s="676"/>
      <c r="AL135" s="42"/>
      <c r="AM135" s="327"/>
      <c r="AN135" s="44"/>
      <c r="AO135" s="171" t="str">
        <f t="shared" si="5"/>
        <v/>
      </c>
      <c r="AP135" s="44"/>
      <c r="AQ135" s="380"/>
      <c r="AR135" s="380"/>
      <c r="AS135" s="75"/>
      <c r="AT135" s="75"/>
      <c r="AU135" s="76" t="b">
        <f t="shared" si="6"/>
        <v>1</v>
      </c>
    </row>
    <row r="136" spans="1:47" ht="45" customHeight="1">
      <c r="A136" s="66"/>
      <c r="B136" s="66"/>
      <c r="C136" s="66"/>
      <c r="D136" s="66"/>
      <c r="E136" s="44"/>
      <c r="F136" s="287" t="str">
        <f t="shared" si="0"/>
        <v/>
      </c>
      <c r="G136" s="87"/>
      <c r="H136" s="84"/>
      <c r="I136" s="84"/>
      <c r="J136" s="46"/>
      <c r="K136" s="44"/>
      <c r="L136" s="44"/>
      <c r="M136" s="44"/>
      <c r="N136" s="46"/>
      <c r="O136" s="41"/>
      <c r="P136" s="194"/>
      <c r="Q136" s="41"/>
      <c r="R136" s="41"/>
      <c r="S136" s="84"/>
      <c r="T136" s="46"/>
      <c r="U136" s="201"/>
      <c r="V136" s="85"/>
      <c r="W136" s="86"/>
      <c r="X136" s="89"/>
      <c r="Y136" s="201"/>
      <c r="Z136" s="201"/>
      <c r="AA136" s="87"/>
      <c r="AB136" s="171" t="str">
        <f t="shared" si="4"/>
        <v/>
      </c>
      <c r="AC136" s="44"/>
      <c r="AD136" s="201"/>
      <c r="AE136" s="201"/>
      <c r="AF136" s="41"/>
      <c r="AG136" s="46"/>
      <c r="AH136" s="46"/>
      <c r="AI136" s="41"/>
      <c r="AJ136" s="675"/>
      <c r="AK136" s="676"/>
      <c r="AL136" s="42"/>
      <c r="AM136" s="327"/>
      <c r="AN136" s="44"/>
      <c r="AO136" s="171" t="str">
        <f t="shared" si="5"/>
        <v/>
      </c>
      <c r="AP136" s="44"/>
      <c r="AQ136" s="380"/>
      <c r="AR136" s="380"/>
      <c r="AS136" s="75"/>
      <c r="AT136" s="75"/>
      <c r="AU136" s="76" t="b">
        <f t="shared" si="6"/>
        <v>1</v>
      </c>
    </row>
    <row r="137" spans="1:47" ht="45" customHeight="1">
      <c r="A137" s="66"/>
      <c r="B137" s="66"/>
      <c r="C137" s="66"/>
      <c r="D137" s="66"/>
      <c r="E137" s="44"/>
      <c r="F137" s="287" t="str">
        <f t="shared" si="0"/>
        <v/>
      </c>
      <c r="G137" s="87"/>
      <c r="H137" s="84"/>
      <c r="I137" s="84"/>
      <c r="J137" s="46"/>
      <c r="K137" s="44"/>
      <c r="L137" s="44"/>
      <c r="M137" s="44"/>
      <c r="N137" s="46"/>
      <c r="O137" s="41"/>
      <c r="P137" s="194"/>
      <c r="Q137" s="41"/>
      <c r="R137" s="41"/>
      <c r="S137" s="84"/>
      <c r="T137" s="46"/>
      <c r="U137" s="201"/>
      <c r="V137" s="85"/>
      <c r="W137" s="86"/>
      <c r="X137" s="89"/>
      <c r="Y137" s="201"/>
      <c r="Z137" s="201"/>
      <c r="AA137" s="87"/>
      <c r="AB137" s="171" t="str">
        <f t="shared" si="4"/>
        <v/>
      </c>
      <c r="AC137" s="44"/>
      <c r="AD137" s="201"/>
      <c r="AE137" s="201"/>
      <c r="AF137" s="41"/>
      <c r="AG137" s="46"/>
      <c r="AH137" s="46"/>
      <c r="AI137" s="41"/>
      <c r="AJ137" s="675"/>
      <c r="AK137" s="676"/>
      <c r="AL137" s="42"/>
      <c r="AM137" s="327"/>
      <c r="AN137" s="44"/>
      <c r="AO137" s="171" t="str">
        <f t="shared" si="5"/>
        <v/>
      </c>
      <c r="AP137" s="44"/>
      <c r="AQ137" s="380"/>
      <c r="AR137" s="380"/>
      <c r="AS137" s="75"/>
      <c r="AT137" s="75"/>
      <c r="AU137" s="76" t="b">
        <f t="shared" si="6"/>
        <v>1</v>
      </c>
    </row>
    <row r="138" spans="1:47" ht="45" customHeight="1">
      <c r="A138" s="66"/>
      <c r="B138" s="66"/>
      <c r="C138" s="66"/>
      <c r="D138" s="66"/>
      <c r="E138" s="44"/>
      <c r="F138" s="287" t="str">
        <f t="shared" si="0"/>
        <v/>
      </c>
      <c r="G138" s="87"/>
      <c r="H138" s="84"/>
      <c r="I138" s="84"/>
      <c r="J138" s="46"/>
      <c r="K138" s="44"/>
      <c r="L138" s="44"/>
      <c r="M138" s="44"/>
      <c r="N138" s="46"/>
      <c r="O138" s="41"/>
      <c r="P138" s="194"/>
      <c r="Q138" s="41"/>
      <c r="R138" s="41"/>
      <c r="S138" s="84"/>
      <c r="T138" s="46"/>
      <c r="U138" s="201"/>
      <c r="V138" s="85"/>
      <c r="W138" s="86"/>
      <c r="X138" s="89"/>
      <c r="Y138" s="201"/>
      <c r="Z138" s="201"/>
      <c r="AA138" s="87"/>
      <c r="AB138" s="171" t="str">
        <f t="shared" si="4"/>
        <v/>
      </c>
      <c r="AC138" s="44"/>
      <c r="AD138" s="201"/>
      <c r="AE138" s="201"/>
      <c r="AF138" s="41"/>
      <c r="AG138" s="46"/>
      <c r="AH138" s="46"/>
      <c r="AI138" s="41"/>
      <c r="AJ138" s="675"/>
      <c r="AK138" s="676"/>
      <c r="AL138" s="42"/>
      <c r="AM138" s="327"/>
      <c r="AN138" s="44"/>
      <c r="AO138" s="171" t="str">
        <f t="shared" si="5"/>
        <v/>
      </c>
      <c r="AP138" s="44"/>
      <c r="AQ138" s="380"/>
      <c r="AR138" s="380"/>
      <c r="AS138" s="75"/>
      <c r="AT138" s="75"/>
      <c r="AU138" s="76" t="b">
        <f t="shared" si="6"/>
        <v>1</v>
      </c>
    </row>
    <row r="139" spans="1:47" ht="45" customHeight="1">
      <c r="A139" s="66"/>
      <c r="B139" s="66"/>
      <c r="C139" s="66"/>
      <c r="D139" s="66"/>
      <c r="E139" s="44"/>
      <c r="F139" s="287" t="str">
        <f t="shared" si="0"/>
        <v/>
      </c>
      <c r="G139" s="87"/>
      <c r="H139" s="84"/>
      <c r="I139" s="84"/>
      <c r="J139" s="46"/>
      <c r="K139" s="44"/>
      <c r="L139" s="44"/>
      <c r="M139" s="44"/>
      <c r="N139" s="46"/>
      <c r="O139" s="41"/>
      <c r="P139" s="194"/>
      <c r="Q139" s="41"/>
      <c r="R139" s="41"/>
      <c r="S139" s="84"/>
      <c r="T139" s="46"/>
      <c r="U139" s="201"/>
      <c r="V139" s="85"/>
      <c r="W139" s="86"/>
      <c r="X139" s="89"/>
      <c r="Y139" s="201"/>
      <c r="Z139" s="201"/>
      <c r="AA139" s="87"/>
      <c r="AB139" s="171" t="str">
        <f t="shared" ref="AB139:AB202" si="7">IF(ISBLANK(X139),"",DATEDIF(S139,X139,"d")/365)</f>
        <v/>
      </c>
      <c r="AC139" s="44"/>
      <c r="AD139" s="201"/>
      <c r="AE139" s="201"/>
      <c r="AF139" s="41"/>
      <c r="AG139" s="46"/>
      <c r="AH139" s="46"/>
      <c r="AI139" s="41"/>
      <c r="AJ139" s="675"/>
      <c r="AK139" s="676"/>
      <c r="AL139" s="42"/>
      <c r="AM139" s="327"/>
      <c r="AN139" s="44"/>
      <c r="AO139" s="171" t="str">
        <f t="shared" ref="AO139:AO202" si="8">IF(AN139="YES",(S139-AM139)/365,"")</f>
        <v/>
      </c>
      <c r="AP139" s="44"/>
      <c r="AQ139" s="380"/>
      <c r="AR139" s="380"/>
      <c r="AS139" s="75"/>
      <c r="AT139" s="75"/>
      <c r="AU139" s="76" t="b">
        <f t="shared" ref="AU139:AU202" si="9">ROUND(U139,)=ROUND(Z139,)+ROUND(AH139,)+ROUND(AD139,)</f>
        <v>1</v>
      </c>
    </row>
    <row r="140" spans="1:47" ht="45" customHeight="1">
      <c r="A140" s="66"/>
      <c r="B140" s="66"/>
      <c r="C140" s="66"/>
      <c r="D140" s="66"/>
      <c r="E140" s="44"/>
      <c r="F140" s="287" t="str">
        <f t="shared" si="0"/>
        <v/>
      </c>
      <c r="G140" s="87"/>
      <c r="H140" s="84"/>
      <c r="I140" s="84"/>
      <c r="J140" s="46"/>
      <c r="K140" s="44"/>
      <c r="L140" s="44"/>
      <c r="M140" s="44"/>
      <c r="N140" s="46"/>
      <c r="O140" s="41"/>
      <c r="P140" s="194"/>
      <c r="Q140" s="41"/>
      <c r="R140" s="41"/>
      <c r="S140" s="84"/>
      <c r="T140" s="46"/>
      <c r="U140" s="201"/>
      <c r="V140" s="85"/>
      <c r="W140" s="86"/>
      <c r="X140" s="89"/>
      <c r="Y140" s="201"/>
      <c r="Z140" s="201"/>
      <c r="AA140" s="87"/>
      <c r="AB140" s="171" t="str">
        <f t="shared" si="7"/>
        <v/>
      </c>
      <c r="AC140" s="44"/>
      <c r="AD140" s="201"/>
      <c r="AE140" s="201"/>
      <c r="AF140" s="41"/>
      <c r="AG140" s="46"/>
      <c r="AH140" s="46"/>
      <c r="AI140" s="41"/>
      <c r="AJ140" s="675"/>
      <c r="AK140" s="676"/>
      <c r="AL140" s="42"/>
      <c r="AM140" s="327"/>
      <c r="AN140" s="44"/>
      <c r="AO140" s="171" t="str">
        <f t="shared" si="8"/>
        <v/>
      </c>
      <c r="AP140" s="44"/>
      <c r="AQ140" s="380"/>
      <c r="AR140" s="380"/>
      <c r="AS140" s="75"/>
      <c r="AT140" s="75"/>
      <c r="AU140" s="76" t="b">
        <f t="shared" si="9"/>
        <v>1</v>
      </c>
    </row>
    <row r="141" spans="1:47" ht="45" customHeight="1">
      <c r="A141" s="66"/>
      <c r="B141" s="66"/>
      <c r="C141" s="66"/>
      <c r="D141" s="66"/>
      <c r="E141" s="44"/>
      <c r="F141" s="287" t="str">
        <f t="shared" si="0"/>
        <v/>
      </c>
      <c r="G141" s="87"/>
      <c r="H141" s="84"/>
      <c r="I141" s="84"/>
      <c r="J141" s="46"/>
      <c r="K141" s="44"/>
      <c r="L141" s="44"/>
      <c r="M141" s="44"/>
      <c r="N141" s="46"/>
      <c r="O141" s="41"/>
      <c r="P141" s="194"/>
      <c r="Q141" s="41"/>
      <c r="R141" s="41"/>
      <c r="S141" s="84"/>
      <c r="T141" s="46"/>
      <c r="U141" s="201"/>
      <c r="V141" s="85"/>
      <c r="W141" s="86"/>
      <c r="X141" s="89"/>
      <c r="Y141" s="201"/>
      <c r="Z141" s="201"/>
      <c r="AA141" s="87"/>
      <c r="AB141" s="171" t="str">
        <f t="shared" si="7"/>
        <v/>
      </c>
      <c r="AC141" s="44"/>
      <c r="AD141" s="201"/>
      <c r="AE141" s="201"/>
      <c r="AF141" s="41"/>
      <c r="AG141" s="46"/>
      <c r="AH141" s="46"/>
      <c r="AI141" s="41"/>
      <c r="AJ141" s="675"/>
      <c r="AK141" s="676"/>
      <c r="AL141" s="42"/>
      <c r="AM141" s="327"/>
      <c r="AN141" s="44"/>
      <c r="AO141" s="171" t="str">
        <f t="shared" si="8"/>
        <v/>
      </c>
      <c r="AP141" s="44"/>
      <c r="AQ141" s="380"/>
      <c r="AR141" s="380"/>
      <c r="AS141" s="75"/>
      <c r="AT141" s="75"/>
      <c r="AU141" s="76" t="b">
        <f t="shared" si="9"/>
        <v>1</v>
      </c>
    </row>
    <row r="142" spans="1:47" ht="45" customHeight="1">
      <c r="A142" s="66"/>
      <c r="B142" s="66"/>
      <c r="C142" s="66"/>
      <c r="D142" s="66"/>
      <c r="E142" s="44"/>
      <c r="F142" s="287" t="str">
        <f t="shared" si="0"/>
        <v/>
      </c>
      <c r="G142" s="87"/>
      <c r="H142" s="84"/>
      <c r="I142" s="84"/>
      <c r="J142" s="46"/>
      <c r="K142" s="44"/>
      <c r="L142" s="44"/>
      <c r="M142" s="44"/>
      <c r="N142" s="46"/>
      <c r="O142" s="41"/>
      <c r="P142" s="194"/>
      <c r="Q142" s="41"/>
      <c r="R142" s="41"/>
      <c r="S142" s="84"/>
      <c r="T142" s="46"/>
      <c r="U142" s="201"/>
      <c r="V142" s="85"/>
      <c r="W142" s="86"/>
      <c r="X142" s="89"/>
      <c r="Y142" s="201"/>
      <c r="Z142" s="201"/>
      <c r="AA142" s="87"/>
      <c r="AB142" s="171" t="str">
        <f t="shared" si="7"/>
        <v/>
      </c>
      <c r="AC142" s="44"/>
      <c r="AD142" s="201"/>
      <c r="AE142" s="201"/>
      <c r="AF142" s="41"/>
      <c r="AG142" s="46"/>
      <c r="AH142" s="46"/>
      <c r="AI142" s="41"/>
      <c r="AJ142" s="675"/>
      <c r="AK142" s="676"/>
      <c r="AL142" s="42"/>
      <c r="AM142" s="327"/>
      <c r="AN142" s="44"/>
      <c r="AO142" s="171" t="str">
        <f t="shared" si="8"/>
        <v/>
      </c>
      <c r="AP142" s="44"/>
      <c r="AQ142" s="380"/>
      <c r="AR142" s="380"/>
      <c r="AS142" s="75"/>
      <c r="AT142" s="75"/>
      <c r="AU142" s="76" t="b">
        <f t="shared" si="9"/>
        <v>1</v>
      </c>
    </row>
    <row r="143" spans="1:47" ht="45" customHeight="1">
      <c r="A143" s="66"/>
      <c r="B143" s="66"/>
      <c r="C143" s="66"/>
      <c r="D143" s="66"/>
      <c r="E143" s="44"/>
      <c r="F143" s="287" t="str">
        <f t="shared" si="0"/>
        <v/>
      </c>
      <c r="G143" s="87"/>
      <c r="H143" s="84"/>
      <c r="I143" s="84"/>
      <c r="J143" s="46"/>
      <c r="K143" s="44"/>
      <c r="L143" s="44"/>
      <c r="M143" s="44"/>
      <c r="N143" s="46"/>
      <c r="O143" s="41"/>
      <c r="P143" s="194"/>
      <c r="Q143" s="41"/>
      <c r="R143" s="41"/>
      <c r="S143" s="84"/>
      <c r="T143" s="46"/>
      <c r="U143" s="201"/>
      <c r="V143" s="85"/>
      <c r="W143" s="86"/>
      <c r="X143" s="89"/>
      <c r="Y143" s="201"/>
      <c r="Z143" s="201"/>
      <c r="AA143" s="87"/>
      <c r="AB143" s="171" t="str">
        <f t="shared" si="7"/>
        <v/>
      </c>
      <c r="AC143" s="44"/>
      <c r="AD143" s="201"/>
      <c r="AE143" s="201"/>
      <c r="AF143" s="41"/>
      <c r="AG143" s="46"/>
      <c r="AH143" s="46"/>
      <c r="AI143" s="41"/>
      <c r="AJ143" s="675"/>
      <c r="AK143" s="676"/>
      <c r="AL143" s="42"/>
      <c r="AM143" s="327"/>
      <c r="AN143" s="44"/>
      <c r="AO143" s="171" t="str">
        <f t="shared" si="8"/>
        <v/>
      </c>
      <c r="AP143" s="44"/>
      <c r="AQ143" s="380"/>
      <c r="AR143" s="380"/>
      <c r="AS143" s="75"/>
      <c r="AT143" s="75"/>
      <c r="AU143" s="76" t="b">
        <f t="shared" si="9"/>
        <v>1</v>
      </c>
    </row>
    <row r="144" spans="1:47" ht="45" customHeight="1">
      <c r="A144" s="66"/>
      <c r="B144" s="66"/>
      <c r="C144" s="66"/>
      <c r="D144" s="66"/>
      <c r="E144" s="44"/>
      <c r="F144" s="287" t="str">
        <f t="shared" si="0"/>
        <v/>
      </c>
      <c r="G144" s="87"/>
      <c r="H144" s="84"/>
      <c r="I144" s="84"/>
      <c r="J144" s="46"/>
      <c r="K144" s="44"/>
      <c r="L144" s="44"/>
      <c r="M144" s="44"/>
      <c r="N144" s="46"/>
      <c r="O144" s="41"/>
      <c r="P144" s="194"/>
      <c r="Q144" s="41"/>
      <c r="R144" s="41"/>
      <c r="S144" s="84"/>
      <c r="T144" s="46"/>
      <c r="U144" s="201"/>
      <c r="V144" s="85"/>
      <c r="W144" s="86"/>
      <c r="X144" s="89"/>
      <c r="Y144" s="201"/>
      <c r="Z144" s="201"/>
      <c r="AA144" s="87"/>
      <c r="AB144" s="171" t="str">
        <f t="shared" si="7"/>
        <v/>
      </c>
      <c r="AC144" s="44"/>
      <c r="AD144" s="201"/>
      <c r="AE144" s="201"/>
      <c r="AF144" s="41"/>
      <c r="AG144" s="46"/>
      <c r="AH144" s="46"/>
      <c r="AI144" s="41"/>
      <c r="AJ144" s="675"/>
      <c r="AK144" s="676"/>
      <c r="AL144" s="42"/>
      <c r="AM144" s="327"/>
      <c r="AN144" s="44"/>
      <c r="AO144" s="171" t="str">
        <f t="shared" si="8"/>
        <v/>
      </c>
      <c r="AP144" s="44"/>
      <c r="AQ144" s="380"/>
      <c r="AR144" s="380"/>
      <c r="AS144" s="75"/>
      <c r="AT144" s="75"/>
      <c r="AU144" s="76" t="b">
        <f t="shared" si="9"/>
        <v>1</v>
      </c>
    </row>
    <row r="145" spans="1:47" ht="45" customHeight="1">
      <c r="A145" s="66"/>
      <c r="B145" s="66"/>
      <c r="C145" s="66"/>
      <c r="D145" s="66"/>
      <c r="E145" s="44"/>
      <c r="F145" s="287" t="str">
        <f t="shared" si="0"/>
        <v/>
      </c>
      <c r="G145" s="87"/>
      <c r="H145" s="84"/>
      <c r="I145" s="84"/>
      <c r="J145" s="46"/>
      <c r="K145" s="44"/>
      <c r="L145" s="44"/>
      <c r="M145" s="44"/>
      <c r="N145" s="46"/>
      <c r="O145" s="41"/>
      <c r="P145" s="194"/>
      <c r="Q145" s="41"/>
      <c r="R145" s="41"/>
      <c r="S145" s="84"/>
      <c r="T145" s="46"/>
      <c r="U145" s="201"/>
      <c r="V145" s="85"/>
      <c r="W145" s="86"/>
      <c r="X145" s="89"/>
      <c r="Y145" s="201"/>
      <c r="Z145" s="201"/>
      <c r="AA145" s="87"/>
      <c r="AB145" s="171" t="str">
        <f t="shared" si="7"/>
        <v/>
      </c>
      <c r="AC145" s="44"/>
      <c r="AD145" s="201"/>
      <c r="AE145" s="201"/>
      <c r="AF145" s="41"/>
      <c r="AG145" s="46"/>
      <c r="AH145" s="46"/>
      <c r="AI145" s="41"/>
      <c r="AJ145" s="675"/>
      <c r="AK145" s="676"/>
      <c r="AL145" s="42"/>
      <c r="AM145" s="327"/>
      <c r="AN145" s="44"/>
      <c r="AO145" s="171" t="str">
        <f t="shared" si="8"/>
        <v/>
      </c>
      <c r="AP145" s="44"/>
      <c r="AQ145" s="380"/>
      <c r="AR145" s="380"/>
      <c r="AS145" s="75"/>
      <c r="AT145" s="75"/>
      <c r="AU145" s="76" t="b">
        <f t="shared" si="9"/>
        <v>1</v>
      </c>
    </row>
    <row r="146" spans="1:47" ht="45" customHeight="1">
      <c r="A146" s="66"/>
      <c r="B146" s="66"/>
      <c r="C146" s="66"/>
      <c r="D146" s="66"/>
      <c r="E146" s="44"/>
      <c r="F146" s="287" t="str">
        <f t="shared" si="0"/>
        <v/>
      </c>
      <c r="G146" s="87"/>
      <c r="H146" s="84"/>
      <c r="I146" s="84"/>
      <c r="J146" s="46"/>
      <c r="K146" s="44"/>
      <c r="L146" s="44"/>
      <c r="M146" s="44"/>
      <c r="N146" s="46"/>
      <c r="O146" s="41"/>
      <c r="P146" s="194"/>
      <c r="Q146" s="41"/>
      <c r="R146" s="41"/>
      <c r="S146" s="84"/>
      <c r="T146" s="46"/>
      <c r="U146" s="201"/>
      <c r="V146" s="85"/>
      <c r="W146" s="86"/>
      <c r="X146" s="89"/>
      <c r="Y146" s="201"/>
      <c r="Z146" s="201"/>
      <c r="AA146" s="87"/>
      <c r="AB146" s="171" t="str">
        <f t="shared" si="7"/>
        <v/>
      </c>
      <c r="AC146" s="44"/>
      <c r="AD146" s="201"/>
      <c r="AE146" s="201"/>
      <c r="AF146" s="41"/>
      <c r="AG146" s="46"/>
      <c r="AH146" s="46"/>
      <c r="AI146" s="41"/>
      <c r="AJ146" s="675"/>
      <c r="AK146" s="676"/>
      <c r="AL146" s="42"/>
      <c r="AM146" s="327"/>
      <c r="AN146" s="44"/>
      <c r="AO146" s="171" t="str">
        <f t="shared" si="8"/>
        <v/>
      </c>
      <c r="AP146" s="44"/>
      <c r="AQ146" s="380"/>
      <c r="AR146" s="380"/>
      <c r="AS146" s="75"/>
      <c r="AT146" s="75"/>
      <c r="AU146" s="76" t="b">
        <f t="shared" si="9"/>
        <v>1</v>
      </c>
    </row>
    <row r="147" spans="1:47" ht="45" customHeight="1">
      <c r="A147" s="66"/>
      <c r="B147" s="66"/>
      <c r="C147" s="66"/>
      <c r="D147" s="66"/>
      <c r="E147" s="44"/>
      <c r="F147" s="287" t="str">
        <f t="shared" si="0"/>
        <v/>
      </c>
      <c r="G147" s="87"/>
      <c r="H147" s="84"/>
      <c r="I147" s="84"/>
      <c r="J147" s="46"/>
      <c r="K147" s="44"/>
      <c r="L147" s="44"/>
      <c r="M147" s="44"/>
      <c r="N147" s="46"/>
      <c r="O147" s="41"/>
      <c r="P147" s="194"/>
      <c r="Q147" s="41"/>
      <c r="R147" s="41"/>
      <c r="S147" s="84"/>
      <c r="T147" s="46"/>
      <c r="U147" s="201"/>
      <c r="V147" s="85"/>
      <c r="W147" s="86"/>
      <c r="X147" s="89"/>
      <c r="Y147" s="201"/>
      <c r="Z147" s="201"/>
      <c r="AA147" s="87"/>
      <c r="AB147" s="171" t="str">
        <f t="shared" si="7"/>
        <v/>
      </c>
      <c r="AC147" s="44"/>
      <c r="AD147" s="201"/>
      <c r="AE147" s="201"/>
      <c r="AF147" s="41"/>
      <c r="AG147" s="46"/>
      <c r="AH147" s="46"/>
      <c r="AI147" s="41"/>
      <c r="AJ147" s="675"/>
      <c r="AK147" s="676"/>
      <c r="AL147" s="42"/>
      <c r="AM147" s="327"/>
      <c r="AN147" s="44"/>
      <c r="AO147" s="171" t="str">
        <f t="shared" si="8"/>
        <v/>
      </c>
      <c r="AP147" s="44"/>
      <c r="AQ147" s="380"/>
      <c r="AR147" s="380"/>
      <c r="AS147" s="75"/>
      <c r="AT147" s="75"/>
      <c r="AU147" s="76" t="b">
        <f t="shared" si="9"/>
        <v>1</v>
      </c>
    </row>
    <row r="148" spans="1:47" ht="45" customHeight="1">
      <c r="A148" s="66"/>
      <c r="B148" s="66"/>
      <c r="C148" s="66"/>
      <c r="D148" s="66"/>
      <c r="E148" s="44"/>
      <c r="F148" s="287" t="str">
        <f t="shared" si="0"/>
        <v/>
      </c>
      <c r="G148" s="87"/>
      <c r="H148" s="84"/>
      <c r="I148" s="84"/>
      <c r="J148" s="46"/>
      <c r="K148" s="44"/>
      <c r="L148" s="44"/>
      <c r="M148" s="44"/>
      <c r="N148" s="46"/>
      <c r="O148" s="41"/>
      <c r="P148" s="194"/>
      <c r="Q148" s="41"/>
      <c r="R148" s="41"/>
      <c r="S148" s="84"/>
      <c r="T148" s="46"/>
      <c r="U148" s="201"/>
      <c r="V148" s="85"/>
      <c r="W148" s="86"/>
      <c r="X148" s="89"/>
      <c r="Y148" s="201"/>
      <c r="Z148" s="201"/>
      <c r="AA148" s="87"/>
      <c r="AB148" s="171" t="str">
        <f t="shared" si="7"/>
        <v/>
      </c>
      <c r="AC148" s="44"/>
      <c r="AD148" s="201"/>
      <c r="AE148" s="201"/>
      <c r="AF148" s="41"/>
      <c r="AG148" s="46"/>
      <c r="AH148" s="46"/>
      <c r="AI148" s="41"/>
      <c r="AJ148" s="675"/>
      <c r="AK148" s="676"/>
      <c r="AL148" s="42"/>
      <c r="AM148" s="327"/>
      <c r="AN148" s="44"/>
      <c r="AO148" s="171" t="str">
        <f t="shared" si="8"/>
        <v/>
      </c>
      <c r="AP148" s="44"/>
      <c r="AQ148" s="380"/>
      <c r="AR148" s="380"/>
      <c r="AS148" s="75"/>
      <c r="AT148" s="75"/>
      <c r="AU148" s="76" t="b">
        <f t="shared" si="9"/>
        <v>1</v>
      </c>
    </row>
    <row r="149" spans="1:47" ht="45" customHeight="1">
      <c r="A149" s="66"/>
      <c r="B149" s="66"/>
      <c r="C149" s="66"/>
      <c r="D149" s="66"/>
      <c r="E149" s="44"/>
      <c r="F149" s="287" t="str">
        <f t="shared" si="0"/>
        <v/>
      </c>
      <c r="G149" s="87"/>
      <c r="H149" s="84"/>
      <c r="I149" s="84"/>
      <c r="J149" s="46"/>
      <c r="K149" s="44"/>
      <c r="L149" s="44"/>
      <c r="M149" s="44"/>
      <c r="N149" s="46"/>
      <c r="O149" s="41"/>
      <c r="P149" s="194"/>
      <c r="Q149" s="41"/>
      <c r="R149" s="41"/>
      <c r="S149" s="84"/>
      <c r="T149" s="46"/>
      <c r="U149" s="201"/>
      <c r="V149" s="85"/>
      <c r="W149" s="86"/>
      <c r="X149" s="89"/>
      <c r="Y149" s="201"/>
      <c r="Z149" s="201"/>
      <c r="AA149" s="87"/>
      <c r="AB149" s="171" t="str">
        <f t="shared" si="7"/>
        <v/>
      </c>
      <c r="AC149" s="44"/>
      <c r="AD149" s="201"/>
      <c r="AE149" s="201"/>
      <c r="AF149" s="41"/>
      <c r="AG149" s="46"/>
      <c r="AH149" s="46"/>
      <c r="AI149" s="41"/>
      <c r="AJ149" s="675"/>
      <c r="AK149" s="676"/>
      <c r="AL149" s="42"/>
      <c r="AM149" s="327"/>
      <c r="AN149" s="44"/>
      <c r="AO149" s="171" t="str">
        <f t="shared" si="8"/>
        <v/>
      </c>
      <c r="AP149" s="44"/>
      <c r="AQ149" s="380"/>
      <c r="AR149" s="380"/>
      <c r="AS149" s="75"/>
      <c r="AT149" s="75"/>
      <c r="AU149" s="76" t="b">
        <f t="shared" si="9"/>
        <v>1</v>
      </c>
    </row>
    <row r="150" spans="1:47" ht="45" customHeight="1">
      <c r="A150" s="66"/>
      <c r="B150" s="66"/>
      <c r="C150" s="66"/>
      <c r="D150" s="66"/>
      <c r="E150" s="44"/>
      <c r="F150" s="287" t="str">
        <f t="shared" si="0"/>
        <v/>
      </c>
      <c r="G150" s="87"/>
      <c r="H150" s="84"/>
      <c r="I150" s="84"/>
      <c r="J150" s="46"/>
      <c r="K150" s="44"/>
      <c r="L150" s="44"/>
      <c r="M150" s="44"/>
      <c r="N150" s="46"/>
      <c r="O150" s="41"/>
      <c r="P150" s="194"/>
      <c r="Q150" s="41"/>
      <c r="R150" s="41"/>
      <c r="S150" s="84"/>
      <c r="T150" s="46"/>
      <c r="U150" s="201"/>
      <c r="V150" s="85"/>
      <c r="W150" s="86"/>
      <c r="X150" s="89"/>
      <c r="Y150" s="201"/>
      <c r="Z150" s="201"/>
      <c r="AA150" s="87"/>
      <c r="AB150" s="171" t="str">
        <f t="shared" si="7"/>
        <v/>
      </c>
      <c r="AC150" s="44"/>
      <c r="AD150" s="201"/>
      <c r="AE150" s="201"/>
      <c r="AF150" s="41"/>
      <c r="AG150" s="46"/>
      <c r="AH150" s="46"/>
      <c r="AI150" s="41"/>
      <c r="AJ150" s="675"/>
      <c r="AK150" s="676"/>
      <c r="AL150" s="42"/>
      <c r="AM150" s="327"/>
      <c r="AN150" s="44"/>
      <c r="AO150" s="171" t="str">
        <f t="shared" si="8"/>
        <v/>
      </c>
      <c r="AP150" s="44"/>
      <c r="AQ150" s="380"/>
      <c r="AR150" s="380"/>
      <c r="AS150" s="75"/>
      <c r="AT150" s="75"/>
      <c r="AU150" s="76" t="b">
        <f t="shared" si="9"/>
        <v>1</v>
      </c>
    </row>
    <row r="151" spans="1:47" ht="45" customHeight="1">
      <c r="A151" s="66"/>
      <c r="B151" s="66"/>
      <c r="C151" s="66"/>
      <c r="D151" s="66"/>
      <c r="E151" s="44"/>
      <c r="F151" s="287" t="str">
        <f t="shared" si="0"/>
        <v/>
      </c>
      <c r="G151" s="87"/>
      <c r="H151" s="84"/>
      <c r="I151" s="84"/>
      <c r="J151" s="46"/>
      <c r="K151" s="44"/>
      <c r="L151" s="44"/>
      <c r="M151" s="44"/>
      <c r="N151" s="46"/>
      <c r="O151" s="41"/>
      <c r="P151" s="194"/>
      <c r="Q151" s="41"/>
      <c r="R151" s="41"/>
      <c r="S151" s="84"/>
      <c r="T151" s="46"/>
      <c r="U151" s="201"/>
      <c r="V151" s="85"/>
      <c r="W151" s="86"/>
      <c r="X151" s="89"/>
      <c r="Y151" s="201"/>
      <c r="Z151" s="201"/>
      <c r="AA151" s="87"/>
      <c r="AB151" s="171" t="str">
        <f t="shared" si="7"/>
        <v/>
      </c>
      <c r="AC151" s="44"/>
      <c r="AD151" s="201"/>
      <c r="AE151" s="201"/>
      <c r="AF151" s="41"/>
      <c r="AG151" s="46"/>
      <c r="AH151" s="46"/>
      <c r="AI151" s="41"/>
      <c r="AJ151" s="675"/>
      <c r="AK151" s="676"/>
      <c r="AL151" s="42"/>
      <c r="AM151" s="327"/>
      <c r="AN151" s="44"/>
      <c r="AO151" s="171" t="str">
        <f t="shared" si="8"/>
        <v/>
      </c>
      <c r="AP151" s="44"/>
      <c r="AQ151" s="380"/>
      <c r="AR151" s="380"/>
      <c r="AS151" s="75"/>
      <c r="AT151" s="75"/>
      <c r="AU151" s="76" t="b">
        <f t="shared" si="9"/>
        <v>1</v>
      </c>
    </row>
    <row r="152" spans="1:47" ht="45" customHeight="1">
      <c r="A152" s="66"/>
      <c r="B152" s="66"/>
      <c r="C152" s="66"/>
      <c r="D152" s="66"/>
      <c r="E152" s="44"/>
      <c r="F152" s="287" t="str">
        <f t="shared" si="0"/>
        <v/>
      </c>
      <c r="G152" s="87"/>
      <c r="H152" s="84"/>
      <c r="I152" s="84"/>
      <c r="J152" s="46"/>
      <c r="K152" s="44"/>
      <c r="L152" s="44"/>
      <c r="M152" s="44"/>
      <c r="N152" s="46"/>
      <c r="O152" s="41"/>
      <c r="P152" s="194"/>
      <c r="Q152" s="41"/>
      <c r="R152" s="41"/>
      <c r="S152" s="84"/>
      <c r="T152" s="46"/>
      <c r="U152" s="201"/>
      <c r="V152" s="85"/>
      <c r="W152" s="86"/>
      <c r="X152" s="89"/>
      <c r="Y152" s="201"/>
      <c r="Z152" s="201"/>
      <c r="AA152" s="87"/>
      <c r="AB152" s="171" t="str">
        <f t="shared" si="7"/>
        <v/>
      </c>
      <c r="AC152" s="44"/>
      <c r="AD152" s="201"/>
      <c r="AE152" s="201"/>
      <c r="AF152" s="41"/>
      <c r="AG152" s="46"/>
      <c r="AH152" s="46"/>
      <c r="AI152" s="41"/>
      <c r="AJ152" s="675"/>
      <c r="AK152" s="676"/>
      <c r="AL152" s="42"/>
      <c r="AM152" s="327"/>
      <c r="AN152" s="44"/>
      <c r="AO152" s="171" t="str">
        <f t="shared" si="8"/>
        <v/>
      </c>
      <c r="AP152" s="44"/>
      <c r="AQ152" s="380"/>
      <c r="AR152" s="380"/>
      <c r="AS152" s="75"/>
      <c r="AT152" s="75"/>
      <c r="AU152" s="76" t="b">
        <f t="shared" si="9"/>
        <v>1</v>
      </c>
    </row>
    <row r="153" spans="1:47" ht="45" customHeight="1">
      <c r="A153" s="66"/>
      <c r="B153" s="66"/>
      <c r="C153" s="66"/>
      <c r="D153" s="66"/>
      <c r="E153" s="44"/>
      <c r="F153" s="287" t="str">
        <f t="shared" si="0"/>
        <v/>
      </c>
      <c r="G153" s="87"/>
      <c r="H153" s="84"/>
      <c r="I153" s="84"/>
      <c r="J153" s="46"/>
      <c r="K153" s="44"/>
      <c r="L153" s="44"/>
      <c r="M153" s="44"/>
      <c r="N153" s="46"/>
      <c r="O153" s="41"/>
      <c r="P153" s="194"/>
      <c r="Q153" s="41"/>
      <c r="R153" s="41"/>
      <c r="S153" s="84"/>
      <c r="T153" s="46"/>
      <c r="U153" s="201"/>
      <c r="V153" s="85"/>
      <c r="W153" s="86"/>
      <c r="X153" s="89"/>
      <c r="Y153" s="201"/>
      <c r="Z153" s="201"/>
      <c r="AA153" s="87"/>
      <c r="AB153" s="171" t="str">
        <f t="shared" si="7"/>
        <v/>
      </c>
      <c r="AC153" s="44"/>
      <c r="AD153" s="201"/>
      <c r="AE153" s="201"/>
      <c r="AF153" s="41"/>
      <c r="AG153" s="46"/>
      <c r="AH153" s="46"/>
      <c r="AI153" s="41"/>
      <c r="AJ153" s="675"/>
      <c r="AK153" s="676"/>
      <c r="AL153" s="42"/>
      <c r="AM153" s="327"/>
      <c r="AN153" s="44"/>
      <c r="AO153" s="171" t="str">
        <f t="shared" si="8"/>
        <v/>
      </c>
      <c r="AP153" s="44"/>
      <c r="AQ153" s="380"/>
      <c r="AR153" s="380"/>
      <c r="AS153" s="75"/>
      <c r="AT153" s="75"/>
      <c r="AU153" s="76" t="b">
        <f t="shared" si="9"/>
        <v>1</v>
      </c>
    </row>
    <row r="154" spans="1:47" ht="45" customHeight="1">
      <c r="A154" s="66"/>
      <c r="B154" s="66"/>
      <c r="C154" s="66"/>
      <c r="D154" s="66"/>
      <c r="E154" s="44"/>
      <c r="F154" s="287" t="str">
        <f t="shared" si="0"/>
        <v/>
      </c>
      <c r="G154" s="87"/>
      <c r="H154" s="84"/>
      <c r="I154" s="84"/>
      <c r="J154" s="46"/>
      <c r="K154" s="44"/>
      <c r="L154" s="44"/>
      <c r="M154" s="44"/>
      <c r="N154" s="46"/>
      <c r="O154" s="41"/>
      <c r="P154" s="194"/>
      <c r="Q154" s="41"/>
      <c r="R154" s="41"/>
      <c r="S154" s="84"/>
      <c r="T154" s="46"/>
      <c r="U154" s="201"/>
      <c r="V154" s="85"/>
      <c r="W154" s="86"/>
      <c r="X154" s="89"/>
      <c r="Y154" s="201"/>
      <c r="Z154" s="201"/>
      <c r="AA154" s="87"/>
      <c r="AB154" s="171" t="str">
        <f t="shared" si="7"/>
        <v/>
      </c>
      <c r="AC154" s="44"/>
      <c r="AD154" s="201"/>
      <c r="AE154" s="201"/>
      <c r="AF154" s="41"/>
      <c r="AG154" s="46"/>
      <c r="AH154" s="46"/>
      <c r="AI154" s="41"/>
      <c r="AJ154" s="675"/>
      <c r="AK154" s="676"/>
      <c r="AL154" s="42"/>
      <c r="AM154" s="327"/>
      <c r="AN154" s="44"/>
      <c r="AO154" s="171" t="str">
        <f t="shared" si="8"/>
        <v/>
      </c>
      <c r="AP154" s="44"/>
      <c r="AQ154" s="380"/>
      <c r="AR154" s="380"/>
      <c r="AS154" s="75"/>
      <c r="AT154" s="75"/>
      <c r="AU154" s="76" t="b">
        <f t="shared" si="9"/>
        <v>1</v>
      </c>
    </row>
    <row r="155" spans="1:47" ht="45" customHeight="1">
      <c r="A155" s="66"/>
      <c r="B155" s="66"/>
      <c r="C155" s="66"/>
      <c r="D155" s="66"/>
      <c r="E155" s="44"/>
      <c r="F155" s="287" t="str">
        <f t="shared" si="0"/>
        <v/>
      </c>
      <c r="G155" s="87"/>
      <c r="H155" s="84"/>
      <c r="I155" s="84"/>
      <c r="J155" s="46"/>
      <c r="K155" s="44"/>
      <c r="L155" s="44"/>
      <c r="M155" s="44"/>
      <c r="N155" s="46"/>
      <c r="O155" s="41"/>
      <c r="P155" s="194"/>
      <c r="Q155" s="41"/>
      <c r="R155" s="41"/>
      <c r="S155" s="84"/>
      <c r="T155" s="46"/>
      <c r="U155" s="201"/>
      <c r="V155" s="85"/>
      <c r="W155" s="86"/>
      <c r="X155" s="89"/>
      <c r="Y155" s="201"/>
      <c r="Z155" s="201"/>
      <c r="AA155" s="87"/>
      <c r="AB155" s="171" t="str">
        <f t="shared" si="7"/>
        <v/>
      </c>
      <c r="AC155" s="44"/>
      <c r="AD155" s="201"/>
      <c r="AE155" s="201"/>
      <c r="AF155" s="41"/>
      <c r="AG155" s="46"/>
      <c r="AH155" s="46"/>
      <c r="AI155" s="41"/>
      <c r="AJ155" s="675"/>
      <c r="AK155" s="676"/>
      <c r="AL155" s="42"/>
      <c r="AM155" s="327"/>
      <c r="AN155" s="44"/>
      <c r="AO155" s="171" t="str">
        <f t="shared" si="8"/>
        <v/>
      </c>
      <c r="AP155" s="44"/>
      <c r="AQ155" s="380"/>
      <c r="AR155" s="380"/>
      <c r="AS155" s="75"/>
      <c r="AT155" s="75"/>
      <c r="AU155" s="76" t="b">
        <f t="shared" si="9"/>
        <v>1</v>
      </c>
    </row>
    <row r="156" spans="1:47" ht="45" customHeight="1">
      <c r="A156" s="66"/>
      <c r="B156" s="66"/>
      <c r="C156" s="66"/>
      <c r="D156" s="66"/>
      <c r="E156" s="44"/>
      <c r="F156" s="287" t="str">
        <f t="shared" si="0"/>
        <v/>
      </c>
      <c r="G156" s="87"/>
      <c r="H156" s="84"/>
      <c r="I156" s="84"/>
      <c r="J156" s="46"/>
      <c r="K156" s="44"/>
      <c r="L156" s="44"/>
      <c r="M156" s="44"/>
      <c r="N156" s="46"/>
      <c r="O156" s="41"/>
      <c r="P156" s="194"/>
      <c r="Q156" s="41"/>
      <c r="R156" s="41"/>
      <c r="S156" s="84"/>
      <c r="T156" s="46"/>
      <c r="U156" s="201"/>
      <c r="V156" s="85"/>
      <c r="W156" s="86"/>
      <c r="X156" s="89"/>
      <c r="Y156" s="201"/>
      <c r="Z156" s="201"/>
      <c r="AA156" s="87"/>
      <c r="AB156" s="171" t="str">
        <f t="shared" si="7"/>
        <v/>
      </c>
      <c r="AC156" s="44"/>
      <c r="AD156" s="201"/>
      <c r="AE156" s="201"/>
      <c r="AF156" s="41"/>
      <c r="AG156" s="46"/>
      <c r="AH156" s="46"/>
      <c r="AI156" s="41"/>
      <c r="AJ156" s="675"/>
      <c r="AK156" s="676"/>
      <c r="AL156" s="42"/>
      <c r="AM156" s="327"/>
      <c r="AN156" s="44"/>
      <c r="AO156" s="171" t="str">
        <f t="shared" si="8"/>
        <v/>
      </c>
      <c r="AP156" s="44"/>
      <c r="AQ156" s="380"/>
      <c r="AR156" s="380"/>
      <c r="AS156" s="75"/>
      <c r="AT156" s="75"/>
      <c r="AU156" s="76" t="b">
        <f t="shared" si="9"/>
        <v>1</v>
      </c>
    </row>
    <row r="157" spans="1:47" ht="45" customHeight="1">
      <c r="A157" s="66"/>
      <c r="B157" s="66"/>
      <c r="C157" s="66"/>
      <c r="D157" s="66"/>
      <c r="E157" s="44"/>
      <c r="F157" s="287" t="str">
        <f t="shared" si="0"/>
        <v/>
      </c>
      <c r="G157" s="87"/>
      <c r="H157" s="84"/>
      <c r="I157" s="84"/>
      <c r="J157" s="46"/>
      <c r="K157" s="44"/>
      <c r="L157" s="44"/>
      <c r="M157" s="44"/>
      <c r="N157" s="46"/>
      <c r="O157" s="41"/>
      <c r="P157" s="194"/>
      <c r="Q157" s="41"/>
      <c r="R157" s="41"/>
      <c r="S157" s="84"/>
      <c r="T157" s="46"/>
      <c r="U157" s="201"/>
      <c r="V157" s="85"/>
      <c r="W157" s="86"/>
      <c r="X157" s="89"/>
      <c r="Y157" s="201"/>
      <c r="Z157" s="201"/>
      <c r="AA157" s="87"/>
      <c r="AB157" s="171" t="str">
        <f t="shared" si="7"/>
        <v/>
      </c>
      <c r="AC157" s="44"/>
      <c r="AD157" s="201"/>
      <c r="AE157" s="201"/>
      <c r="AF157" s="41"/>
      <c r="AG157" s="46"/>
      <c r="AH157" s="46"/>
      <c r="AI157" s="41"/>
      <c r="AJ157" s="675"/>
      <c r="AK157" s="676"/>
      <c r="AL157" s="42"/>
      <c r="AM157" s="327"/>
      <c r="AN157" s="44"/>
      <c r="AO157" s="171" t="str">
        <f t="shared" si="8"/>
        <v/>
      </c>
      <c r="AP157" s="44"/>
      <c r="AQ157" s="380"/>
      <c r="AR157" s="380"/>
      <c r="AS157" s="75"/>
      <c r="AT157" s="75"/>
      <c r="AU157" s="76" t="b">
        <f t="shared" si="9"/>
        <v>1</v>
      </c>
    </row>
    <row r="158" spans="1:47" ht="45" customHeight="1">
      <c r="A158" s="66"/>
      <c r="B158" s="66"/>
      <c r="C158" s="66"/>
      <c r="D158" s="66"/>
      <c r="E158" s="44"/>
      <c r="F158" s="287" t="str">
        <f t="shared" si="0"/>
        <v/>
      </c>
      <c r="G158" s="87"/>
      <c r="H158" s="84"/>
      <c r="I158" s="84"/>
      <c r="J158" s="46"/>
      <c r="K158" s="44"/>
      <c r="L158" s="44"/>
      <c r="M158" s="44"/>
      <c r="N158" s="46"/>
      <c r="O158" s="41"/>
      <c r="P158" s="194"/>
      <c r="Q158" s="41"/>
      <c r="R158" s="41"/>
      <c r="S158" s="84"/>
      <c r="T158" s="46"/>
      <c r="U158" s="201"/>
      <c r="V158" s="85"/>
      <c r="W158" s="86"/>
      <c r="X158" s="89"/>
      <c r="Y158" s="201"/>
      <c r="Z158" s="201"/>
      <c r="AA158" s="87"/>
      <c r="AB158" s="171" t="str">
        <f t="shared" si="7"/>
        <v/>
      </c>
      <c r="AC158" s="44"/>
      <c r="AD158" s="201"/>
      <c r="AE158" s="201"/>
      <c r="AF158" s="41"/>
      <c r="AG158" s="46"/>
      <c r="AH158" s="46"/>
      <c r="AI158" s="41"/>
      <c r="AJ158" s="675"/>
      <c r="AK158" s="676"/>
      <c r="AL158" s="42"/>
      <c r="AM158" s="327"/>
      <c r="AN158" s="44"/>
      <c r="AO158" s="171" t="str">
        <f t="shared" si="8"/>
        <v/>
      </c>
      <c r="AP158" s="44"/>
      <c r="AQ158" s="380"/>
      <c r="AR158" s="380"/>
      <c r="AS158" s="75"/>
      <c r="AT158" s="75"/>
      <c r="AU158" s="76" t="b">
        <f t="shared" si="9"/>
        <v>1</v>
      </c>
    </row>
    <row r="159" spans="1:47" ht="45" customHeight="1">
      <c r="A159" s="66"/>
      <c r="B159" s="66"/>
      <c r="C159" s="66"/>
      <c r="D159" s="66"/>
      <c r="E159" s="44"/>
      <c r="F159" s="287" t="str">
        <f t="shared" si="0"/>
        <v/>
      </c>
      <c r="G159" s="87"/>
      <c r="H159" s="84"/>
      <c r="I159" s="84"/>
      <c r="J159" s="46"/>
      <c r="K159" s="44"/>
      <c r="L159" s="44"/>
      <c r="M159" s="44"/>
      <c r="N159" s="46"/>
      <c r="O159" s="41"/>
      <c r="P159" s="194"/>
      <c r="Q159" s="41"/>
      <c r="R159" s="41"/>
      <c r="S159" s="84"/>
      <c r="T159" s="46"/>
      <c r="U159" s="201"/>
      <c r="V159" s="85"/>
      <c r="W159" s="86"/>
      <c r="X159" s="89"/>
      <c r="Y159" s="201"/>
      <c r="Z159" s="201"/>
      <c r="AA159" s="87"/>
      <c r="AB159" s="171" t="str">
        <f t="shared" si="7"/>
        <v/>
      </c>
      <c r="AC159" s="44"/>
      <c r="AD159" s="201"/>
      <c r="AE159" s="201"/>
      <c r="AF159" s="41"/>
      <c r="AG159" s="46"/>
      <c r="AH159" s="46"/>
      <c r="AI159" s="41"/>
      <c r="AJ159" s="675"/>
      <c r="AK159" s="676"/>
      <c r="AL159" s="42"/>
      <c r="AM159" s="327"/>
      <c r="AN159" s="44"/>
      <c r="AO159" s="171" t="str">
        <f t="shared" si="8"/>
        <v/>
      </c>
      <c r="AP159" s="44"/>
      <c r="AQ159" s="380"/>
      <c r="AR159" s="380"/>
      <c r="AS159" s="75"/>
      <c r="AT159" s="75"/>
      <c r="AU159" s="76" t="b">
        <f t="shared" si="9"/>
        <v>1</v>
      </c>
    </row>
    <row r="160" spans="1:47" ht="45" customHeight="1">
      <c r="A160" s="66"/>
      <c r="B160" s="66"/>
      <c r="C160" s="66"/>
      <c r="D160" s="66"/>
      <c r="E160" s="44"/>
      <c r="F160" s="287" t="str">
        <f t="shared" si="0"/>
        <v/>
      </c>
      <c r="G160" s="87"/>
      <c r="H160" s="84"/>
      <c r="I160" s="84"/>
      <c r="J160" s="46"/>
      <c r="K160" s="44"/>
      <c r="L160" s="44"/>
      <c r="M160" s="44"/>
      <c r="N160" s="46"/>
      <c r="O160" s="41"/>
      <c r="P160" s="194"/>
      <c r="Q160" s="41"/>
      <c r="R160" s="41"/>
      <c r="S160" s="84"/>
      <c r="T160" s="46"/>
      <c r="U160" s="201"/>
      <c r="V160" s="85"/>
      <c r="W160" s="86"/>
      <c r="X160" s="89"/>
      <c r="Y160" s="201"/>
      <c r="Z160" s="201"/>
      <c r="AA160" s="87"/>
      <c r="AB160" s="171" t="str">
        <f t="shared" si="7"/>
        <v/>
      </c>
      <c r="AC160" s="44"/>
      <c r="AD160" s="201"/>
      <c r="AE160" s="201"/>
      <c r="AF160" s="41"/>
      <c r="AG160" s="46"/>
      <c r="AH160" s="46"/>
      <c r="AI160" s="41"/>
      <c r="AJ160" s="675"/>
      <c r="AK160" s="676"/>
      <c r="AL160" s="42"/>
      <c r="AM160" s="327"/>
      <c r="AN160" s="44"/>
      <c r="AO160" s="171" t="str">
        <f t="shared" si="8"/>
        <v/>
      </c>
      <c r="AP160" s="44"/>
      <c r="AQ160" s="380"/>
      <c r="AR160" s="380"/>
      <c r="AS160" s="75"/>
      <c r="AT160" s="75"/>
      <c r="AU160" s="76" t="b">
        <f t="shared" si="9"/>
        <v>1</v>
      </c>
    </row>
    <row r="161" spans="1:47" ht="45" customHeight="1">
      <c r="A161" s="66"/>
      <c r="B161" s="66"/>
      <c r="C161" s="66"/>
      <c r="D161" s="66"/>
      <c r="E161" s="44"/>
      <c r="F161" s="287" t="str">
        <f t="shared" si="0"/>
        <v/>
      </c>
      <c r="G161" s="87"/>
      <c r="H161" s="84"/>
      <c r="I161" s="84"/>
      <c r="J161" s="46"/>
      <c r="K161" s="44"/>
      <c r="L161" s="44"/>
      <c r="M161" s="44"/>
      <c r="N161" s="46"/>
      <c r="O161" s="41"/>
      <c r="P161" s="194"/>
      <c r="Q161" s="41"/>
      <c r="R161" s="41"/>
      <c r="S161" s="84"/>
      <c r="T161" s="46"/>
      <c r="U161" s="201"/>
      <c r="V161" s="85"/>
      <c r="W161" s="86"/>
      <c r="X161" s="89"/>
      <c r="Y161" s="201"/>
      <c r="Z161" s="201"/>
      <c r="AA161" s="87"/>
      <c r="AB161" s="171" t="str">
        <f t="shared" si="7"/>
        <v/>
      </c>
      <c r="AC161" s="44"/>
      <c r="AD161" s="201"/>
      <c r="AE161" s="201"/>
      <c r="AF161" s="41"/>
      <c r="AG161" s="46"/>
      <c r="AH161" s="46"/>
      <c r="AI161" s="41"/>
      <c r="AJ161" s="675"/>
      <c r="AK161" s="676"/>
      <c r="AL161" s="42"/>
      <c r="AM161" s="327"/>
      <c r="AN161" s="44"/>
      <c r="AO161" s="171" t="str">
        <f t="shared" si="8"/>
        <v/>
      </c>
      <c r="AP161" s="44"/>
      <c r="AQ161" s="380"/>
      <c r="AR161" s="380"/>
      <c r="AS161" s="75"/>
      <c r="AT161" s="75"/>
      <c r="AU161" s="76" t="b">
        <f t="shared" si="9"/>
        <v>1</v>
      </c>
    </row>
    <row r="162" spans="1:47" ht="45" customHeight="1">
      <c r="A162" s="66"/>
      <c r="B162" s="66"/>
      <c r="C162" s="66"/>
      <c r="D162" s="66"/>
      <c r="E162" s="44"/>
      <c r="F162" s="287" t="str">
        <f t="shared" si="0"/>
        <v/>
      </c>
      <c r="G162" s="87"/>
      <c r="H162" s="84"/>
      <c r="I162" s="84"/>
      <c r="J162" s="46"/>
      <c r="K162" s="44"/>
      <c r="L162" s="44"/>
      <c r="M162" s="44"/>
      <c r="N162" s="46"/>
      <c r="O162" s="41"/>
      <c r="P162" s="194"/>
      <c r="Q162" s="41"/>
      <c r="R162" s="41"/>
      <c r="S162" s="84"/>
      <c r="T162" s="46"/>
      <c r="U162" s="201"/>
      <c r="V162" s="85"/>
      <c r="W162" s="86"/>
      <c r="X162" s="89"/>
      <c r="Y162" s="201"/>
      <c r="Z162" s="201"/>
      <c r="AA162" s="87"/>
      <c r="AB162" s="171" t="str">
        <f t="shared" si="7"/>
        <v/>
      </c>
      <c r="AC162" s="44"/>
      <c r="AD162" s="201"/>
      <c r="AE162" s="201"/>
      <c r="AF162" s="41"/>
      <c r="AG162" s="46"/>
      <c r="AH162" s="46"/>
      <c r="AI162" s="41"/>
      <c r="AJ162" s="675"/>
      <c r="AK162" s="676"/>
      <c r="AL162" s="42"/>
      <c r="AM162" s="327"/>
      <c r="AN162" s="44"/>
      <c r="AO162" s="171" t="str">
        <f t="shared" si="8"/>
        <v/>
      </c>
      <c r="AP162" s="44"/>
      <c r="AQ162" s="380"/>
      <c r="AR162" s="380"/>
      <c r="AS162" s="75"/>
      <c r="AT162" s="75"/>
      <c r="AU162" s="76" t="b">
        <f t="shared" si="9"/>
        <v>1</v>
      </c>
    </row>
    <row r="163" spans="1:47" ht="45" customHeight="1">
      <c r="A163" s="66"/>
      <c r="B163" s="66"/>
      <c r="C163" s="66"/>
      <c r="D163" s="66"/>
      <c r="E163" s="44"/>
      <c r="F163" s="287" t="str">
        <f t="shared" si="0"/>
        <v/>
      </c>
      <c r="G163" s="87"/>
      <c r="H163" s="84"/>
      <c r="I163" s="84"/>
      <c r="J163" s="46"/>
      <c r="K163" s="44"/>
      <c r="L163" s="44"/>
      <c r="M163" s="44"/>
      <c r="N163" s="46"/>
      <c r="O163" s="41"/>
      <c r="P163" s="194"/>
      <c r="Q163" s="41"/>
      <c r="R163" s="41"/>
      <c r="S163" s="84"/>
      <c r="T163" s="46"/>
      <c r="U163" s="201"/>
      <c r="V163" s="85"/>
      <c r="W163" s="86"/>
      <c r="X163" s="89"/>
      <c r="Y163" s="201"/>
      <c r="Z163" s="201"/>
      <c r="AA163" s="87"/>
      <c r="AB163" s="171" t="str">
        <f t="shared" si="7"/>
        <v/>
      </c>
      <c r="AC163" s="44"/>
      <c r="AD163" s="201"/>
      <c r="AE163" s="201"/>
      <c r="AF163" s="41"/>
      <c r="AG163" s="46"/>
      <c r="AH163" s="46"/>
      <c r="AI163" s="41"/>
      <c r="AJ163" s="675"/>
      <c r="AK163" s="676"/>
      <c r="AL163" s="42"/>
      <c r="AM163" s="327"/>
      <c r="AN163" s="44"/>
      <c r="AO163" s="171" t="str">
        <f t="shared" si="8"/>
        <v/>
      </c>
      <c r="AP163" s="44"/>
      <c r="AQ163" s="380"/>
      <c r="AR163" s="380"/>
      <c r="AS163" s="75"/>
      <c r="AT163" s="75"/>
      <c r="AU163" s="76" t="b">
        <f t="shared" si="9"/>
        <v>1</v>
      </c>
    </row>
    <row r="164" spans="1:47" ht="45" customHeight="1">
      <c r="A164" s="66"/>
      <c r="B164" s="66"/>
      <c r="C164" s="66"/>
      <c r="D164" s="66"/>
      <c r="E164" s="44"/>
      <c r="F164" s="287" t="str">
        <f t="shared" si="0"/>
        <v/>
      </c>
      <c r="G164" s="87"/>
      <c r="H164" s="84"/>
      <c r="I164" s="84"/>
      <c r="J164" s="46"/>
      <c r="K164" s="44"/>
      <c r="L164" s="44"/>
      <c r="M164" s="44"/>
      <c r="N164" s="46"/>
      <c r="O164" s="41"/>
      <c r="P164" s="194"/>
      <c r="Q164" s="41"/>
      <c r="R164" s="41"/>
      <c r="S164" s="84"/>
      <c r="T164" s="46"/>
      <c r="U164" s="201"/>
      <c r="V164" s="85"/>
      <c r="W164" s="86"/>
      <c r="X164" s="89"/>
      <c r="Y164" s="201"/>
      <c r="Z164" s="201"/>
      <c r="AA164" s="87"/>
      <c r="AB164" s="171" t="str">
        <f t="shared" si="7"/>
        <v/>
      </c>
      <c r="AC164" s="44"/>
      <c r="AD164" s="201"/>
      <c r="AE164" s="201"/>
      <c r="AF164" s="41"/>
      <c r="AG164" s="46"/>
      <c r="AH164" s="46"/>
      <c r="AI164" s="41"/>
      <c r="AJ164" s="675"/>
      <c r="AK164" s="676"/>
      <c r="AL164" s="42"/>
      <c r="AM164" s="327"/>
      <c r="AN164" s="44"/>
      <c r="AO164" s="171" t="str">
        <f t="shared" si="8"/>
        <v/>
      </c>
      <c r="AP164" s="44"/>
      <c r="AQ164" s="380"/>
      <c r="AR164" s="380"/>
      <c r="AS164" s="75"/>
      <c r="AT164" s="75"/>
      <c r="AU164" s="76" t="b">
        <f t="shared" si="9"/>
        <v>1</v>
      </c>
    </row>
    <row r="165" spans="1:47" ht="45" customHeight="1">
      <c r="A165" s="66"/>
      <c r="B165" s="66"/>
      <c r="C165" s="66"/>
      <c r="D165" s="66"/>
      <c r="E165" s="44"/>
      <c r="F165" s="287" t="str">
        <f t="shared" si="0"/>
        <v/>
      </c>
      <c r="G165" s="87"/>
      <c r="H165" s="84"/>
      <c r="I165" s="84"/>
      <c r="J165" s="46"/>
      <c r="K165" s="44"/>
      <c r="L165" s="44"/>
      <c r="M165" s="44"/>
      <c r="N165" s="46"/>
      <c r="O165" s="41"/>
      <c r="P165" s="194"/>
      <c r="Q165" s="41"/>
      <c r="R165" s="41"/>
      <c r="S165" s="84"/>
      <c r="T165" s="46"/>
      <c r="U165" s="201"/>
      <c r="V165" s="85"/>
      <c r="W165" s="86"/>
      <c r="X165" s="89"/>
      <c r="Y165" s="201"/>
      <c r="Z165" s="201"/>
      <c r="AA165" s="87"/>
      <c r="AB165" s="171" t="str">
        <f t="shared" si="7"/>
        <v/>
      </c>
      <c r="AC165" s="44"/>
      <c r="AD165" s="201"/>
      <c r="AE165" s="201"/>
      <c r="AF165" s="41"/>
      <c r="AG165" s="46"/>
      <c r="AH165" s="46"/>
      <c r="AI165" s="41"/>
      <c r="AJ165" s="675"/>
      <c r="AK165" s="676"/>
      <c r="AL165" s="42"/>
      <c r="AM165" s="327"/>
      <c r="AN165" s="44"/>
      <c r="AO165" s="171" t="str">
        <f t="shared" si="8"/>
        <v/>
      </c>
      <c r="AP165" s="44"/>
      <c r="AQ165" s="380"/>
      <c r="AR165" s="380"/>
      <c r="AS165" s="75"/>
      <c r="AT165" s="75"/>
      <c r="AU165" s="76" t="b">
        <f t="shared" si="9"/>
        <v>1</v>
      </c>
    </row>
    <row r="166" spans="1:47" ht="45" customHeight="1">
      <c r="A166" s="66"/>
      <c r="B166" s="66"/>
      <c r="C166" s="66"/>
      <c r="D166" s="66"/>
      <c r="E166" s="44"/>
      <c r="F166" s="287" t="str">
        <f t="shared" si="0"/>
        <v/>
      </c>
      <c r="G166" s="87"/>
      <c r="H166" s="84"/>
      <c r="I166" s="84"/>
      <c r="J166" s="46"/>
      <c r="K166" s="44"/>
      <c r="L166" s="44"/>
      <c r="M166" s="44"/>
      <c r="N166" s="46"/>
      <c r="O166" s="41"/>
      <c r="P166" s="194"/>
      <c r="Q166" s="41"/>
      <c r="R166" s="41"/>
      <c r="S166" s="84"/>
      <c r="T166" s="46"/>
      <c r="U166" s="201"/>
      <c r="V166" s="85"/>
      <c r="W166" s="86"/>
      <c r="X166" s="89"/>
      <c r="Y166" s="201"/>
      <c r="Z166" s="201"/>
      <c r="AA166" s="87"/>
      <c r="AB166" s="171" t="str">
        <f t="shared" si="7"/>
        <v/>
      </c>
      <c r="AC166" s="44"/>
      <c r="AD166" s="201"/>
      <c r="AE166" s="201"/>
      <c r="AF166" s="41"/>
      <c r="AG166" s="46"/>
      <c r="AH166" s="46"/>
      <c r="AI166" s="41"/>
      <c r="AJ166" s="675"/>
      <c r="AK166" s="676"/>
      <c r="AL166" s="42"/>
      <c r="AM166" s="327"/>
      <c r="AN166" s="44"/>
      <c r="AO166" s="171" t="str">
        <f t="shared" si="8"/>
        <v/>
      </c>
      <c r="AP166" s="44"/>
      <c r="AQ166" s="380"/>
      <c r="AR166" s="380"/>
      <c r="AS166" s="75"/>
      <c r="AT166" s="75"/>
      <c r="AU166" s="76" t="b">
        <f t="shared" si="9"/>
        <v>1</v>
      </c>
    </row>
    <row r="167" spans="1:47" ht="45" customHeight="1">
      <c r="A167" s="66"/>
      <c r="B167" s="66"/>
      <c r="C167" s="66"/>
      <c r="D167" s="66"/>
      <c r="E167" s="44"/>
      <c r="F167" s="287" t="str">
        <f t="shared" si="0"/>
        <v/>
      </c>
      <c r="G167" s="87"/>
      <c r="H167" s="84"/>
      <c r="I167" s="84"/>
      <c r="J167" s="46"/>
      <c r="K167" s="44"/>
      <c r="L167" s="44"/>
      <c r="M167" s="44"/>
      <c r="N167" s="46"/>
      <c r="O167" s="41"/>
      <c r="P167" s="194"/>
      <c r="Q167" s="41"/>
      <c r="R167" s="41"/>
      <c r="S167" s="84"/>
      <c r="T167" s="46"/>
      <c r="U167" s="201"/>
      <c r="V167" s="85"/>
      <c r="W167" s="86"/>
      <c r="X167" s="89"/>
      <c r="Y167" s="201"/>
      <c r="Z167" s="201"/>
      <c r="AA167" s="87"/>
      <c r="AB167" s="171" t="str">
        <f t="shared" si="7"/>
        <v/>
      </c>
      <c r="AC167" s="44"/>
      <c r="AD167" s="201"/>
      <c r="AE167" s="201"/>
      <c r="AF167" s="41"/>
      <c r="AG167" s="46"/>
      <c r="AH167" s="46"/>
      <c r="AI167" s="41"/>
      <c r="AJ167" s="675"/>
      <c r="AK167" s="676"/>
      <c r="AL167" s="42"/>
      <c r="AM167" s="327"/>
      <c r="AN167" s="44"/>
      <c r="AO167" s="171" t="str">
        <f t="shared" si="8"/>
        <v/>
      </c>
      <c r="AP167" s="44"/>
      <c r="AQ167" s="380"/>
      <c r="AR167" s="380"/>
      <c r="AS167" s="75"/>
      <c r="AT167" s="75"/>
      <c r="AU167" s="76" t="b">
        <f t="shared" si="9"/>
        <v>1</v>
      </c>
    </row>
    <row r="168" spans="1:47" ht="45" customHeight="1">
      <c r="A168" s="66"/>
      <c r="B168" s="66"/>
      <c r="C168" s="66"/>
      <c r="D168" s="66"/>
      <c r="E168" s="44"/>
      <c r="F168" s="287" t="str">
        <f t="shared" si="0"/>
        <v/>
      </c>
      <c r="G168" s="87"/>
      <c r="H168" s="84"/>
      <c r="I168" s="84"/>
      <c r="J168" s="46"/>
      <c r="K168" s="44"/>
      <c r="L168" s="44"/>
      <c r="M168" s="44"/>
      <c r="N168" s="46"/>
      <c r="O168" s="41"/>
      <c r="P168" s="194"/>
      <c r="Q168" s="41"/>
      <c r="R168" s="41"/>
      <c r="S168" s="84"/>
      <c r="T168" s="46"/>
      <c r="U168" s="201"/>
      <c r="V168" s="85"/>
      <c r="W168" s="86"/>
      <c r="X168" s="89"/>
      <c r="Y168" s="201"/>
      <c r="Z168" s="201"/>
      <c r="AA168" s="87"/>
      <c r="AB168" s="171" t="str">
        <f t="shared" si="7"/>
        <v/>
      </c>
      <c r="AC168" s="44"/>
      <c r="AD168" s="201"/>
      <c r="AE168" s="201"/>
      <c r="AF168" s="41"/>
      <c r="AG168" s="46"/>
      <c r="AH168" s="46"/>
      <c r="AI168" s="41"/>
      <c r="AJ168" s="675"/>
      <c r="AK168" s="676"/>
      <c r="AL168" s="42"/>
      <c r="AM168" s="327"/>
      <c r="AN168" s="44"/>
      <c r="AO168" s="171" t="str">
        <f t="shared" si="8"/>
        <v/>
      </c>
      <c r="AP168" s="44"/>
      <c r="AQ168" s="380"/>
      <c r="AR168" s="380"/>
      <c r="AS168" s="75"/>
      <c r="AT168" s="75"/>
      <c r="AU168" s="76" t="b">
        <f t="shared" si="9"/>
        <v>1</v>
      </c>
    </row>
    <row r="169" spans="1:47" ht="45" customHeight="1">
      <c r="A169" s="66"/>
      <c r="B169" s="66"/>
      <c r="C169" s="66"/>
      <c r="D169" s="66"/>
      <c r="E169" s="44"/>
      <c r="F169" s="287" t="str">
        <f t="shared" si="0"/>
        <v/>
      </c>
      <c r="G169" s="87"/>
      <c r="H169" s="84"/>
      <c r="I169" s="84"/>
      <c r="J169" s="46"/>
      <c r="K169" s="44"/>
      <c r="L169" s="44"/>
      <c r="M169" s="44"/>
      <c r="N169" s="46"/>
      <c r="O169" s="41"/>
      <c r="P169" s="194"/>
      <c r="Q169" s="41"/>
      <c r="R169" s="41"/>
      <c r="S169" s="84"/>
      <c r="T169" s="46"/>
      <c r="U169" s="201"/>
      <c r="V169" s="85"/>
      <c r="W169" s="86"/>
      <c r="X169" s="89"/>
      <c r="Y169" s="201"/>
      <c r="Z169" s="201"/>
      <c r="AA169" s="87"/>
      <c r="AB169" s="171" t="str">
        <f t="shared" si="7"/>
        <v/>
      </c>
      <c r="AC169" s="44"/>
      <c r="AD169" s="201"/>
      <c r="AE169" s="201"/>
      <c r="AF169" s="41"/>
      <c r="AG169" s="46"/>
      <c r="AH169" s="46"/>
      <c r="AI169" s="41"/>
      <c r="AJ169" s="675"/>
      <c r="AK169" s="676"/>
      <c r="AL169" s="42"/>
      <c r="AM169" s="327"/>
      <c r="AN169" s="44"/>
      <c r="AO169" s="171" t="str">
        <f t="shared" si="8"/>
        <v/>
      </c>
      <c r="AP169" s="44"/>
      <c r="AQ169" s="380"/>
      <c r="AR169" s="380"/>
      <c r="AS169" s="75"/>
      <c r="AT169" s="75"/>
      <c r="AU169" s="76" t="b">
        <f t="shared" si="9"/>
        <v>1</v>
      </c>
    </row>
    <row r="170" spans="1:47" ht="45" customHeight="1">
      <c r="A170" s="66"/>
      <c r="B170" s="66"/>
      <c r="C170" s="66"/>
      <c r="D170" s="66"/>
      <c r="E170" s="44"/>
      <c r="F170" s="287" t="str">
        <f t="shared" si="0"/>
        <v/>
      </c>
      <c r="G170" s="87"/>
      <c r="H170" s="84"/>
      <c r="I170" s="84"/>
      <c r="J170" s="46"/>
      <c r="K170" s="44"/>
      <c r="L170" s="44"/>
      <c r="M170" s="44"/>
      <c r="N170" s="46"/>
      <c r="O170" s="41"/>
      <c r="P170" s="194"/>
      <c r="Q170" s="41"/>
      <c r="R170" s="41"/>
      <c r="S170" s="84"/>
      <c r="T170" s="46"/>
      <c r="U170" s="201"/>
      <c r="V170" s="85"/>
      <c r="W170" s="86"/>
      <c r="X170" s="89"/>
      <c r="Y170" s="201"/>
      <c r="Z170" s="201"/>
      <c r="AA170" s="87"/>
      <c r="AB170" s="171" t="str">
        <f t="shared" si="7"/>
        <v/>
      </c>
      <c r="AC170" s="44"/>
      <c r="AD170" s="201"/>
      <c r="AE170" s="201"/>
      <c r="AF170" s="41"/>
      <c r="AG170" s="46"/>
      <c r="AH170" s="46"/>
      <c r="AI170" s="41"/>
      <c r="AJ170" s="675"/>
      <c r="AK170" s="676"/>
      <c r="AL170" s="42"/>
      <c r="AM170" s="327"/>
      <c r="AN170" s="44"/>
      <c r="AO170" s="171" t="str">
        <f t="shared" si="8"/>
        <v/>
      </c>
      <c r="AP170" s="44"/>
      <c r="AQ170" s="380"/>
      <c r="AR170" s="380"/>
      <c r="AS170" s="75"/>
      <c r="AT170" s="75"/>
      <c r="AU170" s="76" t="b">
        <f t="shared" si="9"/>
        <v>1</v>
      </c>
    </row>
    <row r="171" spans="1:47" ht="45" customHeight="1">
      <c r="A171" s="66"/>
      <c r="B171" s="66"/>
      <c r="C171" s="66"/>
      <c r="D171" s="66"/>
      <c r="E171" s="44"/>
      <c r="F171" s="287" t="str">
        <f t="shared" si="0"/>
        <v/>
      </c>
      <c r="G171" s="87"/>
      <c r="H171" s="84"/>
      <c r="I171" s="84"/>
      <c r="J171" s="46"/>
      <c r="K171" s="44"/>
      <c r="L171" s="44"/>
      <c r="M171" s="44"/>
      <c r="N171" s="46"/>
      <c r="O171" s="41"/>
      <c r="P171" s="194"/>
      <c r="Q171" s="41"/>
      <c r="R171" s="41"/>
      <c r="S171" s="84"/>
      <c r="T171" s="46"/>
      <c r="U171" s="201"/>
      <c r="V171" s="85"/>
      <c r="W171" s="86"/>
      <c r="X171" s="89"/>
      <c r="Y171" s="201"/>
      <c r="Z171" s="201"/>
      <c r="AA171" s="87"/>
      <c r="AB171" s="171" t="str">
        <f t="shared" si="7"/>
        <v/>
      </c>
      <c r="AC171" s="44"/>
      <c r="AD171" s="201"/>
      <c r="AE171" s="201"/>
      <c r="AF171" s="41"/>
      <c r="AG171" s="46"/>
      <c r="AH171" s="46"/>
      <c r="AI171" s="41"/>
      <c r="AJ171" s="675"/>
      <c r="AK171" s="676"/>
      <c r="AL171" s="42"/>
      <c r="AM171" s="327"/>
      <c r="AN171" s="44"/>
      <c r="AO171" s="171" t="str">
        <f t="shared" si="8"/>
        <v/>
      </c>
      <c r="AP171" s="44"/>
      <c r="AQ171" s="380"/>
      <c r="AR171" s="380"/>
      <c r="AS171" s="75"/>
      <c r="AT171" s="75"/>
      <c r="AU171" s="76" t="b">
        <f t="shared" si="9"/>
        <v>1</v>
      </c>
    </row>
    <row r="172" spans="1:47" ht="45" customHeight="1">
      <c r="A172" s="66"/>
      <c r="B172" s="66"/>
      <c r="C172" s="66"/>
      <c r="D172" s="66"/>
      <c r="E172" s="44"/>
      <c r="F172" s="287" t="str">
        <f t="shared" si="0"/>
        <v/>
      </c>
      <c r="G172" s="87"/>
      <c r="H172" s="84"/>
      <c r="I172" s="84"/>
      <c r="J172" s="46"/>
      <c r="K172" s="44"/>
      <c r="L172" s="44"/>
      <c r="M172" s="44"/>
      <c r="N172" s="46"/>
      <c r="O172" s="41"/>
      <c r="P172" s="194"/>
      <c r="Q172" s="41"/>
      <c r="R172" s="41"/>
      <c r="S172" s="84"/>
      <c r="T172" s="46"/>
      <c r="U172" s="201"/>
      <c r="V172" s="85"/>
      <c r="W172" s="86"/>
      <c r="X172" s="89"/>
      <c r="Y172" s="201"/>
      <c r="Z172" s="201"/>
      <c r="AA172" s="87"/>
      <c r="AB172" s="171" t="str">
        <f t="shared" si="7"/>
        <v/>
      </c>
      <c r="AC172" s="44"/>
      <c r="AD172" s="201"/>
      <c r="AE172" s="201"/>
      <c r="AF172" s="41"/>
      <c r="AG172" s="46"/>
      <c r="AH172" s="46"/>
      <c r="AI172" s="41"/>
      <c r="AJ172" s="675"/>
      <c r="AK172" s="676"/>
      <c r="AL172" s="42"/>
      <c r="AM172" s="327"/>
      <c r="AN172" s="44"/>
      <c r="AO172" s="171" t="str">
        <f t="shared" si="8"/>
        <v/>
      </c>
      <c r="AP172" s="44"/>
      <c r="AQ172" s="380"/>
      <c r="AR172" s="380"/>
      <c r="AS172" s="75"/>
      <c r="AT172" s="75"/>
      <c r="AU172" s="76" t="b">
        <f t="shared" si="9"/>
        <v>1</v>
      </c>
    </row>
    <row r="173" spans="1:47" ht="45" customHeight="1">
      <c r="A173" s="66"/>
      <c r="B173" s="66"/>
      <c r="C173" s="66"/>
      <c r="D173" s="66"/>
      <c r="E173" s="44"/>
      <c r="F173" s="287" t="str">
        <f t="shared" si="0"/>
        <v/>
      </c>
      <c r="G173" s="87"/>
      <c r="H173" s="84"/>
      <c r="I173" s="84"/>
      <c r="J173" s="46"/>
      <c r="K173" s="44"/>
      <c r="L173" s="44"/>
      <c r="M173" s="44"/>
      <c r="N173" s="46"/>
      <c r="O173" s="41"/>
      <c r="P173" s="194"/>
      <c r="Q173" s="41"/>
      <c r="R173" s="41"/>
      <c r="S173" s="84"/>
      <c r="T173" s="46"/>
      <c r="U173" s="201"/>
      <c r="V173" s="85"/>
      <c r="W173" s="86"/>
      <c r="X173" s="89"/>
      <c r="Y173" s="201"/>
      <c r="Z173" s="201"/>
      <c r="AA173" s="87"/>
      <c r="AB173" s="171" t="str">
        <f t="shared" si="7"/>
        <v/>
      </c>
      <c r="AC173" s="44"/>
      <c r="AD173" s="201"/>
      <c r="AE173" s="201"/>
      <c r="AF173" s="41"/>
      <c r="AG173" s="46"/>
      <c r="AH173" s="46"/>
      <c r="AI173" s="41"/>
      <c r="AJ173" s="675"/>
      <c r="AK173" s="676"/>
      <c r="AL173" s="42"/>
      <c r="AM173" s="327"/>
      <c r="AN173" s="44"/>
      <c r="AO173" s="171" t="str">
        <f t="shared" si="8"/>
        <v/>
      </c>
      <c r="AP173" s="44"/>
      <c r="AQ173" s="380"/>
      <c r="AR173" s="380"/>
      <c r="AS173" s="75"/>
      <c r="AT173" s="75"/>
      <c r="AU173" s="76" t="b">
        <f t="shared" si="9"/>
        <v>1</v>
      </c>
    </row>
    <row r="174" spans="1:47" ht="45" customHeight="1">
      <c r="A174" s="66"/>
      <c r="B174" s="66"/>
      <c r="C174" s="66"/>
      <c r="D174" s="66"/>
      <c r="E174" s="44"/>
      <c r="F174" s="287" t="str">
        <f t="shared" si="0"/>
        <v/>
      </c>
      <c r="G174" s="87"/>
      <c r="H174" s="84"/>
      <c r="I174" s="84"/>
      <c r="J174" s="46"/>
      <c r="K174" s="44"/>
      <c r="L174" s="44"/>
      <c r="M174" s="44"/>
      <c r="N174" s="46"/>
      <c r="O174" s="41"/>
      <c r="P174" s="194"/>
      <c r="Q174" s="41"/>
      <c r="R174" s="41"/>
      <c r="S174" s="84"/>
      <c r="T174" s="46"/>
      <c r="U174" s="201"/>
      <c r="V174" s="85"/>
      <c r="W174" s="86"/>
      <c r="X174" s="89"/>
      <c r="Y174" s="201"/>
      <c r="Z174" s="201"/>
      <c r="AA174" s="87"/>
      <c r="AB174" s="171" t="str">
        <f t="shared" si="7"/>
        <v/>
      </c>
      <c r="AC174" s="44"/>
      <c r="AD174" s="201"/>
      <c r="AE174" s="201"/>
      <c r="AF174" s="41"/>
      <c r="AG174" s="46"/>
      <c r="AH174" s="46"/>
      <c r="AI174" s="41"/>
      <c r="AJ174" s="675"/>
      <c r="AK174" s="676"/>
      <c r="AL174" s="42"/>
      <c r="AM174" s="327"/>
      <c r="AN174" s="44"/>
      <c r="AO174" s="171" t="str">
        <f t="shared" si="8"/>
        <v/>
      </c>
      <c r="AP174" s="44"/>
      <c r="AQ174" s="380"/>
      <c r="AR174" s="380"/>
      <c r="AS174" s="75"/>
      <c r="AT174" s="75"/>
      <c r="AU174" s="76" t="b">
        <f t="shared" si="9"/>
        <v>1</v>
      </c>
    </row>
    <row r="175" spans="1:47" ht="45" customHeight="1">
      <c r="A175" s="66"/>
      <c r="B175" s="66"/>
      <c r="C175" s="66"/>
      <c r="D175" s="66"/>
      <c r="E175" s="44"/>
      <c r="F175" s="287" t="str">
        <f t="shared" si="0"/>
        <v/>
      </c>
      <c r="G175" s="87"/>
      <c r="H175" s="84"/>
      <c r="I175" s="84"/>
      <c r="J175" s="46"/>
      <c r="K175" s="44"/>
      <c r="L175" s="44"/>
      <c r="M175" s="44"/>
      <c r="N175" s="46"/>
      <c r="O175" s="41"/>
      <c r="P175" s="194"/>
      <c r="Q175" s="41"/>
      <c r="R175" s="41"/>
      <c r="S175" s="84"/>
      <c r="T175" s="46"/>
      <c r="U175" s="201"/>
      <c r="V175" s="85"/>
      <c r="W175" s="86"/>
      <c r="X175" s="89"/>
      <c r="Y175" s="201"/>
      <c r="Z175" s="201"/>
      <c r="AA175" s="87"/>
      <c r="AB175" s="171" t="str">
        <f t="shared" si="7"/>
        <v/>
      </c>
      <c r="AC175" s="44"/>
      <c r="AD175" s="201"/>
      <c r="AE175" s="201"/>
      <c r="AF175" s="41"/>
      <c r="AG175" s="46"/>
      <c r="AH175" s="46"/>
      <c r="AI175" s="41"/>
      <c r="AJ175" s="675"/>
      <c r="AK175" s="676"/>
      <c r="AL175" s="42"/>
      <c r="AM175" s="327"/>
      <c r="AN175" s="44"/>
      <c r="AO175" s="171" t="str">
        <f t="shared" si="8"/>
        <v/>
      </c>
      <c r="AP175" s="44"/>
      <c r="AQ175" s="380"/>
      <c r="AR175" s="380"/>
      <c r="AS175" s="75"/>
      <c r="AT175" s="75"/>
      <c r="AU175" s="76" t="b">
        <f t="shared" si="9"/>
        <v>1</v>
      </c>
    </row>
    <row r="176" spans="1:47" ht="45" customHeight="1">
      <c r="A176" s="66"/>
      <c r="B176" s="66"/>
      <c r="C176" s="66"/>
      <c r="D176" s="66"/>
      <c r="E176" s="44"/>
      <c r="F176" s="287" t="str">
        <f t="shared" si="0"/>
        <v/>
      </c>
      <c r="G176" s="87"/>
      <c r="H176" s="84"/>
      <c r="I176" s="84"/>
      <c r="J176" s="46"/>
      <c r="K176" s="44"/>
      <c r="L176" s="44"/>
      <c r="M176" s="44"/>
      <c r="N176" s="46"/>
      <c r="O176" s="41"/>
      <c r="P176" s="194"/>
      <c r="Q176" s="41"/>
      <c r="R176" s="41"/>
      <c r="S176" s="84"/>
      <c r="T176" s="46"/>
      <c r="U176" s="201"/>
      <c r="V176" s="85"/>
      <c r="W176" s="86"/>
      <c r="X176" s="89"/>
      <c r="Y176" s="201"/>
      <c r="Z176" s="201"/>
      <c r="AA176" s="87"/>
      <c r="AB176" s="171" t="str">
        <f t="shared" si="7"/>
        <v/>
      </c>
      <c r="AC176" s="44"/>
      <c r="AD176" s="201"/>
      <c r="AE176" s="201"/>
      <c r="AF176" s="41"/>
      <c r="AG176" s="46"/>
      <c r="AH176" s="46"/>
      <c r="AI176" s="41"/>
      <c r="AJ176" s="675"/>
      <c r="AK176" s="676"/>
      <c r="AL176" s="42"/>
      <c r="AM176" s="327"/>
      <c r="AN176" s="44"/>
      <c r="AO176" s="171" t="str">
        <f t="shared" si="8"/>
        <v/>
      </c>
      <c r="AP176" s="44"/>
      <c r="AQ176" s="380"/>
      <c r="AR176" s="380"/>
      <c r="AS176" s="75"/>
      <c r="AT176" s="75"/>
      <c r="AU176" s="76" t="b">
        <f t="shared" si="9"/>
        <v>1</v>
      </c>
    </row>
    <row r="177" spans="1:47" ht="45" customHeight="1">
      <c r="A177" s="66"/>
      <c r="B177" s="66"/>
      <c r="C177" s="66"/>
      <c r="D177" s="66"/>
      <c r="E177" s="44"/>
      <c r="F177" s="287" t="str">
        <f t="shared" si="0"/>
        <v/>
      </c>
      <c r="G177" s="87"/>
      <c r="H177" s="84"/>
      <c r="I177" s="84"/>
      <c r="J177" s="46"/>
      <c r="K177" s="44"/>
      <c r="L177" s="44"/>
      <c r="M177" s="44"/>
      <c r="N177" s="46"/>
      <c r="O177" s="41"/>
      <c r="P177" s="194"/>
      <c r="Q177" s="41"/>
      <c r="R177" s="41"/>
      <c r="S177" s="84"/>
      <c r="T177" s="46"/>
      <c r="U177" s="201"/>
      <c r="V177" s="85"/>
      <c r="W177" s="86"/>
      <c r="X177" s="89"/>
      <c r="Y177" s="201"/>
      <c r="Z177" s="201"/>
      <c r="AA177" s="87"/>
      <c r="AB177" s="171" t="str">
        <f t="shared" si="7"/>
        <v/>
      </c>
      <c r="AC177" s="44"/>
      <c r="AD177" s="201"/>
      <c r="AE177" s="201"/>
      <c r="AF177" s="41"/>
      <c r="AG177" s="46"/>
      <c r="AH177" s="46"/>
      <c r="AI177" s="41"/>
      <c r="AJ177" s="675"/>
      <c r="AK177" s="676"/>
      <c r="AL177" s="42"/>
      <c r="AM177" s="327"/>
      <c r="AN177" s="44"/>
      <c r="AO177" s="171" t="str">
        <f t="shared" si="8"/>
        <v/>
      </c>
      <c r="AP177" s="44"/>
      <c r="AQ177" s="380"/>
      <c r="AR177" s="380"/>
      <c r="AS177" s="75"/>
      <c r="AT177" s="75"/>
      <c r="AU177" s="76" t="b">
        <f t="shared" si="9"/>
        <v>1</v>
      </c>
    </row>
    <row r="178" spans="1:47" ht="45" customHeight="1">
      <c r="A178" s="66"/>
      <c r="B178" s="66"/>
      <c r="C178" s="66"/>
      <c r="D178" s="66"/>
      <c r="E178" s="44"/>
      <c r="F178" s="287" t="str">
        <f t="shared" si="0"/>
        <v/>
      </c>
      <c r="G178" s="87"/>
      <c r="H178" s="84"/>
      <c r="I178" s="84"/>
      <c r="J178" s="46"/>
      <c r="K178" s="44"/>
      <c r="L178" s="44"/>
      <c r="M178" s="44"/>
      <c r="N178" s="46"/>
      <c r="O178" s="41"/>
      <c r="P178" s="194"/>
      <c r="Q178" s="41"/>
      <c r="R178" s="41"/>
      <c r="S178" s="84"/>
      <c r="T178" s="46"/>
      <c r="U178" s="201"/>
      <c r="V178" s="85"/>
      <c r="W178" s="86"/>
      <c r="X178" s="89"/>
      <c r="Y178" s="201"/>
      <c r="Z178" s="201"/>
      <c r="AA178" s="87"/>
      <c r="AB178" s="171" t="str">
        <f t="shared" si="7"/>
        <v/>
      </c>
      <c r="AC178" s="44"/>
      <c r="AD178" s="201"/>
      <c r="AE178" s="201"/>
      <c r="AF178" s="41"/>
      <c r="AG178" s="46"/>
      <c r="AH178" s="46"/>
      <c r="AI178" s="41"/>
      <c r="AJ178" s="675"/>
      <c r="AK178" s="676"/>
      <c r="AL178" s="42"/>
      <c r="AM178" s="327"/>
      <c r="AN178" s="44"/>
      <c r="AO178" s="171" t="str">
        <f t="shared" si="8"/>
        <v/>
      </c>
      <c r="AP178" s="44"/>
      <c r="AQ178" s="380"/>
      <c r="AR178" s="380"/>
      <c r="AS178" s="75"/>
      <c r="AT178" s="75"/>
      <c r="AU178" s="76" t="b">
        <f t="shared" si="9"/>
        <v>1</v>
      </c>
    </row>
    <row r="179" spans="1:47" ht="45" customHeight="1">
      <c r="A179" s="66"/>
      <c r="B179" s="66"/>
      <c r="C179" s="66"/>
      <c r="D179" s="66"/>
      <c r="E179" s="44"/>
      <c r="F179" s="287" t="str">
        <f t="shared" si="0"/>
        <v/>
      </c>
      <c r="G179" s="87"/>
      <c r="H179" s="84"/>
      <c r="I179" s="84"/>
      <c r="J179" s="46"/>
      <c r="K179" s="44"/>
      <c r="L179" s="44"/>
      <c r="M179" s="44"/>
      <c r="N179" s="46"/>
      <c r="O179" s="41"/>
      <c r="P179" s="194"/>
      <c r="Q179" s="41"/>
      <c r="R179" s="41"/>
      <c r="S179" s="84"/>
      <c r="T179" s="46"/>
      <c r="U179" s="201"/>
      <c r="V179" s="85"/>
      <c r="W179" s="86"/>
      <c r="X179" s="89"/>
      <c r="Y179" s="201"/>
      <c r="Z179" s="201"/>
      <c r="AA179" s="87"/>
      <c r="AB179" s="171" t="str">
        <f t="shared" si="7"/>
        <v/>
      </c>
      <c r="AC179" s="44"/>
      <c r="AD179" s="201"/>
      <c r="AE179" s="201"/>
      <c r="AF179" s="41"/>
      <c r="AG179" s="46"/>
      <c r="AH179" s="46"/>
      <c r="AI179" s="41"/>
      <c r="AJ179" s="675"/>
      <c r="AK179" s="676"/>
      <c r="AL179" s="42"/>
      <c r="AM179" s="327"/>
      <c r="AN179" s="44"/>
      <c r="AO179" s="171" t="str">
        <f t="shared" si="8"/>
        <v/>
      </c>
      <c r="AP179" s="44"/>
      <c r="AQ179" s="380"/>
      <c r="AR179" s="380"/>
      <c r="AS179" s="75"/>
      <c r="AT179" s="75"/>
      <c r="AU179" s="76" t="b">
        <f t="shared" si="9"/>
        <v>1</v>
      </c>
    </row>
    <row r="180" spans="1:47" ht="45" customHeight="1">
      <c r="A180" s="66"/>
      <c r="B180" s="66"/>
      <c r="C180" s="66"/>
      <c r="D180" s="66"/>
      <c r="E180" s="44"/>
      <c r="F180" s="287" t="str">
        <f t="shared" si="0"/>
        <v/>
      </c>
      <c r="G180" s="87"/>
      <c r="H180" s="84"/>
      <c r="I180" s="84"/>
      <c r="J180" s="46"/>
      <c r="K180" s="44"/>
      <c r="L180" s="44"/>
      <c r="M180" s="44"/>
      <c r="N180" s="46"/>
      <c r="O180" s="41"/>
      <c r="P180" s="194"/>
      <c r="Q180" s="41"/>
      <c r="R180" s="41"/>
      <c r="S180" s="84"/>
      <c r="T180" s="46"/>
      <c r="U180" s="201"/>
      <c r="V180" s="85"/>
      <c r="W180" s="86"/>
      <c r="X180" s="89"/>
      <c r="Y180" s="201"/>
      <c r="Z180" s="201"/>
      <c r="AA180" s="87"/>
      <c r="AB180" s="171" t="str">
        <f t="shared" si="7"/>
        <v/>
      </c>
      <c r="AC180" s="44"/>
      <c r="AD180" s="201"/>
      <c r="AE180" s="201"/>
      <c r="AF180" s="41"/>
      <c r="AG180" s="46"/>
      <c r="AH180" s="46"/>
      <c r="AI180" s="41"/>
      <c r="AJ180" s="675"/>
      <c r="AK180" s="676"/>
      <c r="AL180" s="42"/>
      <c r="AM180" s="327"/>
      <c r="AN180" s="44"/>
      <c r="AO180" s="171" t="str">
        <f t="shared" si="8"/>
        <v/>
      </c>
      <c r="AP180" s="44"/>
      <c r="AQ180" s="380"/>
      <c r="AR180" s="380"/>
      <c r="AS180" s="75"/>
      <c r="AT180" s="75"/>
      <c r="AU180" s="76" t="b">
        <f t="shared" si="9"/>
        <v>1</v>
      </c>
    </row>
    <row r="181" spans="1:47" ht="45" customHeight="1">
      <c r="A181" s="66"/>
      <c r="B181" s="66"/>
      <c r="C181" s="66"/>
      <c r="D181" s="66"/>
      <c r="E181" s="44"/>
      <c r="F181" s="287" t="str">
        <f t="shared" si="0"/>
        <v/>
      </c>
      <c r="G181" s="87"/>
      <c r="H181" s="84"/>
      <c r="I181" s="84"/>
      <c r="J181" s="46"/>
      <c r="K181" s="44"/>
      <c r="L181" s="44"/>
      <c r="M181" s="44"/>
      <c r="N181" s="46"/>
      <c r="O181" s="41"/>
      <c r="P181" s="194"/>
      <c r="Q181" s="41"/>
      <c r="R181" s="41"/>
      <c r="S181" s="84"/>
      <c r="T181" s="46"/>
      <c r="U181" s="201"/>
      <c r="V181" s="85"/>
      <c r="W181" s="86"/>
      <c r="X181" s="89"/>
      <c r="Y181" s="201"/>
      <c r="Z181" s="201"/>
      <c r="AA181" s="87"/>
      <c r="AB181" s="171" t="str">
        <f t="shared" si="7"/>
        <v/>
      </c>
      <c r="AC181" s="44"/>
      <c r="AD181" s="201"/>
      <c r="AE181" s="201"/>
      <c r="AF181" s="41"/>
      <c r="AG181" s="46"/>
      <c r="AH181" s="46"/>
      <c r="AI181" s="41"/>
      <c r="AJ181" s="675"/>
      <c r="AK181" s="676"/>
      <c r="AL181" s="42"/>
      <c r="AM181" s="327"/>
      <c r="AN181" s="44"/>
      <c r="AO181" s="171" t="str">
        <f t="shared" si="8"/>
        <v/>
      </c>
      <c r="AP181" s="44"/>
      <c r="AQ181" s="380"/>
      <c r="AR181" s="380"/>
      <c r="AS181" s="75"/>
      <c r="AT181" s="75"/>
      <c r="AU181" s="76" t="b">
        <f t="shared" si="9"/>
        <v>1</v>
      </c>
    </row>
    <row r="182" spans="1:47" ht="45" customHeight="1">
      <c r="A182" s="66"/>
      <c r="B182" s="66"/>
      <c r="C182" s="66"/>
      <c r="D182" s="66"/>
      <c r="E182" s="44"/>
      <c r="F182" s="287" t="str">
        <f t="shared" si="0"/>
        <v/>
      </c>
      <c r="G182" s="87"/>
      <c r="H182" s="84"/>
      <c r="I182" s="84"/>
      <c r="J182" s="46"/>
      <c r="K182" s="44"/>
      <c r="L182" s="44"/>
      <c r="M182" s="44"/>
      <c r="N182" s="46"/>
      <c r="O182" s="41"/>
      <c r="P182" s="194"/>
      <c r="Q182" s="41"/>
      <c r="R182" s="41"/>
      <c r="S182" s="84"/>
      <c r="T182" s="46"/>
      <c r="U182" s="201"/>
      <c r="V182" s="85"/>
      <c r="W182" s="86"/>
      <c r="X182" s="89"/>
      <c r="Y182" s="201"/>
      <c r="Z182" s="201"/>
      <c r="AA182" s="87"/>
      <c r="AB182" s="171" t="str">
        <f t="shared" si="7"/>
        <v/>
      </c>
      <c r="AC182" s="44"/>
      <c r="AD182" s="201"/>
      <c r="AE182" s="201"/>
      <c r="AF182" s="41"/>
      <c r="AG182" s="46"/>
      <c r="AH182" s="46"/>
      <c r="AI182" s="41"/>
      <c r="AJ182" s="675"/>
      <c r="AK182" s="676"/>
      <c r="AL182" s="42"/>
      <c r="AM182" s="327"/>
      <c r="AN182" s="44"/>
      <c r="AO182" s="171" t="str">
        <f t="shared" si="8"/>
        <v/>
      </c>
      <c r="AP182" s="44"/>
      <c r="AQ182" s="380"/>
      <c r="AR182" s="380"/>
      <c r="AS182" s="75"/>
      <c r="AT182" s="75"/>
      <c r="AU182" s="76" t="b">
        <f t="shared" si="9"/>
        <v>1</v>
      </c>
    </row>
    <row r="183" spans="1:47" ht="45" customHeight="1">
      <c r="A183" s="66"/>
      <c r="B183" s="66"/>
      <c r="C183" s="66"/>
      <c r="D183" s="66"/>
      <c r="E183" s="44"/>
      <c r="F183" s="287" t="str">
        <f t="shared" si="0"/>
        <v/>
      </c>
      <c r="G183" s="87"/>
      <c r="H183" s="84"/>
      <c r="I183" s="84"/>
      <c r="J183" s="46"/>
      <c r="K183" s="44"/>
      <c r="L183" s="44"/>
      <c r="M183" s="44"/>
      <c r="N183" s="46"/>
      <c r="O183" s="41"/>
      <c r="P183" s="194"/>
      <c r="Q183" s="41"/>
      <c r="R183" s="41"/>
      <c r="S183" s="84"/>
      <c r="T183" s="46"/>
      <c r="U183" s="201"/>
      <c r="V183" s="85"/>
      <c r="W183" s="86"/>
      <c r="X183" s="89"/>
      <c r="Y183" s="201"/>
      <c r="Z183" s="201"/>
      <c r="AA183" s="87"/>
      <c r="AB183" s="171" t="str">
        <f t="shared" si="7"/>
        <v/>
      </c>
      <c r="AC183" s="44"/>
      <c r="AD183" s="201"/>
      <c r="AE183" s="201"/>
      <c r="AF183" s="41"/>
      <c r="AG183" s="46"/>
      <c r="AH183" s="46"/>
      <c r="AI183" s="41"/>
      <c r="AJ183" s="675"/>
      <c r="AK183" s="676"/>
      <c r="AL183" s="42"/>
      <c r="AM183" s="327"/>
      <c r="AN183" s="44"/>
      <c r="AO183" s="171" t="str">
        <f t="shared" si="8"/>
        <v/>
      </c>
      <c r="AP183" s="44"/>
      <c r="AQ183" s="380"/>
      <c r="AR183" s="380"/>
      <c r="AS183" s="75"/>
      <c r="AT183" s="75"/>
      <c r="AU183" s="76" t="b">
        <f t="shared" si="9"/>
        <v>1</v>
      </c>
    </row>
    <row r="184" spans="1:47" ht="45" customHeight="1">
      <c r="A184" s="66"/>
      <c r="B184" s="66"/>
      <c r="C184" s="66"/>
      <c r="D184" s="66"/>
      <c r="E184" s="44"/>
      <c r="F184" s="287" t="str">
        <f t="shared" si="0"/>
        <v/>
      </c>
      <c r="G184" s="87"/>
      <c r="H184" s="84"/>
      <c r="I184" s="84"/>
      <c r="J184" s="46"/>
      <c r="K184" s="44"/>
      <c r="L184" s="44"/>
      <c r="M184" s="44"/>
      <c r="N184" s="46"/>
      <c r="O184" s="41"/>
      <c r="P184" s="194"/>
      <c r="Q184" s="41"/>
      <c r="R184" s="41"/>
      <c r="S184" s="84"/>
      <c r="T184" s="46"/>
      <c r="U184" s="201"/>
      <c r="V184" s="85"/>
      <c r="W184" s="86"/>
      <c r="X184" s="89"/>
      <c r="Y184" s="201"/>
      <c r="Z184" s="201"/>
      <c r="AA184" s="87"/>
      <c r="AB184" s="171" t="str">
        <f t="shared" si="7"/>
        <v/>
      </c>
      <c r="AC184" s="44"/>
      <c r="AD184" s="201"/>
      <c r="AE184" s="201"/>
      <c r="AF184" s="41"/>
      <c r="AG184" s="46"/>
      <c r="AH184" s="46"/>
      <c r="AI184" s="41"/>
      <c r="AJ184" s="675"/>
      <c r="AK184" s="676"/>
      <c r="AL184" s="42"/>
      <c r="AM184" s="327"/>
      <c r="AN184" s="44"/>
      <c r="AO184" s="171" t="str">
        <f t="shared" si="8"/>
        <v/>
      </c>
      <c r="AP184" s="44"/>
      <c r="AQ184" s="380"/>
      <c r="AR184" s="380"/>
      <c r="AS184" s="75"/>
      <c r="AT184" s="75"/>
      <c r="AU184" s="76" t="b">
        <f t="shared" si="9"/>
        <v>1</v>
      </c>
    </row>
    <row r="185" spans="1:47" ht="45" customHeight="1">
      <c r="A185" s="66"/>
      <c r="B185" s="66"/>
      <c r="C185" s="66"/>
      <c r="D185" s="66"/>
      <c r="E185" s="44"/>
      <c r="F185" s="287" t="str">
        <f t="shared" si="0"/>
        <v/>
      </c>
      <c r="G185" s="87"/>
      <c r="H185" s="84"/>
      <c r="I185" s="84"/>
      <c r="J185" s="46"/>
      <c r="K185" s="44"/>
      <c r="L185" s="44"/>
      <c r="M185" s="44"/>
      <c r="N185" s="46"/>
      <c r="O185" s="41"/>
      <c r="P185" s="194"/>
      <c r="Q185" s="41"/>
      <c r="R185" s="41"/>
      <c r="S185" s="84"/>
      <c r="T185" s="46"/>
      <c r="U185" s="201"/>
      <c r="V185" s="85"/>
      <c r="W185" s="86"/>
      <c r="X185" s="89"/>
      <c r="Y185" s="201"/>
      <c r="Z185" s="201"/>
      <c r="AA185" s="87"/>
      <c r="AB185" s="171" t="str">
        <f t="shared" si="7"/>
        <v/>
      </c>
      <c r="AC185" s="44"/>
      <c r="AD185" s="201"/>
      <c r="AE185" s="201"/>
      <c r="AF185" s="41"/>
      <c r="AG185" s="46"/>
      <c r="AH185" s="46"/>
      <c r="AI185" s="41"/>
      <c r="AJ185" s="675"/>
      <c r="AK185" s="676"/>
      <c r="AL185" s="42"/>
      <c r="AM185" s="327"/>
      <c r="AN185" s="44"/>
      <c r="AO185" s="171" t="str">
        <f t="shared" si="8"/>
        <v/>
      </c>
      <c r="AP185" s="44"/>
      <c r="AQ185" s="380"/>
      <c r="AR185" s="380"/>
      <c r="AS185" s="75"/>
      <c r="AT185" s="75"/>
      <c r="AU185" s="76" t="b">
        <f t="shared" si="9"/>
        <v>1</v>
      </c>
    </row>
    <row r="186" spans="1:47" ht="45" customHeight="1">
      <c r="A186" s="66"/>
      <c r="B186" s="66"/>
      <c r="C186" s="66"/>
      <c r="D186" s="66"/>
      <c r="E186" s="44"/>
      <c r="F186" s="287" t="str">
        <f t="shared" si="0"/>
        <v/>
      </c>
      <c r="G186" s="87"/>
      <c r="H186" s="84"/>
      <c r="I186" s="84"/>
      <c r="J186" s="46"/>
      <c r="K186" s="44"/>
      <c r="L186" s="44"/>
      <c r="M186" s="44"/>
      <c r="N186" s="46"/>
      <c r="O186" s="41"/>
      <c r="P186" s="194"/>
      <c r="Q186" s="41"/>
      <c r="R186" s="41"/>
      <c r="S186" s="84"/>
      <c r="T186" s="46"/>
      <c r="U186" s="201"/>
      <c r="V186" s="85"/>
      <c r="W186" s="86"/>
      <c r="X186" s="89"/>
      <c r="Y186" s="201"/>
      <c r="Z186" s="201"/>
      <c r="AA186" s="87"/>
      <c r="AB186" s="171" t="str">
        <f t="shared" si="7"/>
        <v/>
      </c>
      <c r="AC186" s="44"/>
      <c r="AD186" s="201"/>
      <c r="AE186" s="201"/>
      <c r="AF186" s="41"/>
      <c r="AG186" s="46"/>
      <c r="AH186" s="46"/>
      <c r="AI186" s="41"/>
      <c r="AJ186" s="675"/>
      <c r="AK186" s="676"/>
      <c r="AL186" s="42"/>
      <c r="AM186" s="327"/>
      <c r="AN186" s="44"/>
      <c r="AO186" s="171" t="str">
        <f t="shared" si="8"/>
        <v/>
      </c>
      <c r="AP186" s="44"/>
      <c r="AQ186" s="380"/>
      <c r="AR186" s="380"/>
      <c r="AS186" s="75"/>
      <c r="AT186" s="75"/>
      <c r="AU186" s="76" t="b">
        <f t="shared" si="9"/>
        <v>1</v>
      </c>
    </row>
    <row r="187" spans="1:47" ht="45" customHeight="1">
      <c r="A187" s="66"/>
      <c r="B187" s="66"/>
      <c r="C187" s="66"/>
      <c r="D187" s="66"/>
      <c r="E187" s="44"/>
      <c r="F187" s="287" t="str">
        <f t="shared" si="0"/>
        <v/>
      </c>
      <c r="G187" s="87"/>
      <c r="H187" s="84"/>
      <c r="I187" s="84"/>
      <c r="J187" s="46"/>
      <c r="K187" s="44"/>
      <c r="L187" s="44"/>
      <c r="M187" s="44"/>
      <c r="N187" s="46"/>
      <c r="O187" s="41"/>
      <c r="P187" s="194"/>
      <c r="Q187" s="41"/>
      <c r="R187" s="41"/>
      <c r="S187" s="84"/>
      <c r="T187" s="46"/>
      <c r="U187" s="201"/>
      <c r="V187" s="85"/>
      <c r="W187" s="86"/>
      <c r="X187" s="89"/>
      <c r="Y187" s="201"/>
      <c r="Z187" s="201"/>
      <c r="AA187" s="87"/>
      <c r="AB187" s="171" t="str">
        <f t="shared" si="7"/>
        <v/>
      </c>
      <c r="AC187" s="44"/>
      <c r="AD187" s="201"/>
      <c r="AE187" s="201"/>
      <c r="AF187" s="41"/>
      <c r="AG187" s="46"/>
      <c r="AH187" s="46"/>
      <c r="AI187" s="41"/>
      <c r="AJ187" s="675"/>
      <c r="AK187" s="676"/>
      <c r="AL187" s="42"/>
      <c r="AM187" s="327"/>
      <c r="AN187" s="44"/>
      <c r="AO187" s="171" t="str">
        <f t="shared" si="8"/>
        <v/>
      </c>
      <c r="AP187" s="44"/>
      <c r="AQ187" s="380"/>
      <c r="AR187" s="380"/>
      <c r="AS187" s="75"/>
      <c r="AT187" s="75"/>
      <c r="AU187" s="76" t="b">
        <f t="shared" si="9"/>
        <v>1</v>
      </c>
    </row>
    <row r="188" spans="1:47" ht="45" customHeight="1">
      <c r="A188" s="66"/>
      <c r="B188" s="66"/>
      <c r="C188" s="66"/>
      <c r="D188" s="66"/>
      <c r="E188" s="44"/>
      <c r="F188" s="287" t="str">
        <f t="shared" si="0"/>
        <v/>
      </c>
      <c r="G188" s="87"/>
      <c r="H188" s="84"/>
      <c r="I188" s="84"/>
      <c r="J188" s="46"/>
      <c r="K188" s="44"/>
      <c r="L188" s="44"/>
      <c r="M188" s="44"/>
      <c r="N188" s="46"/>
      <c r="O188" s="41"/>
      <c r="P188" s="194"/>
      <c r="Q188" s="41"/>
      <c r="R188" s="41"/>
      <c r="S188" s="84"/>
      <c r="T188" s="46"/>
      <c r="U188" s="201"/>
      <c r="V188" s="85"/>
      <c r="W188" s="86"/>
      <c r="X188" s="89"/>
      <c r="Y188" s="201"/>
      <c r="Z188" s="201"/>
      <c r="AA188" s="87"/>
      <c r="AB188" s="171" t="str">
        <f t="shared" si="7"/>
        <v/>
      </c>
      <c r="AC188" s="44"/>
      <c r="AD188" s="201"/>
      <c r="AE188" s="201"/>
      <c r="AF188" s="41"/>
      <c r="AG188" s="46"/>
      <c r="AH188" s="46"/>
      <c r="AI188" s="41"/>
      <c r="AJ188" s="675"/>
      <c r="AK188" s="676"/>
      <c r="AL188" s="42"/>
      <c r="AM188" s="327"/>
      <c r="AN188" s="44"/>
      <c r="AO188" s="171" t="str">
        <f t="shared" si="8"/>
        <v/>
      </c>
      <c r="AP188" s="44"/>
      <c r="AQ188" s="380"/>
      <c r="AR188" s="380"/>
      <c r="AS188" s="75"/>
      <c r="AT188" s="75"/>
      <c r="AU188" s="76" t="b">
        <f t="shared" si="9"/>
        <v>1</v>
      </c>
    </row>
    <row r="189" spans="1:47" ht="45" customHeight="1">
      <c r="A189" s="66"/>
      <c r="B189" s="66"/>
      <c r="C189" s="66"/>
      <c r="D189" s="66"/>
      <c r="E189" s="44"/>
      <c r="F189" s="287" t="str">
        <f t="shared" si="0"/>
        <v/>
      </c>
      <c r="G189" s="87"/>
      <c r="H189" s="84"/>
      <c r="I189" s="84"/>
      <c r="J189" s="46"/>
      <c r="K189" s="44"/>
      <c r="L189" s="44"/>
      <c r="M189" s="44"/>
      <c r="N189" s="46"/>
      <c r="O189" s="41"/>
      <c r="P189" s="194"/>
      <c r="Q189" s="41"/>
      <c r="R189" s="41"/>
      <c r="S189" s="84"/>
      <c r="T189" s="46"/>
      <c r="U189" s="201"/>
      <c r="V189" s="85"/>
      <c r="W189" s="86"/>
      <c r="X189" s="89"/>
      <c r="Y189" s="201"/>
      <c r="Z189" s="201"/>
      <c r="AA189" s="87"/>
      <c r="AB189" s="171" t="str">
        <f t="shared" si="7"/>
        <v/>
      </c>
      <c r="AC189" s="44"/>
      <c r="AD189" s="201"/>
      <c r="AE189" s="201"/>
      <c r="AF189" s="41"/>
      <c r="AG189" s="46"/>
      <c r="AH189" s="46"/>
      <c r="AI189" s="41"/>
      <c r="AJ189" s="675"/>
      <c r="AK189" s="676"/>
      <c r="AL189" s="42"/>
      <c r="AM189" s="327"/>
      <c r="AN189" s="44"/>
      <c r="AO189" s="171" t="str">
        <f t="shared" si="8"/>
        <v/>
      </c>
      <c r="AP189" s="44"/>
      <c r="AQ189" s="380"/>
      <c r="AR189" s="380"/>
      <c r="AS189" s="75"/>
      <c r="AT189" s="75"/>
      <c r="AU189" s="76" t="b">
        <f t="shared" si="9"/>
        <v>1</v>
      </c>
    </row>
    <row r="190" spans="1:47" ht="45" customHeight="1">
      <c r="A190" s="66"/>
      <c r="B190" s="66"/>
      <c r="C190" s="66"/>
      <c r="D190" s="66"/>
      <c r="E190" s="44"/>
      <c r="F190" s="287" t="str">
        <f t="shared" si="0"/>
        <v/>
      </c>
      <c r="G190" s="87"/>
      <c r="H190" s="84"/>
      <c r="I190" s="84"/>
      <c r="J190" s="46"/>
      <c r="K190" s="44"/>
      <c r="L190" s="44"/>
      <c r="M190" s="44"/>
      <c r="N190" s="46"/>
      <c r="O190" s="41"/>
      <c r="P190" s="194"/>
      <c r="Q190" s="41"/>
      <c r="R190" s="41"/>
      <c r="S190" s="84"/>
      <c r="T190" s="46"/>
      <c r="U190" s="201"/>
      <c r="V190" s="85"/>
      <c r="W190" s="86"/>
      <c r="X190" s="89"/>
      <c r="Y190" s="201"/>
      <c r="Z190" s="201"/>
      <c r="AA190" s="87"/>
      <c r="AB190" s="171" t="str">
        <f t="shared" si="7"/>
        <v/>
      </c>
      <c r="AC190" s="44"/>
      <c r="AD190" s="201"/>
      <c r="AE190" s="201"/>
      <c r="AF190" s="41"/>
      <c r="AG190" s="46"/>
      <c r="AH190" s="46"/>
      <c r="AI190" s="41"/>
      <c r="AJ190" s="675"/>
      <c r="AK190" s="676"/>
      <c r="AL190" s="42"/>
      <c r="AM190" s="327"/>
      <c r="AN190" s="44"/>
      <c r="AO190" s="171" t="str">
        <f t="shared" si="8"/>
        <v/>
      </c>
      <c r="AP190" s="44"/>
      <c r="AQ190" s="380"/>
      <c r="AR190" s="380"/>
      <c r="AS190" s="75"/>
      <c r="AT190" s="75"/>
      <c r="AU190" s="76" t="b">
        <f t="shared" si="9"/>
        <v>1</v>
      </c>
    </row>
    <row r="191" spans="1:47" ht="45" customHeight="1">
      <c r="A191" s="66"/>
      <c r="B191" s="66"/>
      <c r="C191" s="66"/>
      <c r="D191" s="66"/>
      <c r="E191" s="44"/>
      <c r="F191" s="287" t="str">
        <f t="shared" si="0"/>
        <v/>
      </c>
      <c r="G191" s="87"/>
      <c r="H191" s="84"/>
      <c r="I191" s="84"/>
      <c r="J191" s="46"/>
      <c r="K191" s="44"/>
      <c r="L191" s="44"/>
      <c r="M191" s="44"/>
      <c r="N191" s="46"/>
      <c r="O191" s="41"/>
      <c r="P191" s="194"/>
      <c r="Q191" s="41"/>
      <c r="R191" s="41"/>
      <c r="S191" s="84"/>
      <c r="T191" s="46"/>
      <c r="U191" s="201"/>
      <c r="V191" s="85"/>
      <c r="W191" s="86"/>
      <c r="X191" s="89"/>
      <c r="Y191" s="201"/>
      <c r="Z191" s="201"/>
      <c r="AA191" s="87"/>
      <c r="AB191" s="171" t="str">
        <f t="shared" si="7"/>
        <v/>
      </c>
      <c r="AC191" s="44"/>
      <c r="AD191" s="201"/>
      <c r="AE191" s="201"/>
      <c r="AF191" s="41"/>
      <c r="AG191" s="46"/>
      <c r="AH191" s="46"/>
      <c r="AI191" s="41"/>
      <c r="AJ191" s="675"/>
      <c r="AK191" s="676"/>
      <c r="AL191" s="42"/>
      <c r="AM191" s="327"/>
      <c r="AN191" s="44"/>
      <c r="AO191" s="171" t="str">
        <f t="shared" si="8"/>
        <v/>
      </c>
      <c r="AP191" s="44"/>
      <c r="AQ191" s="380"/>
      <c r="AR191" s="380"/>
      <c r="AS191" s="75"/>
      <c r="AT191" s="75"/>
      <c r="AU191" s="76" t="b">
        <f t="shared" si="9"/>
        <v>1</v>
      </c>
    </row>
    <row r="192" spans="1:47" ht="45" customHeight="1">
      <c r="A192" s="66"/>
      <c r="B192" s="66"/>
      <c r="C192" s="66"/>
      <c r="D192" s="66"/>
      <c r="E192" s="44"/>
      <c r="F192" s="287" t="str">
        <f t="shared" si="0"/>
        <v/>
      </c>
      <c r="G192" s="87"/>
      <c r="H192" s="84"/>
      <c r="I192" s="84"/>
      <c r="J192" s="46"/>
      <c r="K192" s="44"/>
      <c r="L192" s="44"/>
      <c r="M192" s="44"/>
      <c r="N192" s="46"/>
      <c r="O192" s="41"/>
      <c r="P192" s="194"/>
      <c r="Q192" s="41"/>
      <c r="R192" s="41"/>
      <c r="S192" s="84"/>
      <c r="T192" s="46"/>
      <c r="U192" s="201"/>
      <c r="V192" s="85"/>
      <c r="W192" s="86"/>
      <c r="X192" s="89"/>
      <c r="Y192" s="201"/>
      <c r="Z192" s="201"/>
      <c r="AA192" s="87"/>
      <c r="AB192" s="171" t="str">
        <f t="shared" si="7"/>
        <v/>
      </c>
      <c r="AC192" s="44"/>
      <c r="AD192" s="201"/>
      <c r="AE192" s="201"/>
      <c r="AF192" s="41"/>
      <c r="AG192" s="46"/>
      <c r="AH192" s="46"/>
      <c r="AI192" s="41"/>
      <c r="AJ192" s="675"/>
      <c r="AK192" s="676"/>
      <c r="AL192" s="42"/>
      <c r="AM192" s="327"/>
      <c r="AN192" s="44"/>
      <c r="AO192" s="171" t="str">
        <f t="shared" si="8"/>
        <v/>
      </c>
      <c r="AP192" s="44"/>
      <c r="AQ192" s="380"/>
      <c r="AR192" s="380"/>
      <c r="AS192" s="75"/>
      <c r="AT192" s="75"/>
      <c r="AU192" s="76" t="b">
        <f t="shared" si="9"/>
        <v>1</v>
      </c>
    </row>
    <row r="193" spans="1:47" ht="45" customHeight="1">
      <c r="A193" s="66"/>
      <c r="B193" s="66"/>
      <c r="C193" s="66"/>
      <c r="D193" s="66"/>
      <c r="E193" s="44"/>
      <c r="F193" s="287" t="str">
        <f t="shared" si="0"/>
        <v/>
      </c>
      <c r="G193" s="87"/>
      <c r="H193" s="84"/>
      <c r="I193" s="84"/>
      <c r="J193" s="46"/>
      <c r="K193" s="44"/>
      <c r="L193" s="44"/>
      <c r="M193" s="44"/>
      <c r="N193" s="46"/>
      <c r="O193" s="41"/>
      <c r="P193" s="194"/>
      <c r="Q193" s="41"/>
      <c r="R193" s="41"/>
      <c r="S193" s="84"/>
      <c r="T193" s="46"/>
      <c r="U193" s="201"/>
      <c r="V193" s="85"/>
      <c r="W193" s="86"/>
      <c r="X193" s="89"/>
      <c r="Y193" s="201"/>
      <c r="Z193" s="201"/>
      <c r="AA193" s="87"/>
      <c r="AB193" s="171" t="str">
        <f t="shared" si="7"/>
        <v/>
      </c>
      <c r="AC193" s="44"/>
      <c r="AD193" s="201"/>
      <c r="AE193" s="201"/>
      <c r="AF193" s="41"/>
      <c r="AG193" s="46"/>
      <c r="AH193" s="46"/>
      <c r="AI193" s="41"/>
      <c r="AJ193" s="675"/>
      <c r="AK193" s="676"/>
      <c r="AL193" s="42"/>
      <c r="AM193" s="327"/>
      <c r="AN193" s="44"/>
      <c r="AO193" s="171" t="str">
        <f t="shared" si="8"/>
        <v/>
      </c>
      <c r="AP193" s="44"/>
      <c r="AQ193" s="380"/>
      <c r="AR193" s="380"/>
      <c r="AS193" s="75"/>
      <c r="AT193" s="75"/>
      <c r="AU193" s="76" t="b">
        <f t="shared" si="9"/>
        <v>1</v>
      </c>
    </row>
    <row r="194" spans="1:47" ht="45" customHeight="1">
      <c r="A194" s="66"/>
      <c r="B194" s="66"/>
      <c r="C194" s="66"/>
      <c r="D194" s="66"/>
      <c r="E194" s="44"/>
      <c r="F194" s="287" t="str">
        <f t="shared" si="0"/>
        <v/>
      </c>
      <c r="G194" s="87"/>
      <c r="H194" s="84"/>
      <c r="I194" s="84"/>
      <c r="J194" s="46"/>
      <c r="K194" s="44"/>
      <c r="L194" s="44"/>
      <c r="M194" s="44"/>
      <c r="N194" s="46"/>
      <c r="O194" s="41"/>
      <c r="P194" s="194"/>
      <c r="Q194" s="41"/>
      <c r="R194" s="41"/>
      <c r="S194" s="84"/>
      <c r="T194" s="46"/>
      <c r="U194" s="201"/>
      <c r="V194" s="85"/>
      <c r="W194" s="86"/>
      <c r="X194" s="89"/>
      <c r="Y194" s="201"/>
      <c r="Z194" s="201"/>
      <c r="AA194" s="87"/>
      <c r="AB194" s="171" t="str">
        <f t="shared" si="7"/>
        <v/>
      </c>
      <c r="AC194" s="44"/>
      <c r="AD194" s="201"/>
      <c r="AE194" s="201"/>
      <c r="AF194" s="41"/>
      <c r="AG194" s="46"/>
      <c r="AH194" s="46"/>
      <c r="AI194" s="41"/>
      <c r="AJ194" s="675"/>
      <c r="AK194" s="676"/>
      <c r="AL194" s="42"/>
      <c r="AM194" s="327"/>
      <c r="AN194" s="44"/>
      <c r="AO194" s="171" t="str">
        <f t="shared" si="8"/>
        <v/>
      </c>
      <c r="AP194" s="44"/>
      <c r="AQ194" s="380"/>
      <c r="AR194" s="380"/>
      <c r="AS194" s="75"/>
      <c r="AT194" s="75"/>
      <c r="AU194" s="76" t="b">
        <f t="shared" si="9"/>
        <v>1</v>
      </c>
    </row>
    <row r="195" spans="1:47" ht="45" customHeight="1">
      <c r="A195" s="66"/>
      <c r="B195" s="66"/>
      <c r="C195" s="66"/>
      <c r="D195" s="66"/>
      <c r="E195" s="44"/>
      <c r="F195" s="287" t="str">
        <f t="shared" si="0"/>
        <v/>
      </c>
      <c r="G195" s="87"/>
      <c r="H195" s="84"/>
      <c r="I195" s="84"/>
      <c r="J195" s="46"/>
      <c r="K195" s="44"/>
      <c r="L195" s="44"/>
      <c r="M195" s="44"/>
      <c r="N195" s="46"/>
      <c r="O195" s="41"/>
      <c r="P195" s="194"/>
      <c r="Q195" s="41"/>
      <c r="R195" s="41"/>
      <c r="S195" s="84"/>
      <c r="T195" s="46"/>
      <c r="U195" s="201"/>
      <c r="V195" s="85"/>
      <c r="W195" s="86"/>
      <c r="X195" s="89"/>
      <c r="Y195" s="201"/>
      <c r="Z195" s="201"/>
      <c r="AA195" s="87"/>
      <c r="AB195" s="171" t="str">
        <f t="shared" si="7"/>
        <v/>
      </c>
      <c r="AC195" s="44"/>
      <c r="AD195" s="201"/>
      <c r="AE195" s="201"/>
      <c r="AF195" s="41"/>
      <c r="AG195" s="46"/>
      <c r="AH195" s="46"/>
      <c r="AI195" s="41"/>
      <c r="AJ195" s="675"/>
      <c r="AK195" s="676"/>
      <c r="AL195" s="42"/>
      <c r="AM195" s="327"/>
      <c r="AN195" s="44"/>
      <c r="AO195" s="171" t="str">
        <f t="shared" si="8"/>
        <v/>
      </c>
      <c r="AP195" s="44"/>
      <c r="AQ195" s="380"/>
      <c r="AR195" s="380"/>
      <c r="AS195" s="75"/>
      <c r="AT195" s="75"/>
      <c r="AU195" s="76" t="b">
        <f t="shared" si="9"/>
        <v>1</v>
      </c>
    </row>
    <row r="196" spans="1:47" ht="45" customHeight="1">
      <c r="A196" s="66"/>
      <c r="B196" s="66"/>
      <c r="C196" s="66"/>
      <c r="D196" s="66"/>
      <c r="E196" s="44"/>
      <c r="F196" s="287" t="str">
        <f t="shared" si="0"/>
        <v/>
      </c>
      <c r="G196" s="87"/>
      <c r="H196" s="84"/>
      <c r="I196" s="84"/>
      <c r="J196" s="46"/>
      <c r="K196" s="44"/>
      <c r="L196" s="44"/>
      <c r="M196" s="44"/>
      <c r="N196" s="46"/>
      <c r="O196" s="41"/>
      <c r="P196" s="194"/>
      <c r="Q196" s="41"/>
      <c r="R196" s="41"/>
      <c r="S196" s="84"/>
      <c r="T196" s="46"/>
      <c r="U196" s="201"/>
      <c r="V196" s="85"/>
      <c r="W196" s="86"/>
      <c r="X196" s="89"/>
      <c r="Y196" s="201"/>
      <c r="Z196" s="201"/>
      <c r="AA196" s="87"/>
      <c r="AB196" s="171" t="str">
        <f t="shared" si="7"/>
        <v/>
      </c>
      <c r="AC196" s="44"/>
      <c r="AD196" s="201"/>
      <c r="AE196" s="201"/>
      <c r="AF196" s="41"/>
      <c r="AG196" s="46"/>
      <c r="AH196" s="46"/>
      <c r="AI196" s="41"/>
      <c r="AJ196" s="675"/>
      <c r="AK196" s="676"/>
      <c r="AL196" s="42"/>
      <c r="AM196" s="327"/>
      <c r="AN196" s="44"/>
      <c r="AO196" s="171" t="str">
        <f t="shared" si="8"/>
        <v/>
      </c>
      <c r="AP196" s="44"/>
      <c r="AQ196" s="380"/>
      <c r="AR196" s="380"/>
      <c r="AS196" s="75"/>
      <c r="AT196" s="75"/>
      <c r="AU196" s="76" t="b">
        <f t="shared" si="9"/>
        <v>1</v>
      </c>
    </row>
    <row r="197" spans="1:47" ht="45" customHeight="1">
      <c r="A197" s="66"/>
      <c r="B197" s="66"/>
      <c r="C197" s="66"/>
      <c r="D197" s="66"/>
      <c r="E197" s="44"/>
      <c r="F197" s="287" t="str">
        <f t="shared" si="0"/>
        <v/>
      </c>
      <c r="G197" s="87"/>
      <c r="H197" s="84"/>
      <c r="I197" s="84"/>
      <c r="J197" s="46"/>
      <c r="K197" s="44"/>
      <c r="L197" s="44"/>
      <c r="M197" s="44"/>
      <c r="N197" s="46"/>
      <c r="O197" s="41"/>
      <c r="P197" s="194"/>
      <c r="Q197" s="41"/>
      <c r="R197" s="41"/>
      <c r="S197" s="84"/>
      <c r="T197" s="46"/>
      <c r="U197" s="201"/>
      <c r="V197" s="85"/>
      <c r="W197" s="86"/>
      <c r="X197" s="89"/>
      <c r="Y197" s="201"/>
      <c r="Z197" s="201"/>
      <c r="AA197" s="87"/>
      <c r="AB197" s="171" t="str">
        <f t="shared" si="7"/>
        <v/>
      </c>
      <c r="AC197" s="44"/>
      <c r="AD197" s="201"/>
      <c r="AE197" s="201"/>
      <c r="AF197" s="41"/>
      <c r="AG197" s="46"/>
      <c r="AH197" s="46"/>
      <c r="AI197" s="41"/>
      <c r="AJ197" s="675"/>
      <c r="AK197" s="676"/>
      <c r="AL197" s="42"/>
      <c r="AM197" s="327"/>
      <c r="AN197" s="44"/>
      <c r="AO197" s="171" t="str">
        <f t="shared" si="8"/>
        <v/>
      </c>
      <c r="AP197" s="44"/>
      <c r="AQ197" s="380"/>
      <c r="AR197" s="380"/>
      <c r="AS197" s="75"/>
      <c r="AT197" s="75"/>
      <c r="AU197" s="76" t="b">
        <f t="shared" si="9"/>
        <v>1</v>
      </c>
    </row>
    <row r="198" spans="1:47" ht="45" customHeight="1">
      <c r="A198" s="66"/>
      <c r="B198" s="66"/>
      <c r="C198" s="66"/>
      <c r="D198" s="66"/>
      <c r="E198" s="44"/>
      <c r="F198" s="287" t="str">
        <f t="shared" si="0"/>
        <v/>
      </c>
      <c r="G198" s="87"/>
      <c r="H198" s="84"/>
      <c r="I198" s="84"/>
      <c r="J198" s="46"/>
      <c r="K198" s="44"/>
      <c r="L198" s="44"/>
      <c r="M198" s="44"/>
      <c r="N198" s="46"/>
      <c r="O198" s="41"/>
      <c r="P198" s="194"/>
      <c r="Q198" s="41"/>
      <c r="R198" s="41"/>
      <c r="S198" s="84"/>
      <c r="T198" s="46"/>
      <c r="U198" s="201"/>
      <c r="V198" s="85"/>
      <c r="W198" s="86"/>
      <c r="X198" s="89"/>
      <c r="Y198" s="201"/>
      <c r="Z198" s="201"/>
      <c r="AA198" s="87"/>
      <c r="AB198" s="171" t="str">
        <f t="shared" si="7"/>
        <v/>
      </c>
      <c r="AC198" s="44"/>
      <c r="AD198" s="201"/>
      <c r="AE198" s="201"/>
      <c r="AF198" s="41"/>
      <c r="AG198" s="46"/>
      <c r="AH198" s="46"/>
      <c r="AI198" s="41"/>
      <c r="AJ198" s="675"/>
      <c r="AK198" s="676"/>
      <c r="AL198" s="42"/>
      <c r="AM198" s="327"/>
      <c r="AN198" s="44"/>
      <c r="AO198" s="171" t="str">
        <f t="shared" si="8"/>
        <v/>
      </c>
      <c r="AP198" s="44"/>
      <c r="AQ198" s="380"/>
      <c r="AR198" s="380"/>
      <c r="AS198" s="75"/>
      <c r="AT198" s="75"/>
      <c r="AU198" s="76" t="b">
        <f t="shared" si="9"/>
        <v>1</v>
      </c>
    </row>
    <row r="199" spans="1:47" ht="45" customHeight="1">
      <c r="A199" s="66"/>
      <c r="B199" s="66"/>
      <c r="C199" s="66"/>
      <c r="D199" s="66"/>
      <c r="E199" s="44"/>
      <c r="F199" s="287" t="str">
        <f t="shared" si="0"/>
        <v/>
      </c>
      <c r="G199" s="87"/>
      <c r="H199" s="84"/>
      <c r="I199" s="84"/>
      <c r="J199" s="46"/>
      <c r="K199" s="44"/>
      <c r="L199" s="44"/>
      <c r="M199" s="44"/>
      <c r="N199" s="46"/>
      <c r="O199" s="41"/>
      <c r="P199" s="194"/>
      <c r="Q199" s="41"/>
      <c r="R199" s="41"/>
      <c r="S199" s="84"/>
      <c r="T199" s="46"/>
      <c r="U199" s="201"/>
      <c r="V199" s="85"/>
      <c r="W199" s="86"/>
      <c r="X199" s="89"/>
      <c r="Y199" s="201"/>
      <c r="Z199" s="201"/>
      <c r="AA199" s="87"/>
      <c r="AB199" s="171" t="str">
        <f t="shared" si="7"/>
        <v/>
      </c>
      <c r="AC199" s="44"/>
      <c r="AD199" s="201"/>
      <c r="AE199" s="201"/>
      <c r="AF199" s="41"/>
      <c r="AG199" s="46"/>
      <c r="AH199" s="46"/>
      <c r="AI199" s="41"/>
      <c r="AJ199" s="675"/>
      <c r="AK199" s="676"/>
      <c r="AL199" s="42"/>
      <c r="AM199" s="327"/>
      <c r="AN199" s="44"/>
      <c r="AO199" s="171" t="str">
        <f t="shared" si="8"/>
        <v/>
      </c>
      <c r="AP199" s="44"/>
      <c r="AQ199" s="380"/>
      <c r="AR199" s="380"/>
      <c r="AS199" s="75"/>
      <c r="AT199" s="75"/>
      <c r="AU199" s="76" t="b">
        <f t="shared" si="9"/>
        <v>1</v>
      </c>
    </row>
    <row r="200" spans="1:47" ht="45" customHeight="1">
      <c r="A200" s="66"/>
      <c r="B200" s="66"/>
      <c r="C200" s="66"/>
      <c r="D200" s="66"/>
      <c r="E200" s="44"/>
      <c r="F200" s="287" t="str">
        <f t="shared" si="0"/>
        <v/>
      </c>
      <c r="G200" s="87"/>
      <c r="H200" s="84"/>
      <c r="I200" s="84"/>
      <c r="J200" s="46"/>
      <c r="K200" s="44"/>
      <c r="L200" s="44"/>
      <c r="M200" s="44"/>
      <c r="N200" s="46"/>
      <c r="O200" s="41"/>
      <c r="P200" s="194"/>
      <c r="Q200" s="41"/>
      <c r="R200" s="41"/>
      <c r="S200" s="84"/>
      <c r="T200" s="46"/>
      <c r="U200" s="201"/>
      <c r="V200" s="85"/>
      <c r="W200" s="86"/>
      <c r="X200" s="89"/>
      <c r="Y200" s="201"/>
      <c r="Z200" s="201"/>
      <c r="AA200" s="87"/>
      <c r="AB200" s="171" t="str">
        <f t="shared" si="7"/>
        <v/>
      </c>
      <c r="AC200" s="44"/>
      <c r="AD200" s="201"/>
      <c r="AE200" s="201"/>
      <c r="AF200" s="41"/>
      <c r="AG200" s="46"/>
      <c r="AH200" s="46"/>
      <c r="AI200" s="41"/>
      <c r="AJ200" s="675"/>
      <c r="AK200" s="676"/>
      <c r="AL200" s="42"/>
      <c r="AM200" s="327"/>
      <c r="AN200" s="44"/>
      <c r="AO200" s="171" t="str">
        <f t="shared" si="8"/>
        <v/>
      </c>
      <c r="AP200" s="44"/>
      <c r="AQ200" s="380"/>
      <c r="AR200" s="380"/>
      <c r="AS200" s="75"/>
      <c r="AT200" s="75"/>
      <c r="AU200" s="76" t="b">
        <f t="shared" si="9"/>
        <v>1</v>
      </c>
    </row>
    <row r="201" spans="1:47" ht="45" customHeight="1">
      <c r="A201" s="66"/>
      <c r="B201" s="66"/>
      <c r="C201" s="66"/>
      <c r="D201" s="66"/>
      <c r="E201" s="44"/>
      <c r="F201" s="287" t="str">
        <f t="shared" si="0"/>
        <v/>
      </c>
      <c r="G201" s="87"/>
      <c r="H201" s="84"/>
      <c r="I201" s="84"/>
      <c r="J201" s="46"/>
      <c r="K201" s="44"/>
      <c r="L201" s="44"/>
      <c r="M201" s="44"/>
      <c r="N201" s="46"/>
      <c r="O201" s="41"/>
      <c r="P201" s="194"/>
      <c r="Q201" s="41"/>
      <c r="R201" s="41"/>
      <c r="S201" s="84"/>
      <c r="T201" s="46"/>
      <c r="U201" s="201"/>
      <c r="V201" s="85"/>
      <c r="W201" s="86"/>
      <c r="X201" s="89"/>
      <c r="Y201" s="201"/>
      <c r="Z201" s="201"/>
      <c r="AA201" s="87"/>
      <c r="AB201" s="171" t="str">
        <f t="shared" si="7"/>
        <v/>
      </c>
      <c r="AC201" s="44"/>
      <c r="AD201" s="201"/>
      <c r="AE201" s="201"/>
      <c r="AF201" s="41"/>
      <c r="AG201" s="46"/>
      <c r="AH201" s="46"/>
      <c r="AI201" s="41"/>
      <c r="AJ201" s="675"/>
      <c r="AK201" s="676"/>
      <c r="AL201" s="42"/>
      <c r="AM201" s="327"/>
      <c r="AN201" s="44"/>
      <c r="AO201" s="171" t="str">
        <f t="shared" si="8"/>
        <v/>
      </c>
      <c r="AP201" s="44"/>
      <c r="AQ201" s="380"/>
      <c r="AR201" s="380"/>
      <c r="AS201" s="75"/>
      <c r="AT201" s="75"/>
      <c r="AU201" s="76" t="b">
        <f t="shared" si="9"/>
        <v>1</v>
      </c>
    </row>
    <row r="202" spans="1:47" ht="45" customHeight="1">
      <c r="A202" s="66"/>
      <c r="B202" s="66"/>
      <c r="C202" s="66"/>
      <c r="D202" s="66"/>
      <c r="E202" s="44"/>
      <c r="F202" s="287" t="str">
        <f t="shared" si="0"/>
        <v/>
      </c>
      <c r="G202" s="87"/>
      <c r="H202" s="84"/>
      <c r="I202" s="84"/>
      <c r="J202" s="46"/>
      <c r="K202" s="44"/>
      <c r="L202" s="44"/>
      <c r="M202" s="44"/>
      <c r="N202" s="46"/>
      <c r="O202" s="41"/>
      <c r="P202" s="194"/>
      <c r="Q202" s="41"/>
      <c r="R202" s="41"/>
      <c r="S202" s="84"/>
      <c r="T202" s="46"/>
      <c r="U202" s="201"/>
      <c r="V202" s="85"/>
      <c r="W202" s="86"/>
      <c r="X202" s="89"/>
      <c r="Y202" s="201"/>
      <c r="Z202" s="201"/>
      <c r="AA202" s="87"/>
      <c r="AB202" s="171" t="str">
        <f t="shared" si="7"/>
        <v/>
      </c>
      <c r="AC202" s="44"/>
      <c r="AD202" s="201"/>
      <c r="AE202" s="201"/>
      <c r="AF202" s="41"/>
      <c r="AG202" s="46"/>
      <c r="AH202" s="46"/>
      <c r="AI202" s="41"/>
      <c r="AJ202" s="675"/>
      <c r="AK202" s="676"/>
      <c r="AL202" s="42"/>
      <c r="AM202" s="327"/>
      <c r="AN202" s="44"/>
      <c r="AO202" s="171" t="str">
        <f t="shared" si="8"/>
        <v/>
      </c>
      <c r="AP202" s="44"/>
      <c r="AQ202" s="380"/>
      <c r="AR202" s="380"/>
      <c r="AS202" s="75"/>
      <c r="AT202" s="75"/>
      <c r="AU202" s="76" t="b">
        <f t="shared" si="9"/>
        <v>1</v>
      </c>
    </row>
    <row r="203" spans="1:47" ht="45" customHeight="1">
      <c r="A203" s="66"/>
      <c r="B203" s="66"/>
      <c r="C203" s="66"/>
      <c r="D203" s="66"/>
      <c r="E203" s="44"/>
      <c r="F203" s="287" t="str">
        <f t="shared" si="0"/>
        <v/>
      </c>
      <c r="G203" s="87"/>
      <c r="H203" s="84"/>
      <c r="I203" s="84"/>
      <c r="J203" s="46"/>
      <c r="K203" s="44"/>
      <c r="L203" s="44"/>
      <c r="M203" s="44"/>
      <c r="N203" s="46"/>
      <c r="O203" s="41"/>
      <c r="P203" s="194"/>
      <c r="Q203" s="41"/>
      <c r="R203" s="41"/>
      <c r="S203" s="84"/>
      <c r="T203" s="46"/>
      <c r="U203" s="201"/>
      <c r="V203" s="85"/>
      <c r="W203" s="86"/>
      <c r="X203" s="89"/>
      <c r="Y203" s="201"/>
      <c r="Z203" s="201"/>
      <c r="AA203" s="87"/>
      <c r="AB203" s="171" t="str">
        <f t="shared" ref="AB203:AB266" si="10">IF(ISBLANK(X203),"",DATEDIF(S203,X203,"d")/365)</f>
        <v/>
      </c>
      <c r="AC203" s="44"/>
      <c r="AD203" s="201"/>
      <c r="AE203" s="201"/>
      <c r="AF203" s="41"/>
      <c r="AG203" s="46"/>
      <c r="AH203" s="46"/>
      <c r="AI203" s="41"/>
      <c r="AJ203" s="675"/>
      <c r="AK203" s="676"/>
      <c r="AL203" s="42"/>
      <c r="AM203" s="327"/>
      <c r="AN203" s="44"/>
      <c r="AO203" s="171" t="str">
        <f t="shared" ref="AO203:AO266" si="11">IF(AN203="YES",(S203-AM203)/365,"")</f>
        <v/>
      </c>
      <c r="AP203" s="44"/>
      <c r="AQ203" s="380"/>
      <c r="AR203" s="380"/>
      <c r="AS203" s="75"/>
      <c r="AT203" s="75"/>
      <c r="AU203" s="76" t="b">
        <f t="shared" ref="AU203:AU266" si="12">ROUND(U203,)=ROUND(Z203,)+ROUND(AH203,)+ROUND(AD203,)</f>
        <v>1</v>
      </c>
    </row>
    <row r="204" spans="1:47" ht="45" customHeight="1">
      <c r="A204" s="66"/>
      <c r="B204" s="66"/>
      <c r="C204" s="66"/>
      <c r="D204" s="66"/>
      <c r="E204" s="44"/>
      <c r="F204" s="287" t="str">
        <f t="shared" si="0"/>
        <v/>
      </c>
      <c r="G204" s="87"/>
      <c r="H204" s="84"/>
      <c r="I204" s="84"/>
      <c r="J204" s="46"/>
      <c r="K204" s="44"/>
      <c r="L204" s="44"/>
      <c r="M204" s="44"/>
      <c r="N204" s="46"/>
      <c r="O204" s="41"/>
      <c r="P204" s="194"/>
      <c r="Q204" s="41"/>
      <c r="R204" s="41"/>
      <c r="S204" s="84"/>
      <c r="T204" s="46"/>
      <c r="U204" s="201"/>
      <c r="V204" s="85"/>
      <c r="W204" s="86"/>
      <c r="X204" s="89"/>
      <c r="Y204" s="201"/>
      <c r="Z204" s="201"/>
      <c r="AA204" s="87"/>
      <c r="AB204" s="171" t="str">
        <f t="shared" si="10"/>
        <v/>
      </c>
      <c r="AC204" s="44"/>
      <c r="AD204" s="201"/>
      <c r="AE204" s="201"/>
      <c r="AF204" s="41"/>
      <c r="AG204" s="46"/>
      <c r="AH204" s="46"/>
      <c r="AI204" s="41"/>
      <c r="AJ204" s="675"/>
      <c r="AK204" s="676"/>
      <c r="AL204" s="42"/>
      <c r="AM204" s="327"/>
      <c r="AN204" s="44"/>
      <c r="AO204" s="171" t="str">
        <f t="shared" si="11"/>
        <v/>
      </c>
      <c r="AP204" s="44"/>
      <c r="AQ204" s="380"/>
      <c r="AR204" s="380"/>
      <c r="AS204" s="75"/>
      <c r="AT204" s="75"/>
      <c r="AU204" s="76" t="b">
        <f t="shared" si="12"/>
        <v>1</v>
      </c>
    </row>
    <row r="205" spans="1:47" ht="45" customHeight="1">
      <c r="A205" s="66"/>
      <c r="B205" s="66"/>
      <c r="C205" s="66"/>
      <c r="D205" s="66"/>
      <c r="E205" s="44"/>
      <c r="F205" s="287" t="str">
        <f t="shared" si="0"/>
        <v/>
      </c>
      <c r="G205" s="87"/>
      <c r="H205" s="84"/>
      <c r="I205" s="84"/>
      <c r="J205" s="46"/>
      <c r="K205" s="44"/>
      <c r="L205" s="44"/>
      <c r="M205" s="44"/>
      <c r="N205" s="46"/>
      <c r="O205" s="41"/>
      <c r="P205" s="194"/>
      <c r="Q205" s="41"/>
      <c r="R205" s="41"/>
      <c r="S205" s="84"/>
      <c r="T205" s="46"/>
      <c r="U205" s="201"/>
      <c r="V205" s="85"/>
      <c r="W205" s="86"/>
      <c r="X205" s="89"/>
      <c r="Y205" s="201"/>
      <c r="Z205" s="201"/>
      <c r="AA205" s="87"/>
      <c r="AB205" s="171" t="str">
        <f t="shared" si="10"/>
        <v/>
      </c>
      <c r="AC205" s="44"/>
      <c r="AD205" s="201"/>
      <c r="AE205" s="201"/>
      <c r="AF205" s="41"/>
      <c r="AG205" s="46"/>
      <c r="AH205" s="46"/>
      <c r="AI205" s="41"/>
      <c r="AJ205" s="675"/>
      <c r="AK205" s="676"/>
      <c r="AL205" s="42"/>
      <c r="AM205" s="327"/>
      <c r="AN205" s="44"/>
      <c r="AO205" s="171" t="str">
        <f t="shared" si="11"/>
        <v/>
      </c>
      <c r="AP205" s="44"/>
      <c r="AQ205" s="380"/>
      <c r="AR205" s="380"/>
      <c r="AS205" s="75"/>
      <c r="AT205" s="75"/>
      <c r="AU205" s="76" t="b">
        <f t="shared" si="12"/>
        <v>1</v>
      </c>
    </row>
    <row r="206" spans="1:47" ht="45" customHeight="1">
      <c r="A206" s="66"/>
      <c r="B206" s="66"/>
      <c r="C206" s="66"/>
      <c r="D206" s="66"/>
      <c r="E206" s="44"/>
      <c r="F206" s="287" t="str">
        <f t="shared" si="0"/>
        <v/>
      </c>
      <c r="G206" s="87"/>
      <c r="H206" s="84"/>
      <c r="I206" s="84"/>
      <c r="J206" s="46"/>
      <c r="K206" s="44"/>
      <c r="L206" s="44"/>
      <c r="M206" s="44"/>
      <c r="N206" s="46"/>
      <c r="O206" s="41"/>
      <c r="P206" s="194"/>
      <c r="Q206" s="41"/>
      <c r="R206" s="41"/>
      <c r="S206" s="84"/>
      <c r="T206" s="46"/>
      <c r="U206" s="201"/>
      <c r="V206" s="85"/>
      <c r="W206" s="86"/>
      <c r="X206" s="89"/>
      <c r="Y206" s="201"/>
      <c r="Z206" s="201"/>
      <c r="AA206" s="87"/>
      <c r="AB206" s="171" t="str">
        <f t="shared" si="10"/>
        <v/>
      </c>
      <c r="AC206" s="44"/>
      <c r="AD206" s="201"/>
      <c r="AE206" s="201"/>
      <c r="AF206" s="41"/>
      <c r="AG206" s="46"/>
      <c r="AH206" s="46"/>
      <c r="AI206" s="41"/>
      <c r="AJ206" s="675"/>
      <c r="AK206" s="676"/>
      <c r="AL206" s="42"/>
      <c r="AM206" s="327"/>
      <c r="AN206" s="44"/>
      <c r="AO206" s="171" t="str">
        <f t="shared" si="11"/>
        <v/>
      </c>
      <c r="AP206" s="44"/>
      <c r="AQ206" s="380"/>
      <c r="AR206" s="380"/>
      <c r="AS206" s="75"/>
      <c r="AT206" s="75"/>
      <c r="AU206" s="76" t="b">
        <f t="shared" si="12"/>
        <v>1</v>
      </c>
    </row>
    <row r="207" spans="1:47" ht="45" customHeight="1">
      <c r="A207" s="66"/>
      <c r="B207" s="66"/>
      <c r="C207" s="66"/>
      <c r="D207" s="66"/>
      <c r="E207" s="44"/>
      <c r="F207" s="287" t="str">
        <f t="shared" si="0"/>
        <v/>
      </c>
      <c r="G207" s="87"/>
      <c r="H207" s="84"/>
      <c r="I207" s="84"/>
      <c r="J207" s="46"/>
      <c r="K207" s="44"/>
      <c r="L207" s="44"/>
      <c r="M207" s="44"/>
      <c r="N207" s="46"/>
      <c r="O207" s="41"/>
      <c r="P207" s="194"/>
      <c r="Q207" s="41"/>
      <c r="R207" s="41"/>
      <c r="S207" s="84"/>
      <c r="T207" s="46"/>
      <c r="U207" s="201"/>
      <c r="V207" s="85"/>
      <c r="W207" s="86"/>
      <c r="X207" s="89"/>
      <c r="Y207" s="201"/>
      <c r="Z207" s="201"/>
      <c r="AA207" s="87"/>
      <c r="AB207" s="171" t="str">
        <f t="shared" si="10"/>
        <v/>
      </c>
      <c r="AC207" s="44"/>
      <c r="AD207" s="201"/>
      <c r="AE207" s="201"/>
      <c r="AF207" s="41"/>
      <c r="AG207" s="46"/>
      <c r="AH207" s="46"/>
      <c r="AI207" s="41"/>
      <c r="AJ207" s="675"/>
      <c r="AK207" s="676"/>
      <c r="AL207" s="42"/>
      <c r="AM207" s="327"/>
      <c r="AN207" s="44"/>
      <c r="AO207" s="171" t="str">
        <f t="shared" si="11"/>
        <v/>
      </c>
      <c r="AP207" s="44"/>
      <c r="AQ207" s="380"/>
      <c r="AR207" s="380"/>
      <c r="AS207" s="75"/>
      <c r="AT207" s="75"/>
      <c r="AU207" s="76" t="b">
        <f t="shared" si="12"/>
        <v>1</v>
      </c>
    </row>
    <row r="208" spans="1:47" ht="45" customHeight="1">
      <c r="A208" s="66"/>
      <c r="B208" s="66"/>
      <c r="C208" s="66"/>
      <c r="D208" s="66"/>
      <c r="E208" s="44"/>
      <c r="F208" s="287" t="str">
        <f t="shared" si="0"/>
        <v/>
      </c>
      <c r="G208" s="87"/>
      <c r="H208" s="84"/>
      <c r="I208" s="84"/>
      <c r="J208" s="46"/>
      <c r="K208" s="44"/>
      <c r="L208" s="44"/>
      <c r="M208" s="44"/>
      <c r="N208" s="46"/>
      <c r="O208" s="41"/>
      <c r="P208" s="194"/>
      <c r="Q208" s="41"/>
      <c r="R208" s="41"/>
      <c r="S208" s="84"/>
      <c r="T208" s="46"/>
      <c r="U208" s="201"/>
      <c r="V208" s="85"/>
      <c r="W208" s="86"/>
      <c r="X208" s="89"/>
      <c r="Y208" s="201"/>
      <c r="Z208" s="201"/>
      <c r="AA208" s="87"/>
      <c r="AB208" s="171" t="str">
        <f t="shared" si="10"/>
        <v/>
      </c>
      <c r="AC208" s="44"/>
      <c r="AD208" s="201"/>
      <c r="AE208" s="201"/>
      <c r="AF208" s="41"/>
      <c r="AG208" s="46"/>
      <c r="AH208" s="46"/>
      <c r="AI208" s="41"/>
      <c r="AJ208" s="675"/>
      <c r="AK208" s="676"/>
      <c r="AL208" s="42"/>
      <c r="AM208" s="327"/>
      <c r="AN208" s="44"/>
      <c r="AO208" s="171" t="str">
        <f t="shared" si="11"/>
        <v/>
      </c>
      <c r="AP208" s="44"/>
      <c r="AQ208" s="380"/>
      <c r="AR208" s="380"/>
      <c r="AS208" s="75"/>
      <c r="AT208" s="75"/>
      <c r="AU208" s="76" t="b">
        <f t="shared" si="12"/>
        <v>1</v>
      </c>
    </row>
    <row r="209" spans="1:47" ht="45" customHeight="1">
      <c r="A209" s="66"/>
      <c r="B209" s="66"/>
      <c r="C209" s="66"/>
      <c r="D209" s="66"/>
      <c r="E209" s="44"/>
      <c r="F209" s="287" t="str">
        <f t="shared" si="0"/>
        <v/>
      </c>
      <c r="G209" s="87"/>
      <c r="H209" s="84"/>
      <c r="I209" s="84"/>
      <c r="J209" s="46"/>
      <c r="K209" s="44"/>
      <c r="L209" s="44"/>
      <c r="M209" s="44"/>
      <c r="N209" s="46"/>
      <c r="O209" s="41"/>
      <c r="P209" s="194"/>
      <c r="Q209" s="41"/>
      <c r="R209" s="41"/>
      <c r="S209" s="84"/>
      <c r="T209" s="46"/>
      <c r="U209" s="201"/>
      <c r="V209" s="85"/>
      <c r="W209" s="86"/>
      <c r="X209" s="89"/>
      <c r="Y209" s="201"/>
      <c r="Z209" s="201"/>
      <c r="AA209" s="87"/>
      <c r="AB209" s="171" t="str">
        <f t="shared" si="10"/>
        <v/>
      </c>
      <c r="AC209" s="44"/>
      <c r="AD209" s="201"/>
      <c r="AE209" s="201"/>
      <c r="AF209" s="41"/>
      <c r="AG209" s="46"/>
      <c r="AH209" s="46"/>
      <c r="AI209" s="41"/>
      <c r="AJ209" s="675"/>
      <c r="AK209" s="676"/>
      <c r="AL209" s="42"/>
      <c r="AM209" s="327"/>
      <c r="AN209" s="44"/>
      <c r="AO209" s="171" t="str">
        <f t="shared" si="11"/>
        <v/>
      </c>
      <c r="AP209" s="44"/>
      <c r="AQ209" s="380"/>
      <c r="AR209" s="380"/>
      <c r="AS209" s="75"/>
      <c r="AT209" s="75"/>
      <c r="AU209" s="76" t="b">
        <f t="shared" si="12"/>
        <v>1</v>
      </c>
    </row>
    <row r="210" spans="1:47" ht="45" customHeight="1">
      <c r="A210" s="66"/>
      <c r="B210" s="66"/>
      <c r="C210" s="66"/>
      <c r="D210" s="66"/>
      <c r="E210" s="44"/>
      <c r="F210" s="287" t="str">
        <f t="shared" si="0"/>
        <v/>
      </c>
      <c r="G210" s="87"/>
      <c r="H210" s="84"/>
      <c r="I210" s="84"/>
      <c r="J210" s="46"/>
      <c r="K210" s="44"/>
      <c r="L210" s="44"/>
      <c r="M210" s="44"/>
      <c r="N210" s="46"/>
      <c r="O210" s="41"/>
      <c r="P210" s="194"/>
      <c r="Q210" s="41"/>
      <c r="R210" s="41"/>
      <c r="S210" s="84"/>
      <c r="T210" s="46"/>
      <c r="U210" s="201"/>
      <c r="V210" s="85"/>
      <c r="W210" s="86"/>
      <c r="X210" s="89"/>
      <c r="Y210" s="201"/>
      <c r="Z210" s="201"/>
      <c r="AA210" s="87"/>
      <c r="AB210" s="171" t="str">
        <f t="shared" si="10"/>
        <v/>
      </c>
      <c r="AC210" s="44"/>
      <c r="AD210" s="201"/>
      <c r="AE210" s="201"/>
      <c r="AF210" s="41"/>
      <c r="AG210" s="46"/>
      <c r="AH210" s="46"/>
      <c r="AI210" s="41"/>
      <c r="AJ210" s="675"/>
      <c r="AK210" s="676"/>
      <c r="AL210" s="42"/>
      <c r="AM210" s="327"/>
      <c r="AN210" s="44"/>
      <c r="AO210" s="171" t="str">
        <f t="shared" si="11"/>
        <v/>
      </c>
      <c r="AP210" s="44"/>
      <c r="AQ210" s="380"/>
      <c r="AR210" s="380"/>
      <c r="AS210" s="75"/>
      <c r="AT210" s="75"/>
      <c r="AU210" s="76" t="b">
        <f t="shared" si="12"/>
        <v>1</v>
      </c>
    </row>
    <row r="211" spans="1:47" ht="45" customHeight="1">
      <c r="A211" s="66"/>
      <c r="B211" s="66"/>
      <c r="C211" s="66"/>
      <c r="D211" s="66"/>
      <c r="E211" s="44"/>
      <c r="F211" s="287" t="str">
        <f t="shared" si="0"/>
        <v/>
      </c>
      <c r="G211" s="87"/>
      <c r="H211" s="84"/>
      <c r="I211" s="84"/>
      <c r="J211" s="46"/>
      <c r="K211" s="44"/>
      <c r="L211" s="44"/>
      <c r="M211" s="44"/>
      <c r="N211" s="46"/>
      <c r="O211" s="41"/>
      <c r="P211" s="194"/>
      <c r="Q211" s="41"/>
      <c r="R211" s="41"/>
      <c r="S211" s="84"/>
      <c r="T211" s="46"/>
      <c r="U211" s="201"/>
      <c r="V211" s="85"/>
      <c r="W211" s="86"/>
      <c r="X211" s="89"/>
      <c r="Y211" s="201"/>
      <c r="Z211" s="201"/>
      <c r="AA211" s="87"/>
      <c r="AB211" s="171" t="str">
        <f t="shared" si="10"/>
        <v/>
      </c>
      <c r="AC211" s="44"/>
      <c r="AD211" s="201"/>
      <c r="AE211" s="201"/>
      <c r="AF211" s="41"/>
      <c r="AG211" s="46"/>
      <c r="AH211" s="46"/>
      <c r="AI211" s="41"/>
      <c r="AJ211" s="675"/>
      <c r="AK211" s="676"/>
      <c r="AL211" s="42"/>
      <c r="AM211" s="327"/>
      <c r="AN211" s="44"/>
      <c r="AO211" s="171" t="str">
        <f t="shared" si="11"/>
        <v/>
      </c>
      <c r="AP211" s="44"/>
      <c r="AQ211" s="380"/>
      <c r="AR211" s="380"/>
      <c r="AS211" s="75"/>
      <c r="AT211" s="75"/>
      <c r="AU211" s="76" t="b">
        <f t="shared" si="12"/>
        <v>1</v>
      </c>
    </row>
    <row r="212" spans="1:47" ht="45" customHeight="1">
      <c r="A212" s="66"/>
      <c r="B212" s="66"/>
      <c r="C212" s="66"/>
      <c r="D212" s="66"/>
      <c r="E212" s="44"/>
      <c r="F212" s="287" t="str">
        <f t="shared" si="0"/>
        <v/>
      </c>
      <c r="G212" s="87"/>
      <c r="H212" s="84"/>
      <c r="I212" s="84"/>
      <c r="J212" s="46"/>
      <c r="K212" s="44"/>
      <c r="L212" s="44"/>
      <c r="M212" s="44"/>
      <c r="N212" s="46"/>
      <c r="O212" s="41"/>
      <c r="P212" s="194"/>
      <c r="Q212" s="41"/>
      <c r="R212" s="41"/>
      <c r="S212" s="84"/>
      <c r="T212" s="46"/>
      <c r="U212" s="201"/>
      <c r="V212" s="85"/>
      <c r="W212" s="86"/>
      <c r="X212" s="89"/>
      <c r="Y212" s="201"/>
      <c r="Z212" s="201"/>
      <c r="AA212" s="87"/>
      <c r="AB212" s="171" t="str">
        <f t="shared" si="10"/>
        <v/>
      </c>
      <c r="AC212" s="44"/>
      <c r="AD212" s="201"/>
      <c r="AE212" s="201"/>
      <c r="AF212" s="41"/>
      <c r="AG212" s="46"/>
      <c r="AH212" s="46"/>
      <c r="AI212" s="41"/>
      <c r="AJ212" s="675"/>
      <c r="AK212" s="676"/>
      <c r="AL212" s="42"/>
      <c r="AM212" s="327"/>
      <c r="AN212" s="44"/>
      <c r="AO212" s="171" t="str">
        <f t="shared" si="11"/>
        <v/>
      </c>
      <c r="AP212" s="44"/>
      <c r="AQ212" s="380"/>
      <c r="AR212" s="380"/>
      <c r="AS212" s="75"/>
      <c r="AT212" s="75"/>
      <c r="AU212" s="76" t="b">
        <f t="shared" si="12"/>
        <v>1</v>
      </c>
    </row>
    <row r="213" spans="1:47" ht="45" customHeight="1">
      <c r="A213" s="66"/>
      <c r="B213" s="66"/>
      <c r="C213" s="66"/>
      <c r="D213" s="66"/>
      <c r="E213" s="44"/>
      <c r="F213" s="287" t="str">
        <f t="shared" si="0"/>
        <v/>
      </c>
      <c r="G213" s="87"/>
      <c r="H213" s="84"/>
      <c r="I213" s="84"/>
      <c r="J213" s="46"/>
      <c r="K213" s="44"/>
      <c r="L213" s="44"/>
      <c r="M213" s="44"/>
      <c r="N213" s="46"/>
      <c r="O213" s="41"/>
      <c r="P213" s="194"/>
      <c r="Q213" s="41"/>
      <c r="R213" s="41"/>
      <c r="S213" s="84"/>
      <c r="T213" s="46"/>
      <c r="U213" s="201"/>
      <c r="V213" s="85"/>
      <c r="W213" s="86"/>
      <c r="X213" s="89"/>
      <c r="Y213" s="201"/>
      <c r="Z213" s="201"/>
      <c r="AA213" s="87"/>
      <c r="AB213" s="171" t="str">
        <f t="shared" si="10"/>
        <v/>
      </c>
      <c r="AC213" s="44"/>
      <c r="AD213" s="201"/>
      <c r="AE213" s="201"/>
      <c r="AF213" s="41"/>
      <c r="AG213" s="46"/>
      <c r="AH213" s="46"/>
      <c r="AI213" s="41"/>
      <c r="AJ213" s="675"/>
      <c r="AK213" s="676"/>
      <c r="AL213" s="42"/>
      <c r="AM213" s="327"/>
      <c r="AN213" s="44"/>
      <c r="AO213" s="171" t="str">
        <f t="shared" si="11"/>
        <v/>
      </c>
      <c r="AP213" s="44"/>
      <c r="AQ213" s="380"/>
      <c r="AR213" s="380"/>
      <c r="AS213" s="75"/>
      <c r="AT213" s="75"/>
      <c r="AU213" s="76" t="b">
        <f t="shared" si="12"/>
        <v>1</v>
      </c>
    </row>
    <row r="214" spans="1:47" ht="45" customHeight="1">
      <c r="A214" s="66"/>
      <c r="B214" s="66"/>
      <c r="C214" s="66"/>
      <c r="D214" s="66"/>
      <c r="E214" s="44"/>
      <c r="F214" s="287" t="str">
        <f t="shared" si="0"/>
        <v/>
      </c>
      <c r="G214" s="87"/>
      <c r="H214" s="84"/>
      <c r="I214" s="84"/>
      <c r="J214" s="46"/>
      <c r="K214" s="44"/>
      <c r="L214" s="44"/>
      <c r="M214" s="44"/>
      <c r="N214" s="46"/>
      <c r="O214" s="41"/>
      <c r="P214" s="194"/>
      <c r="Q214" s="41"/>
      <c r="R214" s="41"/>
      <c r="S214" s="84"/>
      <c r="T214" s="46"/>
      <c r="U214" s="201"/>
      <c r="V214" s="85"/>
      <c r="W214" s="86"/>
      <c r="X214" s="89"/>
      <c r="Y214" s="201"/>
      <c r="Z214" s="201"/>
      <c r="AA214" s="87"/>
      <c r="AB214" s="171" t="str">
        <f t="shared" si="10"/>
        <v/>
      </c>
      <c r="AC214" s="44"/>
      <c r="AD214" s="201"/>
      <c r="AE214" s="201"/>
      <c r="AF214" s="41"/>
      <c r="AG214" s="46"/>
      <c r="AH214" s="46"/>
      <c r="AI214" s="41"/>
      <c r="AJ214" s="675"/>
      <c r="AK214" s="676"/>
      <c r="AL214" s="42"/>
      <c r="AM214" s="327"/>
      <c r="AN214" s="44"/>
      <c r="AO214" s="171" t="str">
        <f t="shared" si="11"/>
        <v/>
      </c>
      <c r="AP214" s="44"/>
      <c r="AQ214" s="380"/>
      <c r="AR214" s="380"/>
      <c r="AS214" s="75"/>
      <c r="AT214" s="75"/>
      <c r="AU214" s="76" t="b">
        <f t="shared" si="12"/>
        <v>1</v>
      </c>
    </row>
    <row r="215" spans="1:47" ht="45" customHeight="1">
      <c r="A215" s="66"/>
      <c r="B215" s="66"/>
      <c r="C215" s="66"/>
      <c r="D215" s="66"/>
      <c r="E215" s="44"/>
      <c r="F215" s="287" t="str">
        <f t="shared" si="0"/>
        <v/>
      </c>
      <c r="G215" s="87"/>
      <c r="H215" s="84"/>
      <c r="I215" s="84"/>
      <c r="J215" s="46"/>
      <c r="K215" s="44"/>
      <c r="L215" s="44"/>
      <c r="M215" s="44"/>
      <c r="N215" s="46"/>
      <c r="O215" s="41"/>
      <c r="P215" s="194"/>
      <c r="Q215" s="41"/>
      <c r="R215" s="41"/>
      <c r="S215" s="84"/>
      <c r="T215" s="46"/>
      <c r="U215" s="201"/>
      <c r="V215" s="85"/>
      <c r="W215" s="86"/>
      <c r="X215" s="89"/>
      <c r="Y215" s="201"/>
      <c r="Z215" s="201"/>
      <c r="AA215" s="87"/>
      <c r="AB215" s="171" t="str">
        <f t="shared" si="10"/>
        <v/>
      </c>
      <c r="AC215" s="44"/>
      <c r="AD215" s="201"/>
      <c r="AE215" s="201"/>
      <c r="AF215" s="41"/>
      <c r="AG215" s="46"/>
      <c r="AH215" s="46"/>
      <c r="AI215" s="41"/>
      <c r="AJ215" s="675"/>
      <c r="AK215" s="676"/>
      <c r="AL215" s="42"/>
      <c r="AM215" s="327"/>
      <c r="AN215" s="44"/>
      <c r="AO215" s="171" t="str">
        <f t="shared" si="11"/>
        <v/>
      </c>
      <c r="AP215" s="44"/>
      <c r="AQ215" s="380"/>
      <c r="AR215" s="380"/>
      <c r="AS215" s="75"/>
      <c r="AT215" s="75"/>
      <c r="AU215" s="76" t="b">
        <f t="shared" si="12"/>
        <v>1</v>
      </c>
    </row>
    <row r="216" spans="1:47" ht="45" customHeight="1">
      <c r="A216" s="66"/>
      <c r="B216" s="66"/>
      <c r="C216" s="66"/>
      <c r="D216" s="66"/>
      <c r="E216" s="44"/>
      <c r="F216" s="287" t="str">
        <f t="shared" si="0"/>
        <v/>
      </c>
      <c r="G216" s="87"/>
      <c r="H216" s="84"/>
      <c r="I216" s="84"/>
      <c r="J216" s="46"/>
      <c r="K216" s="44"/>
      <c r="L216" s="44"/>
      <c r="M216" s="44"/>
      <c r="N216" s="46"/>
      <c r="O216" s="41"/>
      <c r="P216" s="194"/>
      <c r="Q216" s="41"/>
      <c r="R216" s="41"/>
      <c r="S216" s="84"/>
      <c r="T216" s="46"/>
      <c r="U216" s="201"/>
      <c r="V216" s="85"/>
      <c r="W216" s="86"/>
      <c r="X216" s="89"/>
      <c r="Y216" s="201"/>
      <c r="Z216" s="201"/>
      <c r="AA216" s="87"/>
      <c r="AB216" s="171" t="str">
        <f t="shared" si="10"/>
        <v/>
      </c>
      <c r="AC216" s="44"/>
      <c r="AD216" s="201"/>
      <c r="AE216" s="201"/>
      <c r="AF216" s="41"/>
      <c r="AG216" s="46"/>
      <c r="AH216" s="46"/>
      <c r="AI216" s="41"/>
      <c r="AJ216" s="675"/>
      <c r="AK216" s="676"/>
      <c r="AL216" s="42"/>
      <c r="AM216" s="327"/>
      <c r="AN216" s="44"/>
      <c r="AO216" s="171" t="str">
        <f t="shared" si="11"/>
        <v/>
      </c>
      <c r="AP216" s="44"/>
      <c r="AQ216" s="380"/>
      <c r="AR216" s="380"/>
      <c r="AS216" s="75"/>
      <c r="AT216" s="75"/>
      <c r="AU216" s="76" t="b">
        <f t="shared" si="12"/>
        <v>1</v>
      </c>
    </row>
    <row r="217" spans="1:47" ht="45" customHeight="1">
      <c r="A217" s="66"/>
      <c r="B217" s="66"/>
      <c r="C217" s="66"/>
      <c r="D217" s="66"/>
      <c r="E217" s="44"/>
      <c r="F217" s="287" t="str">
        <f t="shared" si="0"/>
        <v/>
      </c>
      <c r="G217" s="87"/>
      <c r="H217" s="84"/>
      <c r="I217" s="84"/>
      <c r="J217" s="46"/>
      <c r="K217" s="44"/>
      <c r="L217" s="44"/>
      <c r="M217" s="44"/>
      <c r="N217" s="46"/>
      <c r="O217" s="41"/>
      <c r="P217" s="194"/>
      <c r="Q217" s="41"/>
      <c r="R217" s="41"/>
      <c r="S217" s="84"/>
      <c r="T217" s="46"/>
      <c r="U217" s="201"/>
      <c r="V217" s="85"/>
      <c r="W217" s="86"/>
      <c r="X217" s="89"/>
      <c r="Y217" s="201"/>
      <c r="Z217" s="201"/>
      <c r="AA217" s="87"/>
      <c r="AB217" s="171" t="str">
        <f t="shared" si="10"/>
        <v/>
      </c>
      <c r="AC217" s="44"/>
      <c r="AD217" s="201"/>
      <c r="AE217" s="201"/>
      <c r="AF217" s="41"/>
      <c r="AG217" s="46"/>
      <c r="AH217" s="46"/>
      <c r="AI217" s="41"/>
      <c r="AJ217" s="675"/>
      <c r="AK217" s="676"/>
      <c r="AL217" s="42"/>
      <c r="AM217" s="327"/>
      <c r="AN217" s="44"/>
      <c r="AO217" s="171" t="str">
        <f t="shared" si="11"/>
        <v/>
      </c>
      <c r="AP217" s="44"/>
      <c r="AQ217" s="380"/>
      <c r="AR217" s="380"/>
      <c r="AS217" s="75"/>
      <c r="AT217" s="75"/>
      <c r="AU217" s="76" t="b">
        <f t="shared" si="12"/>
        <v>1</v>
      </c>
    </row>
    <row r="218" spans="1:47" ht="45" customHeight="1">
      <c r="A218" s="66"/>
      <c r="B218" s="66"/>
      <c r="C218" s="66"/>
      <c r="D218" s="66"/>
      <c r="E218" s="44"/>
      <c r="F218" s="287" t="str">
        <f t="shared" si="0"/>
        <v/>
      </c>
      <c r="G218" s="87"/>
      <c r="H218" s="84"/>
      <c r="I218" s="84"/>
      <c r="J218" s="46"/>
      <c r="K218" s="44"/>
      <c r="L218" s="44"/>
      <c r="M218" s="44"/>
      <c r="N218" s="46"/>
      <c r="O218" s="41"/>
      <c r="P218" s="194"/>
      <c r="Q218" s="41"/>
      <c r="R218" s="41"/>
      <c r="S218" s="84"/>
      <c r="T218" s="46"/>
      <c r="U218" s="201"/>
      <c r="V218" s="85"/>
      <c r="W218" s="86"/>
      <c r="X218" s="89"/>
      <c r="Y218" s="201"/>
      <c r="Z218" s="201"/>
      <c r="AA218" s="87"/>
      <c r="AB218" s="171" t="str">
        <f t="shared" si="10"/>
        <v/>
      </c>
      <c r="AC218" s="44"/>
      <c r="AD218" s="201"/>
      <c r="AE218" s="201"/>
      <c r="AF218" s="41"/>
      <c r="AG218" s="46"/>
      <c r="AH218" s="46"/>
      <c r="AI218" s="41"/>
      <c r="AJ218" s="675"/>
      <c r="AK218" s="676"/>
      <c r="AL218" s="42"/>
      <c r="AM218" s="327"/>
      <c r="AN218" s="44"/>
      <c r="AO218" s="171" t="str">
        <f t="shared" si="11"/>
        <v/>
      </c>
      <c r="AP218" s="44"/>
      <c r="AQ218" s="380"/>
      <c r="AR218" s="380"/>
      <c r="AS218" s="75"/>
      <c r="AT218" s="75"/>
      <c r="AU218" s="76" t="b">
        <f t="shared" si="12"/>
        <v>1</v>
      </c>
    </row>
    <row r="219" spans="1:47" ht="45" customHeight="1">
      <c r="A219" s="66"/>
      <c r="B219" s="66"/>
      <c r="C219" s="66"/>
      <c r="D219" s="66"/>
      <c r="E219" s="44"/>
      <c r="F219" s="287" t="str">
        <f t="shared" si="0"/>
        <v/>
      </c>
      <c r="G219" s="87"/>
      <c r="H219" s="84"/>
      <c r="I219" s="84"/>
      <c r="J219" s="46"/>
      <c r="K219" s="44"/>
      <c r="L219" s="44"/>
      <c r="M219" s="44"/>
      <c r="N219" s="46"/>
      <c r="O219" s="41"/>
      <c r="P219" s="194"/>
      <c r="Q219" s="41"/>
      <c r="R219" s="41"/>
      <c r="S219" s="84"/>
      <c r="T219" s="46"/>
      <c r="U219" s="201"/>
      <c r="V219" s="85"/>
      <c r="W219" s="86"/>
      <c r="X219" s="89"/>
      <c r="Y219" s="201"/>
      <c r="Z219" s="201"/>
      <c r="AA219" s="87"/>
      <c r="AB219" s="171" t="str">
        <f t="shared" si="10"/>
        <v/>
      </c>
      <c r="AC219" s="44"/>
      <c r="AD219" s="201"/>
      <c r="AE219" s="201"/>
      <c r="AF219" s="41"/>
      <c r="AG219" s="46"/>
      <c r="AH219" s="46"/>
      <c r="AI219" s="41"/>
      <c r="AJ219" s="675"/>
      <c r="AK219" s="676"/>
      <c r="AL219" s="42"/>
      <c r="AM219" s="327"/>
      <c r="AN219" s="44"/>
      <c r="AO219" s="171" t="str">
        <f t="shared" si="11"/>
        <v/>
      </c>
      <c r="AP219" s="44"/>
      <c r="AQ219" s="380"/>
      <c r="AR219" s="380"/>
      <c r="AS219" s="75"/>
      <c r="AT219" s="75"/>
      <c r="AU219" s="76" t="b">
        <f t="shared" si="12"/>
        <v>1</v>
      </c>
    </row>
    <row r="220" spans="1:47" ht="45" customHeight="1">
      <c r="A220" s="66"/>
      <c r="B220" s="66"/>
      <c r="C220" s="66"/>
      <c r="D220" s="66"/>
      <c r="E220" s="44"/>
      <c r="F220" s="287" t="str">
        <f t="shared" si="0"/>
        <v/>
      </c>
      <c r="G220" s="87"/>
      <c r="H220" s="84"/>
      <c r="I220" s="84"/>
      <c r="J220" s="46"/>
      <c r="K220" s="44"/>
      <c r="L220" s="44"/>
      <c r="M220" s="44"/>
      <c r="N220" s="46"/>
      <c r="O220" s="41"/>
      <c r="P220" s="194"/>
      <c r="Q220" s="41"/>
      <c r="R220" s="41"/>
      <c r="S220" s="84"/>
      <c r="T220" s="46"/>
      <c r="U220" s="201"/>
      <c r="V220" s="85"/>
      <c r="W220" s="86"/>
      <c r="X220" s="89"/>
      <c r="Y220" s="201"/>
      <c r="Z220" s="201"/>
      <c r="AA220" s="87"/>
      <c r="AB220" s="171" t="str">
        <f t="shared" si="10"/>
        <v/>
      </c>
      <c r="AC220" s="44"/>
      <c r="AD220" s="201"/>
      <c r="AE220" s="201"/>
      <c r="AF220" s="41"/>
      <c r="AG220" s="46"/>
      <c r="AH220" s="46"/>
      <c r="AI220" s="41"/>
      <c r="AJ220" s="675"/>
      <c r="AK220" s="676"/>
      <c r="AL220" s="42"/>
      <c r="AM220" s="327"/>
      <c r="AN220" s="44"/>
      <c r="AO220" s="171" t="str">
        <f t="shared" si="11"/>
        <v/>
      </c>
      <c r="AP220" s="44"/>
      <c r="AQ220" s="380"/>
      <c r="AR220" s="380"/>
      <c r="AS220" s="75"/>
      <c r="AT220" s="75"/>
      <c r="AU220" s="76" t="b">
        <f t="shared" si="12"/>
        <v>1</v>
      </c>
    </row>
    <row r="221" spans="1:47" ht="45" customHeight="1">
      <c r="A221" s="66"/>
      <c r="B221" s="66"/>
      <c r="C221" s="66"/>
      <c r="D221" s="66"/>
      <c r="E221" s="44"/>
      <c r="F221" s="287" t="str">
        <f t="shared" si="0"/>
        <v/>
      </c>
      <c r="G221" s="87"/>
      <c r="H221" s="84"/>
      <c r="I221" s="84"/>
      <c r="J221" s="46"/>
      <c r="K221" s="44"/>
      <c r="L221" s="44"/>
      <c r="M221" s="44"/>
      <c r="N221" s="46"/>
      <c r="O221" s="41"/>
      <c r="P221" s="194"/>
      <c r="Q221" s="41"/>
      <c r="R221" s="41"/>
      <c r="S221" s="84"/>
      <c r="T221" s="46"/>
      <c r="U221" s="201"/>
      <c r="V221" s="85"/>
      <c r="W221" s="86"/>
      <c r="X221" s="89"/>
      <c r="Y221" s="201"/>
      <c r="Z221" s="201"/>
      <c r="AA221" s="87"/>
      <c r="AB221" s="171" t="str">
        <f t="shared" si="10"/>
        <v/>
      </c>
      <c r="AC221" s="44"/>
      <c r="AD221" s="201"/>
      <c r="AE221" s="201"/>
      <c r="AF221" s="41"/>
      <c r="AG221" s="46"/>
      <c r="AH221" s="46"/>
      <c r="AI221" s="41"/>
      <c r="AJ221" s="675"/>
      <c r="AK221" s="676"/>
      <c r="AL221" s="42"/>
      <c r="AM221" s="327"/>
      <c r="AN221" s="44"/>
      <c r="AO221" s="171" t="str">
        <f t="shared" si="11"/>
        <v/>
      </c>
      <c r="AP221" s="44"/>
      <c r="AQ221" s="380"/>
      <c r="AR221" s="380"/>
      <c r="AS221" s="75"/>
      <c r="AT221" s="75"/>
      <c r="AU221" s="76" t="b">
        <f t="shared" si="12"/>
        <v>1</v>
      </c>
    </row>
    <row r="222" spans="1:47" ht="45" customHeight="1">
      <c r="A222" s="66"/>
      <c r="B222" s="66"/>
      <c r="C222" s="66"/>
      <c r="D222" s="66"/>
      <c r="E222" s="44"/>
      <c r="F222" s="287" t="str">
        <f t="shared" si="0"/>
        <v/>
      </c>
      <c r="G222" s="87"/>
      <c r="H222" s="84"/>
      <c r="I222" s="84"/>
      <c r="J222" s="46"/>
      <c r="K222" s="44"/>
      <c r="L222" s="44"/>
      <c r="M222" s="44"/>
      <c r="N222" s="46"/>
      <c r="O222" s="41"/>
      <c r="P222" s="194"/>
      <c r="Q222" s="41"/>
      <c r="R222" s="41"/>
      <c r="S222" s="84"/>
      <c r="T222" s="46"/>
      <c r="U222" s="201"/>
      <c r="V222" s="85"/>
      <c r="W222" s="86"/>
      <c r="X222" s="89"/>
      <c r="Y222" s="201"/>
      <c r="Z222" s="201"/>
      <c r="AA222" s="87"/>
      <c r="AB222" s="171" t="str">
        <f t="shared" si="10"/>
        <v/>
      </c>
      <c r="AC222" s="44"/>
      <c r="AD222" s="201"/>
      <c r="AE222" s="201"/>
      <c r="AF222" s="41"/>
      <c r="AG222" s="46"/>
      <c r="AH222" s="46"/>
      <c r="AI222" s="41"/>
      <c r="AJ222" s="675"/>
      <c r="AK222" s="676"/>
      <c r="AL222" s="42"/>
      <c r="AM222" s="327"/>
      <c r="AN222" s="44"/>
      <c r="AO222" s="171" t="str">
        <f t="shared" si="11"/>
        <v/>
      </c>
      <c r="AP222" s="44"/>
      <c r="AQ222" s="380"/>
      <c r="AR222" s="380"/>
      <c r="AS222" s="75"/>
      <c r="AT222" s="75"/>
      <c r="AU222" s="76" t="b">
        <f t="shared" si="12"/>
        <v>1</v>
      </c>
    </row>
    <row r="223" spans="1:47" ht="45" customHeight="1">
      <c r="A223" s="66"/>
      <c r="B223" s="66"/>
      <c r="C223" s="66"/>
      <c r="D223" s="66"/>
      <c r="E223" s="44"/>
      <c r="F223" s="287" t="str">
        <f t="shared" si="0"/>
        <v/>
      </c>
      <c r="G223" s="87"/>
      <c r="H223" s="84"/>
      <c r="I223" s="84"/>
      <c r="J223" s="46"/>
      <c r="K223" s="44"/>
      <c r="L223" s="44"/>
      <c r="M223" s="44"/>
      <c r="N223" s="46"/>
      <c r="O223" s="41"/>
      <c r="P223" s="194"/>
      <c r="Q223" s="41"/>
      <c r="R223" s="41"/>
      <c r="S223" s="84"/>
      <c r="T223" s="46"/>
      <c r="U223" s="201"/>
      <c r="V223" s="85"/>
      <c r="W223" s="86"/>
      <c r="X223" s="89"/>
      <c r="Y223" s="201"/>
      <c r="Z223" s="201"/>
      <c r="AA223" s="87"/>
      <c r="AB223" s="171" t="str">
        <f t="shared" si="10"/>
        <v/>
      </c>
      <c r="AC223" s="44"/>
      <c r="AD223" s="201"/>
      <c r="AE223" s="201"/>
      <c r="AF223" s="41"/>
      <c r="AG223" s="46"/>
      <c r="AH223" s="46"/>
      <c r="AI223" s="41"/>
      <c r="AJ223" s="675"/>
      <c r="AK223" s="676"/>
      <c r="AL223" s="42"/>
      <c r="AM223" s="327"/>
      <c r="AN223" s="44"/>
      <c r="AO223" s="171" t="str">
        <f t="shared" si="11"/>
        <v/>
      </c>
      <c r="AP223" s="44"/>
      <c r="AQ223" s="380"/>
      <c r="AR223" s="380"/>
      <c r="AS223" s="75"/>
      <c r="AT223" s="75"/>
      <c r="AU223" s="76" t="b">
        <f t="shared" si="12"/>
        <v>1</v>
      </c>
    </row>
    <row r="224" spans="1:47" ht="45" customHeight="1">
      <c r="A224" s="66"/>
      <c r="B224" s="66"/>
      <c r="C224" s="66"/>
      <c r="D224" s="66"/>
      <c r="E224" s="44"/>
      <c r="F224" s="287" t="str">
        <f t="shared" si="0"/>
        <v/>
      </c>
      <c r="G224" s="87"/>
      <c r="H224" s="84"/>
      <c r="I224" s="84"/>
      <c r="J224" s="46"/>
      <c r="K224" s="44"/>
      <c r="L224" s="44"/>
      <c r="M224" s="44"/>
      <c r="N224" s="46"/>
      <c r="O224" s="41"/>
      <c r="P224" s="194"/>
      <c r="Q224" s="41"/>
      <c r="R224" s="41"/>
      <c r="S224" s="84"/>
      <c r="T224" s="46"/>
      <c r="U224" s="201"/>
      <c r="V224" s="85"/>
      <c r="W224" s="86"/>
      <c r="X224" s="89"/>
      <c r="Y224" s="201"/>
      <c r="Z224" s="201"/>
      <c r="AA224" s="87"/>
      <c r="AB224" s="171" t="str">
        <f t="shared" si="10"/>
        <v/>
      </c>
      <c r="AC224" s="44"/>
      <c r="AD224" s="201"/>
      <c r="AE224" s="201"/>
      <c r="AF224" s="41"/>
      <c r="AG224" s="46"/>
      <c r="AH224" s="46"/>
      <c r="AI224" s="41"/>
      <c r="AJ224" s="675"/>
      <c r="AK224" s="676"/>
      <c r="AL224" s="42"/>
      <c r="AM224" s="327"/>
      <c r="AN224" s="44"/>
      <c r="AO224" s="171" t="str">
        <f t="shared" si="11"/>
        <v/>
      </c>
      <c r="AP224" s="44"/>
      <c r="AQ224" s="380"/>
      <c r="AR224" s="380"/>
      <c r="AS224" s="75"/>
      <c r="AT224" s="75"/>
      <c r="AU224" s="76" t="b">
        <f t="shared" si="12"/>
        <v>1</v>
      </c>
    </row>
    <row r="225" spans="1:47" ht="45" customHeight="1">
      <c r="A225" s="66"/>
      <c r="B225" s="66"/>
      <c r="C225" s="66"/>
      <c r="D225" s="66"/>
      <c r="E225" s="44"/>
      <c r="F225" s="287" t="str">
        <f t="shared" si="0"/>
        <v/>
      </c>
      <c r="G225" s="87"/>
      <c r="H225" s="84"/>
      <c r="I225" s="84"/>
      <c r="J225" s="46"/>
      <c r="K225" s="44"/>
      <c r="L225" s="44"/>
      <c r="M225" s="44"/>
      <c r="N225" s="46"/>
      <c r="O225" s="41"/>
      <c r="P225" s="194"/>
      <c r="Q225" s="41"/>
      <c r="R225" s="41"/>
      <c r="S225" s="84"/>
      <c r="T225" s="46"/>
      <c r="U225" s="201"/>
      <c r="V225" s="85"/>
      <c r="W225" s="86"/>
      <c r="X225" s="89"/>
      <c r="Y225" s="201"/>
      <c r="Z225" s="201"/>
      <c r="AA225" s="87"/>
      <c r="AB225" s="171" t="str">
        <f t="shared" si="10"/>
        <v/>
      </c>
      <c r="AC225" s="44"/>
      <c r="AD225" s="201"/>
      <c r="AE225" s="201"/>
      <c r="AF225" s="41"/>
      <c r="AG225" s="46"/>
      <c r="AH225" s="46"/>
      <c r="AI225" s="41"/>
      <c r="AJ225" s="675"/>
      <c r="AK225" s="676"/>
      <c r="AL225" s="42"/>
      <c r="AM225" s="327"/>
      <c r="AN225" s="44"/>
      <c r="AO225" s="171" t="str">
        <f t="shared" si="11"/>
        <v/>
      </c>
      <c r="AP225" s="44"/>
      <c r="AQ225" s="380"/>
      <c r="AR225" s="380"/>
      <c r="AS225" s="75"/>
      <c r="AT225" s="75"/>
      <c r="AU225" s="76" t="b">
        <f t="shared" si="12"/>
        <v>1</v>
      </c>
    </row>
    <row r="226" spans="1:47" ht="45" customHeight="1">
      <c r="A226" s="66"/>
      <c r="B226" s="66"/>
      <c r="C226" s="66"/>
      <c r="D226" s="66"/>
      <c r="E226" s="44"/>
      <c r="F226" s="287" t="str">
        <f t="shared" si="0"/>
        <v/>
      </c>
      <c r="G226" s="87"/>
      <c r="H226" s="84"/>
      <c r="I226" s="84"/>
      <c r="J226" s="46"/>
      <c r="K226" s="44"/>
      <c r="L226" s="44"/>
      <c r="M226" s="44"/>
      <c r="N226" s="46"/>
      <c r="O226" s="41"/>
      <c r="P226" s="194"/>
      <c r="Q226" s="41"/>
      <c r="R226" s="41"/>
      <c r="S226" s="84"/>
      <c r="T226" s="46"/>
      <c r="U226" s="201"/>
      <c r="V226" s="85"/>
      <c r="W226" s="86"/>
      <c r="X226" s="89"/>
      <c r="Y226" s="201"/>
      <c r="Z226" s="201"/>
      <c r="AA226" s="87"/>
      <c r="AB226" s="171" t="str">
        <f t="shared" si="10"/>
        <v/>
      </c>
      <c r="AC226" s="44"/>
      <c r="AD226" s="201"/>
      <c r="AE226" s="201"/>
      <c r="AF226" s="41"/>
      <c r="AG226" s="46"/>
      <c r="AH226" s="46"/>
      <c r="AI226" s="41"/>
      <c r="AJ226" s="675"/>
      <c r="AK226" s="676"/>
      <c r="AL226" s="42"/>
      <c r="AM226" s="327"/>
      <c r="AN226" s="44"/>
      <c r="AO226" s="171" t="str">
        <f t="shared" si="11"/>
        <v/>
      </c>
      <c r="AP226" s="44"/>
      <c r="AQ226" s="380"/>
      <c r="AR226" s="380"/>
      <c r="AS226" s="75"/>
      <c r="AT226" s="75"/>
      <c r="AU226" s="76" t="b">
        <f t="shared" si="12"/>
        <v>1</v>
      </c>
    </row>
    <row r="227" spans="1:47" ht="45" customHeight="1">
      <c r="A227" s="66"/>
      <c r="B227" s="66"/>
      <c r="C227" s="66"/>
      <c r="D227" s="66"/>
      <c r="E227" s="44"/>
      <c r="F227" s="287" t="str">
        <f t="shared" si="0"/>
        <v/>
      </c>
      <c r="G227" s="87"/>
      <c r="H227" s="84"/>
      <c r="I227" s="84"/>
      <c r="J227" s="46"/>
      <c r="K227" s="44"/>
      <c r="L227" s="44"/>
      <c r="M227" s="44"/>
      <c r="N227" s="46"/>
      <c r="O227" s="41"/>
      <c r="P227" s="194"/>
      <c r="Q227" s="41"/>
      <c r="R227" s="41"/>
      <c r="S227" s="84"/>
      <c r="T227" s="46"/>
      <c r="U227" s="201"/>
      <c r="V227" s="85"/>
      <c r="W227" s="86"/>
      <c r="X227" s="89"/>
      <c r="Y227" s="201"/>
      <c r="Z227" s="201"/>
      <c r="AA227" s="87"/>
      <c r="AB227" s="171" t="str">
        <f t="shared" si="10"/>
        <v/>
      </c>
      <c r="AC227" s="44"/>
      <c r="AD227" s="201"/>
      <c r="AE227" s="201"/>
      <c r="AF227" s="41"/>
      <c r="AG227" s="46"/>
      <c r="AH227" s="46"/>
      <c r="AI227" s="41"/>
      <c r="AJ227" s="675"/>
      <c r="AK227" s="676"/>
      <c r="AL227" s="42"/>
      <c r="AM227" s="327"/>
      <c r="AN227" s="44"/>
      <c r="AO227" s="171" t="str">
        <f t="shared" si="11"/>
        <v/>
      </c>
      <c r="AP227" s="44"/>
      <c r="AQ227" s="380"/>
      <c r="AR227" s="380"/>
      <c r="AS227" s="75"/>
      <c r="AT227" s="75"/>
      <c r="AU227" s="76" t="b">
        <f t="shared" si="12"/>
        <v>1</v>
      </c>
    </row>
    <row r="228" spans="1:47" ht="45" customHeight="1">
      <c r="A228" s="66"/>
      <c r="B228" s="66"/>
      <c r="C228" s="66"/>
      <c r="D228" s="66"/>
      <c r="E228" s="44"/>
      <c r="F228" s="287" t="str">
        <f t="shared" si="0"/>
        <v/>
      </c>
      <c r="G228" s="87"/>
      <c r="H228" s="84"/>
      <c r="I228" s="84"/>
      <c r="J228" s="46"/>
      <c r="K228" s="44"/>
      <c r="L228" s="44"/>
      <c r="M228" s="44"/>
      <c r="N228" s="46"/>
      <c r="O228" s="41"/>
      <c r="P228" s="194"/>
      <c r="Q228" s="41"/>
      <c r="R228" s="41"/>
      <c r="S228" s="84"/>
      <c r="T228" s="46"/>
      <c r="U228" s="201"/>
      <c r="V228" s="85"/>
      <c r="W228" s="86"/>
      <c r="X228" s="89"/>
      <c r="Y228" s="201"/>
      <c r="Z228" s="201"/>
      <c r="AA228" s="87"/>
      <c r="AB228" s="171" t="str">
        <f t="shared" si="10"/>
        <v/>
      </c>
      <c r="AC228" s="44"/>
      <c r="AD228" s="201"/>
      <c r="AE228" s="201"/>
      <c r="AF228" s="41"/>
      <c r="AG228" s="46"/>
      <c r="AH228" s="46"/>
      <c r="AI228" s="41"/>
      <c r="AJ228" s="675"/>
      <c r="AK228" s="676"/>
      <c r="AL228" s="42"/>
      <c r="AM228" s="327"/>
      <c r="AN228" s="44"/>
      <c r="AO228" s="171" t="str">
        <f t="shared" si="11"/>
        <v/>
      </c>
      <c r="AP228" s="44"/>
      <c r="AQ228" s="380"/>
      <c r="AR228" s="380"/>
      <c r="AS228" s="75"/>
      <c r="AT228" s="75"/>
      <c r="AU228" s="76" t="b">
        <f t="shared" si="12"/>
        <v>1</v>
      </c>
    </row>
    <row r="229" spans="1:47" ht="45" customHeight="1">
      <c r="A229" s="66"/>
      <c r="B229" s="66"/>
      <c r="C229" s="66"/>
      <c r="D229" s="66"/>
      <c r="E229" s="44"/>
      <c r="F229" s="287" t="str">
        <f t="shared" si="0"/>
        <v/>
      </c>
      <c r="G229" s="87"/>
      <c r="H229" s="84"/>
      <c r="I229" s="84"/>
      <c r="J229" s="46"/>
      <c r="K229" s="44"/>
      <c r="L229" s="44"/>
      <c r="M229" s="44"/>
      <c r="N229" s="46"/>
      <c r="O229" s="41"/>
      <c r="P229" s="194"/>
      <c r="Q229" s="41"/>
      <c r="R229" s="41"/>
      <c r="S229" s="84"/>
      <c r="T229" s="46"/>
      <c r="U229" s="201"/>
      <c r="V229" s="85"/>
      <c r="W229" s="86"/>
      <c r="X229" s="89"/>
      <c r="Y229" s="201"/>
      <c r="Z229" s="201"/>
      <c r="AA229" s="87"/>
      <c r="AB229" s="171" t="str">
        <f t="shared" si="10"/>
        <v/>
      </c>
      <c r="AC229" s="44"/>
      <c r="AD229" s="201"/>
      <c r="AE229" s="201"/>
      <c r="AF229" s="41"/>
      <c r="AG229" s="46"/>
      <c r="AH229" s="46"/>
      <c r="AI229" s="41"/>
      <c r="AJ229" s="675"/>
      <c r="AK229" s="676"/>
      <c r="AL229" s="42"/>
      <c r="AM229" s="327"/>
      <c r="AN229" s="44"/>
      <c r="AO229" s="171" t="str">
        <f t="shared" si="11"/>
        <v/>
      </c>
      <c r="AP229" s="44"/>
      <c r="AQ229" s="380"/>
      <c r="AR229" s="380"/>
      <c r="AS229" s="75"/>
      <c r="AT229" s="75"/>
      <c r="AU229" s="76" t="b">
        <f t="shared" si="12"/>
        <v>1</v>
      </c>
    </row>
    <row r="230" spans="1:47" ht="45" customHeight="1">
      <c r="A230" s="66"/>
      <c r="B230" s="66"/>
      <c r="C230" s="66"/>
      <c r="D230" s="66"/>
      <c r="E230" s="44"/>
      <c r="F230" s="287" t="str">
        <f t="shared" si="0"/>
        <v/>
      </c>
      <c r="G230" s="87"/>
      <c r="H230" s="84"/>
      <c r="I230" s="84"/>
      <c r="J230" s="46"/>
      <c r="K230" s="44"/>
      <c r="L230" s="44"/>
      <c r="M230" s="44"/>
      <c r="N230" s="46"/>
      <c r="O230" s="41"/>
      <c r="P230" s="194"/>
      <c r="Q230" s="41"/>
      <c r="R230" s="41"/>
      <c r="S230" s="84"/>
      <c r="T230" s="46"/>
      <c r="U230" s="201"/>
      <c r="V230" s="85"/>
      <c r="W230" s="86"/>
      <c r="X230" s="89"/>
      <c r="Y230" s="201"/>
      <c r="Z230" s="201"/>
      <c r="AA230" s="87"/>
      <c r="AB230" s="171" t="str">
        <f t="shared" si="10"/>
        <v/>
      </c>
      <c r="AC230" s="44"/>
      <c r="AD230" s="201"/>
      <c r="AE230" s="201"/>
      <c r="AF230" s="41"/>
      <c r="AG230" s="46"/>
      <c r="AH230" s="46"/>
      <c r="AI230" s="41"/>
      <c r="AJ230" s="675"/>
      <c r="AK230" s="676"/>
      <c r="AL230" s="42"/>
      <c r="AM230" s="327"/>
      <c r="AN230" s="44"/>
      <c r="AO230" s="171" t="str">
        <f t="shared" si="11"/>
        <v/>
      </c>
      <c r="AP230" s="44"/>
      <c r="AQ230" s="380"/>
      <c r="AR230" s="380"/>
      <c r="AS230" s="75"/>
      <c r="AT230" s="75"/>
      <c r="AU230" s="76" t="b">
        <f t="shared" si="12"/>
        <v>1</v>
      </c>
    </row>
    <row r="231" spans="1:47" ht="45" customHeight="1">
      <c r="A231" s="66"/>
      <c r="B231" s="66"/>
      <c r="C231" s="66"/>
      <c r="D231" s="66"/>
      <c r="E231" s="44"/>
      <c r="F231" s="287" t="str">
        <f t="shared" si="0"/>
        <v/>
      </c>
      <c r="G231" s="87"/>
      <c r="H231" s="84"/>
      <c r="I231" s="84"/>
      <c r="J231" s="46"/>
      <c r="K231" s="44"/>
      <c r="L231" s="44"/>
      <c r="M231" s="44"/>
      <c r="N231" s="46"/>
      <c r="O231" s="41"/>
      <c r="P231" s="194"/>
      <c r="Q231" s="41"/>
      <c r="R231" s="41"/>
      <c r="S231" s="84"/>
      <c r="T231" s="46"/>
      <c r="U231" s="201"/>
      <c r="V231" s="85"/>
      <c r="W231" s="86"/>
      <c r="X231" s="89"/>
      <c r="Y231" s="201"/>
      <c r="Z231" s="201"/>
      <c r="AA231" s="87"/>
      <c r="AB231" s="171" t="str">
        <f t="shared" si="10"/>
        <v/>
      </c>
      <c r="AC231" s="44"/>
      <c r="AD231" s="201"/>
      <c r="AE231" s="201"/>
      <c r="AF231" s="41"/>
      <c r="AG231" s="46"/>
      <c r="AH231" s="46"/>
      <c r="AI231" s="41"/>
      <c r="AJ231" s="675"/>
      <c r="AK231" s="676"/>
      <c r="AL231" s="42"/>
      <c r="AM231" s="327"/>
      <c r="AN231" s="44"/>
      <c r="AO231" s="171" t="str">
        <f t="shared" si="11"/>
        <v/>
      </c>
      <c r="AP231" s="44"/>
      <c r="AQ231" s="380"/>
      <c r="AR231" s="380"/>
      <c r="AS231" s="75"/>
      <c r="AT231" s="75"/>
      <c r="AU231" s="76" t="b">
        <f t="shared" si="12"/>
        <v>1</v>
      </c>
    </row>
    <row r="232" spans="1:47" ht="45" customHeight="1">
      <c r="A232" s="66"/>
      <c r="B232" s="66"/>
      <c r="C232" s="66"/>
      <c r="D232" s="66"/>
      <c r="E232" s="44"/>
      <c r="F232" s="287" t="str">
        <f t="shared" si="0"/>
        <v/>
      </c>
      <c r="G232" s="87"/>
      <c r="H232" s="84"/>
      <c r="I232" s="84"/>
      <c r="J232" s="46"/>
      <c r="K232" s="44"/>
      <c r="L232" s="44"/>
      <c r="M232" s="44"/>
      <c r="N232" s="46"/>
      <c r="O232" s="41"/>
      <c r="P232" s="194"/>
      <c r="Q232" s="41"/>
      <c r="R232" s="41"/>
      <c r="S232" s="84"/>
      <c r="T232" s="46"/>
      <c r="U232" s="201"/>
      <c r="V232" s="85"/>
      <c r="W232" s="86"/>
      <c r="X232" s="89"/>
      <c r="Y232" s="201"/>
      <c r="Z232" s="201"/>
      <c r="AA232" s="87"/>
      <c r="AB232" s="171" t="str">
        <f t="shared" si="10"/>
        <v/>
      </c>
      <c r="AC232" s="44"/>
      <c r="AD232" s="201"/>
      <c r="AE232" s="201"/>
      <c r="AF232" s="41"/>
      <c r="AG232" s="46"/>
      <c r="AH232" s="46"/>
      <c r="AI232" s="41"/>
      <c r="AJ232" s="675"/>
      <c r="AK232" s="676"/>
      <c r="AL232" s="42"/>
      <c r="AM232" s="327"/>
      <c r="AN232" s="44"/>
      <c r="AO232" s="171" t="str">
        <f t="shared" si="11"/>
        <v/>
      </c>
      <c r="AP232" s="44"/>
      <c r="AQ232" s="380"/>
      <c r="AR232" s="380"/>
      <c r="AS232" s="75"/>
      <c r="AT232" s="75"/>
      <c r="AU232" s="76" t="b">
        <f t="shared" si="12"/>
        <v>1</v>
      </c>
    </row>
    <row r="233" spans="1:47" ht="45" customHeight="1">
      <c r="A233" s="66"/>
      <c r="B233" s="66"/>
      <c r="C233" s="66"/>
      <c r="D233" s="66"/>
      <c r="E233" s="44"/>
      <c r="F233" s="287" t="str">
        <f t="shared" si="0"/>
        <v/>
      </c>
      <c r="G233" s="87"/>
      <c r="H233" s="84"/>
      <c r="I233" s="84"/>
      <c r="J233" s="46"/>
      <c r="K233" s="44"/>
      <c r="L233" s="44"/>
      <c r="M233" s="44"/>
      <c r="N233" s="46"/>
      <c r="O233" s="41"/>
      <c r="P233" s="194"/>
      <c r="Q233" s="41"/>
      <c r="R233" s="41"/>
      <c r="S233" s="84"/>
      <c r="T233" s="46"/>
      <c r="U233" s="201"/>
      <c r="V233" s="85"/>
      <c r="W233" s="86"/>
      <c r="X233" s="89"/>
      <c r="Y233" s="201"/>
      <c r="Z233" s="201"/>
      <c r="AA233" s="87"/>
      <c r="AB233" s="171" t="str">
        <f t="shared" si="10"/>
        <v/>
      </c>
      <c r="AC233" s="44"/>
      <c r="AD233" s="201"/>
      <c r="AE233" s="201"/>
      <c r="AF233" s="41"/>
      <c r="AG233" s="46"/>
      <c r="AH233" s="46"/>
      <c r="AI233" s="41"/>
      <c r="AJ233" s="675"/>
      <c r="AK233" s="676"/>
      <c r="AL233" s="42"/>
      <c r="AM233" s="327"/>
      <c r="AN233" s="44"/>
      <c r="AO233" s="171" t="str">
        <f t="shared" si="11"/>
        <v/>
      </c>
      <c r="AP233" s="44"/>
      <c r="AQ233" s="380"/>
      <c r="AR233" s="380"/>
      <c r="AS233" s="75"/>
      <c r="AT233" s="75"/>
      <c r="AU233" s="76" t="b">
        <f t="shared" si="12"/>
        <v>1</v>
      </c>
    </row>
    <row r="234" spans="1:47" ht="45" customHeight="1">
      <c r="A234" s="66"/>
      <c r="B234" s="66"/>
      <c r="C234" s="66"/>
      <c r="D234" s="66"/>
      <c r="E234" s="44"/>
      <c r="F234" s="287" t="str">
        <f t="shared" si="0"/>
        <v/>
      </c>
      <c r="G234" s="87"/>
      <c r="H234" s="84"/>
      <c r="I234" s="84"/>
      <c r="J234" s="46"/>
      <c r="K234" s="44"/>
      <c r="L234" s="44"/>
      <c r="M234" s="44"/>
      <c r="N234" s="46"/>
      <c r="O234" s="41"/>
      <c r="P234" s="194"/>
      <c r="Q234" s="41"/>
      <c r="R234" s="41"/>
      <c r="S234" s="84"/>
      <c r="T234" s="46"/>
      <c r="U234" s="201"/>
      <c r="V234" s="85"/>
      <c r="W234" s="86"/>
      <c r="X234" s="89"/>
      <c r="Y234" s="201"/>
      <c r="Z234" s="201"/>
      <c r="AA234" s="87"/>
      <c r="AB234" s="171" t="str">
        <f t="shared" si="10"/>
        <v/>
      </c>
      <c r="AC234" s="44"/>
      <c r="AD234" s="201"/>
      <c r="AE234" s="201"/>
      <c r="AF234" s="41"/>
      <c r="AG234" s="46"/>
      <c r="AH234" s="46"/>
      <c r="AI234" s="41"/>
      <c r="AJ234" s="675"/>
      <c r="AK234" s="676"/>
      <c r="AL234" s="42"/>
      <c r="AM234" s="327"/>
      <c r="AN234" s="44"/>
      <c r="AO234" s="171" t="str">
        <f t="shared" si="11"/>
        <v/>
      </c>
      <c r="AP234" s="44"/>
      <c r="AQ234" s="380"/>
      <c r="AR234" s="380"/>
      <c r="AS234" s="75"/>
      <c r="AT234" s="75"/>
      <c r="AU234" s="76" t="b">
        <f t="shared" si="12"/>
        <v>1</v>
      </c>
    </row>
    <row r="235" spans="1:47" ht="45" customHeight="1">
      <c r="A235" s="66"/>
      <c r="B235" s="66"/>
      <c r="C235" s="66"/>
      <c r="D235" s="66"/>
      <c r="E235" s="44"/>
      <c r="F235" s="287" t="str">
        <f t="shared" si="0"/>
        <v/>
      </c>
      <c r="G235" s="87"/>
      <c r="H235" s="84"/>
      <c r="I235" s="84"/>
      <c r="J235" s="46"/>
      <c r="K235" s="44"/>
      <c r="L235" s="44"/>
      <c r="M235" s="44"/>
      <c r="N235" s="46"/>
      <c r="O235" s="41"/>
      <c r="P235" s="194"/>
      <c r="Q235" s="41"/>
      <c r="R235" s="41"/>
      <c r="S235" s="84"/>
      <c r="T235" s="46"/>
      <c r="U235" s="201"/>
      <c r="V235" s="85"/>
      <c r="W235" s="86"/>
      <c r="X235" s="89"/>
      <c r="Y235" s="201"/>
      <c r="Z235" s="201"/>
      <c r="AA235" s="87"/>
      <c r="AB235" s="171" t="str">
        <f t="shared" si="10"/>
        <v/>
      </c>
      <c r="AC235" s="44"/>
      <c r="AD235" s="201"/>
      <c r="AE235" s="201"/>
      <c r="AF235" s="41"/>
      <c r="AG235" s="46"/>
      <c r="AH235" s="46"/>
      <c r="AI235" s="41"/>
      <c r="AJ235" s="675"/>
      <c r="AK235" s="676"/>
      <c r="AL235" s="42"/>
      <c r="AM235" s="327"/>
      <c r="AN235" s="44"/>
      <c r="AO235" s="171" t="str">
        <f t="shared" si="11"/>
        <v/>
      </c>
      <c r="AP235" s="44"/>
      <c r="AQ235" s="380"/>
      <c r="AR235" s="380"/>
      <c r="AS235" s="75"/>
      <c r="AT235" s="75"/>
      <c r="AU235" s="76" t="b">
        <f t="shared" si="12"/>
        <v>1</v>
      </c>
    </row>
    <row r="236" spans="1:47" ht="45" customHeight="1">
      <c r="A236" s="66"/>
      <c r="B236" s="66"/>
      <c r="C236" s="66"/>
      <c r="D236" s="66"/>
      <c r="E236" s="44"/>
      <c r="F236" s="287" t="str">
        <f t="shared" si="0"/>
        <v/>
      </c>
      <c r="G236" s="87"/>
      <c r="H236" s="84"/>
      <c r="I236" s="84"/>
      <c r="J236" s="46"/>
      <c r="K236" s="44"/>
      <c r="L236" s="44"/>
      <c r="M236" s="44"/>
      <c r="N236" s="46"/>
      <c r="O236" s="41"/>
      <c r="P236" s="194"/>
      <c r="Q236" s="41"/>
      <c r="R236" s="41"/>
      <c r="S236" s="84"/>
      <c r="T236" s="46"/>
      <c r="U236" s="201"/>
      <c r="V236" s="85"/>
      <c r="W236" s="86"/>
      <c r="X236" s="89"/>
      <c r="Y236" s="201"/>
      <c r="Z236" s="201"/>
      <c r="AA236" s="87"/>
      <c r="AB236" s="171" t="str">
        <f t="shared" si="10"/>
        <v/>
      </c>
      <c r="AC236" s="44"/>
      <c r="AD236" s="201"/>
      <c r="AE236" s="201"/>
      <c r="AF236" s="41"/>
      <c r="AG236" s="46"/>
      <c r="AH236" s="46"/>
      <c r="AI236" s="41"/>
      <c r="AJ236" s="675"/>
      <c r="AK236" s="676"/>
      <c r="AL236" s="42"/>
      <c r="AM236" s="327"/>
      <c r="AN236" s="44"/>
      <c r="AO236" s="171" t="str">
        <f t="shared" si="11"/>
        <v/>
      </c>
      <c r="AP236" s="44"/>
      <c r="AQ236" s="380"/>
      <c r="AR236" s="380"/>
      <c r="AS236" s="75"/>
      <c r="AT236" s="75"/>
      <c r="AU236" s="76" t="b">
        <f t="shared" si="12"/>
        <v>1</v>
      </c>
    </row>
    <row r="237" spans="1:47" ht="45" customHeight="1">
      <c r="A237" s="66"/>
      <c r="B237" s="66"/>
      <c r="C237" s="66"/>
      <c r="D237" s="66"/>
      <c r="E237" s="44"/>
      <c r="F237" s="287" t="str">
        <f t="shared" si="0"/>
        <v/>
      </c>
      <c r="G237" s="87"/>
      <c r="H237" s="84"/>
      <c r="I237" s="84"/>
      <c r="J237" s="46"/>
      <c r="K237" s="44"/>
      <c r="L237" s="44"/>
      <c r="M237" s="44"/>
      <c r="N237" s="46"/>
      <c r="O237" s="41"/>
      <c r="P237" s="194"/>
      <c r="Q237" s="41"/>
      <c r="R237" s="41"/>
      <c r="S237" s="84"/>
      <c r="T237" s="46"/>
      <c r="U237" s="201"/>
      <c r="V237" s="85"/>
      <c r="W237" s="86"/>
      <c r="X237" s="89"/>
      <c r="Y237" s="201"/>
      <c r="Z237" s="201"/>
      <c r="AA237" s="87"/>
      <c r="AB237" s="171" t="str">
        <f t="shared" si="10"/>
        <v/>
      </c>
      <c r="AC237" s="44"/>
      <c r="AD237" s="201"/>
      <c r="AE237" s="201"/>
      <c r="AF237" s="41"/>
      <c r="AG237" s="46"/>
      <c r="AH237" s="46"/>
      <c r="AI237" s="41"/>
      <c r="AJ237" s="675"/>
      <c r="AK237" s="676"/>
      <c r="AL237" s="42"/>
      <c r="AM237" s="327"/>
      <c r="AN237" s="44"/>
      <c r="AO237" s="171" t="str">
        <f t="shared" si="11"/>
        <v/>
      </c>
      <c r="AP237" s="44"/>
      <c r="AQ237" s="380"/>
      <c r="AR237" s="380"/>
      <c r="AS237" s="75"/>
      <c r="AT237" s="75"/>
      <c r="AU237" s="76" t="b">
        <f t="shared" si="12"/>
        <v>1</v>
      </c>
    </row>
    <row r="238" spans="1:47" ht="45" customHeight="1">
      <c r="A238" s="66"/>
      <c r="B238" s="66"/>
      <c r="C238" s="66"/>
      <c r="D238" s="66"/>
      <c r="E238" s="44"/>
      <c r="F238" s="287" t="str">
        <f t="shared" si="0"/>
        <v/>
      </c>
      <c r="G238" s="87"/>
      <c r="H238" s="84"/>
      <c r="I238" s="84"/>
      <c r="J238" s="46"/>
      <c r="K238" s="44"/>
      <c r="L238" s="44"/>
      <c r="M238" s="44"/>
      <c r="N238" s="46"/>
      <c r="O238" s="41"/>
      <c r="P238" s="194"/>
      <c r="Q238" s="41"/>
      <c r="R238" s="41"/>
      <c r="S238" s="84"/>
      <c r="T238" s="46"/>
      <c r="U238" s="201"/>
      <c r="V238" s="85"/>
      <c r="W238" s="86"/>
      <c r="X238" s="89"/>
      <c r="Y238" s="201"/>
      <c r="Z238" s="201"/>
      <c r="AA238" s="87"/>
      <c r="AB238" s="171" t="str">
        <f t="shared" si="10"/>
        <v/>
      </c>
      <c r="AC238" s="44"/>
      <c r="AD238" s="201"/>
      <c r="AE238" s="201"/>
      <c r="AF238" s="41"/>
      <c r="AG238" s="46"/>
      <c r="AH238" s="46"/>
      <c r="AI238" s="41"/>
      <c r="AJ238" s="675"/>
      <c r="AK238" s="676"/>
      <c r="AL238" s="42"/>
      <c r="AM238" s="327"/>
      <c r="AN238" s="44"/>
      <c r="AO238" s="171" t="str">
        <f t="shared" si="11"/>
        <v/>
      </c>
      <c r="AP238" s="44"/>
      <c r="AQ238" s="380"/>
      <c r="AR238" s="380"/>
      <c r="AS238" s="75"/>
      <c r="AT238" s="75"/>
      <c r="AU238" s="76" t="b">
        <f t="shared" si="12"/>
        <v>1</v>
      </c>
    </row>
    <row r="239" spans="1:47" ht="45" customHeight="1">
      <c r="A239" s="66"/>
      <c r="B239" s="66"/>
      <c r="C239" s="66"/>
      <c r="D239" s="66"/>
      <c r="E239" s="44"/>
      <c r="F239" s="287" t="str">
        <f t="shared" si="0"/>
        <v/>
      </c>
      <c r="G239" s="87"/>
      <c r="H239" s="84"/>
      <c r="I239" s="84"/>
      <c r="J239" s="46"/>
      <c r="K239" s="44"/>
      <c r="L239" s="44"/>
      <c r="M239" s="44"/>
      <c r="N239" s="46"/>
      <c r="O239" s="41"/>
      <c r="P239" s="194"/>
      <c r="Q239" s="41"/>
      <c r="R239" s="41"/>
      <c r="S239" s="84"/>
      <c r="T239" s="46"/>
      <c r="U239" s="201"/>
      <c r="V239" s="85"/>
      <c r="W239" s="86"/>
      <c r="X239" s="89"/>
      <c r="Y239" s="201"/>
      <c r="Z239" s="201"/>
      <c r="AA239" s="87"/>
      <c r="AB239" s="171" t="str">
        <f t="shared" si="10"/>
        <v/>
      </c>
      <c r="AC239" s="44"/>
      <c r="AD239" s="201"/>
      <c r="AE239" s="201"/>
      <c r="AF239" s="41"/>
      <c r="AG239" s="46"/>
      <c r="AH239" s="46"/>
      <c r="AI239" s="41"/>
      <c r="AJ239" s="675"/>
      <c r="AK239" s="676"/>
      <c r="AL239" s="42"/>
      <c r="AM239" s="327"/>
      <c r="AN239" s="44"/>
      <c r="AO239" s="171" t="str">
        <f t="shared" si="11"/>
        <v/>
      </c>
      <c r="AP239" s="44"/>
      <c r="AQ239" s="380"/>
      <c r="AR239" s="380"/>
      <c r="AS239" s="75"/>
      <c r="AT239" s="75"/>
      <c r="AU239" s="76" t="b">
        <f t="shared" si="12"/>
        <v>1</v>
      </c>
    </row>
    <row r="240" spans="1:47" ht="45" customHeight="1">
      <c r="A240" s="66"/>
      <c r="B240" s="66"/>
      <c r="C240" s="66"/>
      <c r="D240" s="66"/>
      <c r="E240" s="44"/>
      <c r="F240" s="287" t="str">
        <f t="shared" si="0"/>
        <v/>
      </c>
      <c r="G240" s="87"/>
      <c r="H240" s="84"/>
      <c r="I240" s="84"/>
      <c r="J240" s="46"/>
      <c r="K240" s="44"/>
      <c r="L240" s="44"/>
      <c r="M240" s="44"/>
      <c r="N240" s="46"/>
      <c r="O240" s="41"/>
      <c r="P240" s="194"/>
      <c r="Q240" s="41"/>
      <c r="R240" s="41"/>
      <c r="S240" s="84"/>
      <c r="T240" s="46"/>
      <c r="U240" s="201"/>
      <c r="V240" s="85"/>
      <c r="W240" s="86"/>
      <c r="X240" s="89"/>
      <c r="Y240" s="201"/>
      <c r="Z240" s="201"/>
      <c r="AA240" s="87"/>
      <c r="AB240" s="171" t="str">
        <f t="shared" si="10"/>
        <v/>
      </c>
      <c r="AC240" s="44"/>
      <c r="AD240" s="201"/>
      <c r="AE240" s="201"/>
      <c r="AF240" s="41"/>
      <c r="AG240" s="46"/>
      <c r="AH240" s="46"/>
      <c r="AI240" s="41"/>
      <c r="AJ240" s="675"/>
      <c r="AK240" s="676"/>
      <c r="AL240" s="42"/>
      <c r="AM240" s="327"/>
      <c r="AN240" s="44"/>
      <c r="AO240" s="171" t="str">
        <f t="shared" si="11"/>
        <v/>
      </c>
      <c r="AP240" s="44"/>
      <c r="AQ240" s="380"/>
      <c r="AR240" s="380"/>
      <c r="AS240" s="75"/>
      <c r="AT240" s="75"/>
      <c r="AU240" s="76" t="b">
        <f t="shared" si="12"/>
        <v>1</v>
      </c>
    </row>
    <row r="241" spans="1:47" ht="45" customHeight="1">
      <c r="A241" s="66"/>
      <c r="B241" s="66"/>
      <c r="C241" s="66"/>
      <c r="D241" s="66"/>
      <c r="E241" s="44"/>
      <c r="F241" s="287" t="str">
        <f t="shared" si="0"/>
        <v/>
      </c>
      <c r="G241" s="87"/>
      <c r="H241" s="84"/>
      <c r="I241" s="84"/>
      <c r="J241" s="46"/>
      <c r="K241" s="44"/>
      <c r="L241" s="44"/>
      <c r="M241" s="44"/>
      <c r="N241" s="46"/>
      <c r="O241" s="41"/>
      <c r="P241" s="194"/>
      <c r="Q241" s="41"/>
      <c r="R241" s="41"/>
      <c r="S241" s="84"/>
      <c r="T241" s="46"/>
      <c r="U241" s="201"/>
      <c r="V241" s="85"/>
      <c r="W241" s="86"/>
      <c r="X241" s="89"/>
      <c r="Y241" s="201"/>
      <c r="Z241" s="201"/>
      <c r="AA241" s="87"/>
      <c r="AB241" s="171" t="str">
        <f t="shared" si="10"/>
        <v/>
      </c>
      <c r="AC241" s="44"/>
      <c r="AD241" s="201"/>
      <c r="AE241" s="201"/>
      <c r="AF241" s="41"/>
      <c r="AG241" s="46"/>
      <c r="AH241" s="46"/>
      <c r="AI241" s="41"/>
      <c r="AJ241" s="675"/>
      <c r="AK241" s="676"/>
      <c r="AL241" s="42"/>
      <c r="AM241" s="327"/>
      <c r="AN241" s="44"/>
      <c r="AO241" s="171" t="str">
        <f t="shared" si="11"/>
        <v/>
      </c>
      <c r="AP241" s="44"/>
      <c r="AQ241" s="380"/>
      <c r="AR241" s="380"/>
      <c r="AS241" s="75"/>
      <c r="AT241" s="75"/>
      <c r="AU241" s="76" t="b">
        <f t="shared" si="12"/>
        <v>1</v>
      </c>
    </row>
    <row r="242" spans="1:47" ht="45" customHeight="1">
      <c r="A242" s="66"/>
      <c r="B242" s="66"/>
      <c r="C242" s="66"/>
      <c r="D242" s="66"/>
      <c r="E242" s="44"/>
      <c r="F242" s="287" t="str">
        <f t="shared" si="0"/>
        <v/>
      </c>
      <c r="G242" s="87"/>
      <c r="H242" s="84"/>
      <c r="I242" s="84"/>
      <c r="J242" s="46"/>
      <c r="K242" s="44"/>
      <c r="L242" s="44"/>
      <c r="M242" s="44"/>
      <c r="N242" s="46"/>
      <c r="O242" s="41"/>
      <c r="P242" s="194"/>
      <c r="Q242" s="41"/>
      <c r="R242" s="41"/>
      <c r="S242" s="84"/>
      <c r="T242" s="46"/>
      <c r="U242" s="201"/>
      <c r="V242" s="85"/>
      <c r="W242" s="86"/>
      <c r="X242" s="89"/>
      <c r="Y242" s="201"/>
      <c r="Z242" s="201"/>
      <c r="AA242" s="87"/>
      <c r="AB242" s="171" t="str">
        <f t="shared" si="10"/>
        <v/>
      </c>
      <c r="AC242" s="44"/>
      <c r="AD242" s="201"/>
      <c r="AE242" s="201"/>
      <c r="AF242" s="41"/>
      <c r="AG242" s="46"/>
      <c r="AH242" s="46"/>
      <c r="AI242" s="41"/>
      <c r="AJ242" s="675"/>
      <c r="AK242" s="676"/>
      <c r="AL242" s="42"/>
      <c r="AM242" s="327"/>
      <c r="AN242" s="44"/>
      <c r="AO242" s="171" t="str">
        <f t="shared" si="11"/>
        <v/>
      </c>
      <c r="AP242" s="44"/>
      <c r="AQ242" s="380"/>
      <c r="AR242" s="380"/>
      <c r="AS242" s="75"/>
      <c r="AT242" s="75"/>
      <c r="AU242" s="76" t="b">
        <f t="shared" si="12"/>
        <v>1</v>
      </c>
    </row>
    <row r="243" spans="1:47" ht="45" customHeight="1">
      <c r="A243" s="66"/>
      <c r="B243" s="66"/>
      <c r="C243" s="66"/>
      <c r="D243" s="66"/>
      <c r="E243" s="44"/>
      <c r="F243" s="287" t="str">
        <f t="shared" si="0"/>
        <v/>
      </c>
      <c r="G243" s="87"/>
      <c r="H243" s="84"/>
      <c r="I243" s="84"/>
      <c r="J243" s="46"/>
      <c r="K243" s="44"/>
      <c r="L243" s="44"/>
      <c r="M243" s="44"/>
      <c r="N243" s="46"/>
      <c r="O243" s="41"/>
      <c r="P243" s="194"/>
      <c r="Q243" s="41"/>
      <c r="R243" s="41"/>
      <c r="S243" s="84"/>
      <c r="T243" s="46"/>
      <c r="U243" s="201"/>
      <c r="V243" s="85"/>
      <c r="W243" s="86"/>
      <c r="X243" s="89"/>
      <c r="Y243" s="201"/>
      <c r="Z243" s="201"/>
      <c r="AA243" s="87"/>
      <c r="AB243" s="171" t="str">
        <f t="shared" si="10"/>
        <v/>
      </c>
      <c r="AC243" s="44"/>
      <c r="AD243" s="201"/>
      <c r="AE243" s="201"/>
      <c r="AF243" s="41"/>
      <c r="AG243" s="46"/>
      <c r="AH243" s="46"/>
      <c r="AI243" s="41"/>
      <c r="AJ243" s="675"/>
      <c r="AK243" s="676"/>
      <c r="AL243" s="42"/>
      <c r="AM243" s="327"/>
      <c r="AN243" s="44"/>
      <c r="AO243" s="171" t="str">
        <f t="shared" si="11"/>
        <v/>
      </c>
      <c r="AP243" s="44"/>
      <c r="AQ243" s="380"/>
      <c r="AR243" s="380"/>
      <c r="AS243" s="75"/>
      <c r="AT243" s="75"/>
      <c r="AU243" s="76" t="b">
        <f t="shared" si="12"/>
        <v>1</v>
      </c>
    </row>
    <row r="244" spans="1:47" ht="45" customHeight="1">
      <c r="A244" s="66"/>
      <c r="B244" s="66"/>
      <c r="C244" s="66"/>
      <c r="D244" s="66"/>
      <c r="E244" s="44"/>
      <c r="F244" s="287" t="str">
        <f t="shared" si="0"/>
        <v/>
      </c>
      <c r="G244" s="87"/>
      <c r="H244" s="84"/>
      <c r="I244" s="84"/>
      <c r="J244" s="46"/>
      <c r="K244" s="44"/>
      <c r="L244" s="44"/>
      <c r="M244" s="44"/>
      <c r="N244" s="46"/>
      <c r="O244" s="41"/>
      <c r="P244" s="194"/>
      <c r="Q244" s="41"/>
      <c r="R244" s="41"/>
      <c r="S244" s="84"/>
      <c r="T244" s="46"/>
      <c r="U244" s="201"/>
      <c r="V244" s="85"/>
      <c r="W244" s="86"/>
      <c r="X244" s="89"/>
      <c r="Y244" s="201"/>
      <c r="Z244" s="201"/>
      <c r="AA244" s="87"/>
      <c r="AB244" s="171" t="str">
        <f t="shared" si="10"/>
        <v/>
      </c>
      <c r="AC244" s="44"/>
      <c r="AD244" s="201"/>
      <c r="AE244" s="201"/>
      <c r="AF244" s="41"/>
      <c r="AG244" s="46"/>
      <c r="AH244" s="46"/>
      <c r="AI244" s="41"/>
      <c r="AJ244" s="675"/>
      <c r="AK244" s="676"/>
      <c r="AL244" s="42"/>
      <c r="AM244" s="327"/>
      <c r="AN244" s="44"/>
      <c r="AO244" s="171" t="str">
        <f t="shared" si="11"/>
        <v/>
      </c>
      <c r="AP244" s="44"/>
      <c r="AQ244" s="380"/>
      <c r="AR244" s="380"/>
      <c r="AS244" s="75"/>
      <c r="AT244" s="75"/>
      <c r="AU244" s="76" t="b">
        <f t="shared" si="12"/>
        <v>1</v>
      </c>
    </row>
    <row r="245" spans="1:47" ht="45" customHeight="1">
      <c r="A245" s="66"/>
      <c r="B245" s="66"/>
      <c r="C245" s="66"/>
      <c r="D245" s="66"/>
      <c r="E245" s="44"/>
      <c r="F245" s="287" t="str">
        <f t="shared" si="0"/>
        <v/>
      </c>
      <c r="G245" s="87"/>
      <c r="H245" s="84"/>
      <c r="I245" s="84"/>
      <c r="J245" s="46"/>
      <c r="K245" s="44"/>
      <c r="L245" s="44"/>
      <c r="M245" s="44"/>
      <c r="N245" s="46"/>
      <c r="O245" s="41"/>
      <c r="P245" s="194"/>
      <c r="Q245" s="41"/>
      <c r="R245" s="41"/>
      <c r="S245" s="84"/>
      <c r="T245" s="46"/>
      <c r="U245" s="201"/>
      <c r="V245" s="85"/>
      <c r="W245" s="86"/>
      <c r="X245" s="89"/>
      <c r="Y245" s="201"/>
      <c r="Z245" s="201"/>
      <c r="AA245" s="87"/>
      <c r="AB245" s="171" t="str">
        <f t="shared" si="10"/>
        <v/>
      </c>
      <c r="AC245" s="44"/>
      <c r="AD245" s="201"/>
      <c r="AE245" s="201"/>
      <c r="AF245" s="41"/>
      <c r="AG245" s="46"/>
      <c r="AH245" s="46"/>
      <c r="AI245" s="41"/>
      <c r="AJ245" s="675"/>
      <c r="AK245" s="676"/>
      <c r="AL245" s="42"/>
      <c r="AM245" s="327"/>
      <c r="AN245" s="44"/>
      <c r="AO245" s="171" t="str">
        <f t="shared" si="11"/>
        <v/>
      </c>
      <c r="AP245" s="44"/>
      <c r="AQ245" s="380"/>
      <c r="AR245" s="380"/>
      <c r="AS245" s="75"/>
      <c r="AT245" s="75"/>
      <c r="AU245" s="76" t="b">
        <f t="shared" si="12"/>
        <v>1</v>
      </c>
    </row>
    <row r="246" spans="1:47" ht="45" customHeight="1">
      <c r="A246" s="66"/>
      <c r="B246" s="66"/>
      <c r="C246" s="66"/>
      <c r="D246" s="66"/>
      <c r="E246" s="44"/>
      <c r="F246" s="287" t="str">
        <f t="shared" si="0"/>
        <v/>
      </c>
      <c r="G246" s="87"/>
      <c r="H246" s="84"/>
      <c r="I246" s="84"/>
      <c r="J246" s="46"/>
      <c r="K246" s="44"/>
      <c r="L246" s="44"/>
      <c r="M246" s="44"/>
      <c r="N246" s="46"/>
      <c r="O246" s="41"/>
      <c r="P246" s="194"/>
      <c r="Q246" s="41"/>
      <c r="R246" s="41"/>
      <c r="S246" s="84"/>
      <c r="T246" s="46"/>
      <c r="U246" s="201"/>
      <c r="V246" s="85"/>
      <c r="W246" s="86"/>
      <c r="X246" s="89"/>
      <c r="Y246" s="201"/>
      <c r="Z246" s="201"/>
      <c r="AA246" s="87"/>
      <c r="AB246" s="171" t="str">
        <f t="shared" si="10"/>
        <v/>
      </c>
      <c r="AC246" s="44"/>
      <c r="AD246" s="201"/>
      <c r="AE246" s="201"/>
      <c r="AF246" s="41"/>
      <c r="AG246" s="46"/>
      <c r="AH246" s="46"/>
      <c r="AI246" s="41"/>
      <c r="AJ246" s="675"/>
      <c r="AK246" s="676"/>
      <c r="AL246" s="42"/>
      <c r="AM246" s="327"/>
      <c r="AN246" s="44"/>
      <c r="AO246" s="171" t="str">
        <f t="shared" si="11"/>
        <v/>
      </c>
      <c r="AP246" s="44"/>
      <c r="AQ246" s="380"/>
      <c r="AR246" s="380"/>
      <c r="AS246" s="75"/>
      <c r="AT246" s="75"/>
      <c r="AU246" s="76" t="b">
        <f t="shared" si="12"/>
        <v>1</v>
      </c>
    </row>
    <row r="247" spans="1:47" ht="45" customHeight="1">
      <c r="A247" s="66"/>
      <c r="B247" s="66"/>
      <c r="C247" s="66"/>
      <c r="D247" s="66"/>
      <c r="E247" s="44"/>
      <c r="F247" s="287" t="str">
        <f t="shared" ref="F247:F310" si="13">IF(ISBLANK($E247), "", VLOOKUP($E247,참여인력_개요,2,FALSE))</f>
        <v/>
      </c>
      <c r="G247" s="87"/>
      <c r="H247" s="84"/>
      <c r="I247" s="84"/>
      <c r="J247" s="46"/>
      <c r="K247" s="44"/>
      <c r="L247" s="44"/>
      <c r="M247" s="44"/>
      <c r="N247" s="46"/>
      <c r="O247" s="41"/>
      <c r="P247" s="194"/>
      <c r="Q247" s="41"/>
      <c r="R247" s="41"/>
      <c r="S247" s="84"/>
      <c r="T247" s="46"/>
      <c r="U247" s="201"/>
      <c r="V247" s="85"/>
      <c r="W247" s="86"/>
      <c r="X247" s="89"/>
      <c r="Y247" s="201"/>
      <c r="Z247" s="201"/>
      <c r="AA247" s="87"/>
      <c r="AB247" s="171" t="str">
        <f t="shared" si="10"/>
        <v/>
      </c>
      <c r="AC247" s="44"/>
      <c r="AD247" s="201"/>
      <c r="AE247" s="201"/>
      <c r="AF247" s="41"/>
      <c r="AG247" s="46"/>
      <c r="AH247" s="46"/>
      <c r="AI247" s="41"/>
      <c r="AJ247" s="675"/>
      <c r="AK247" s="676"/>
      <c r="AL247" s="42"/>
      <c r="AM247" s="327"/>
      <c r="AN247" s="44"/>
      <c r="AO247" s="171" t="str">
        <f t="shared" si="11"/>
        <v/>
      </c>
      <c r="AP247" s="44"/>
      <c r="AQ247" s="380"/>
      <c r="AR247" s="380"/>
      <c r="AS247" s="75"/>
      <c r="AT247" s="75"/>
      <c r="AU247" s="76" t="b">
        <f t="shared" si="12"/>
        <v>1</v>
      </c>
    </row>
    <row r="248" spans="1:47" ht="45" customHeight="1">
      <c r="A248" s="66"/>
      <c r="B248" s="66"/>
      <c r="C248" s="66"/>
      <c r="D248" s="66"/>
      <c r="E248" s="44"/>
      <c r="F248" s="287" t="str">
        <f t="shared" si="13"/>
        <v/>
      </c>
      <c r="G248" s="87"/>
      <c r="H248" s="84"/>
      <c r="I248" s="84"/>
      <c r="J248" s="46"/>
      <c r="K248" s="44"/>
      <c r="L248" s="44"/>
      <c r="M248" s="44"/>
      <c r="N248" s="46"/>
      <c r="O248" s="41"/>
      <c r="P248" s="194"/>
      <c r="Q248" s="41"/>
      <c r="R248" s="41"/>
      <c r="S248" s="84"/>
      <c r="T248" s="46"/>
      <c r="U248" s="201"/>
      <c r="V248" s="85"/>
      <c r="W248" s="86"/>
      <c r="X248" s="89"/>
      <c r="Y248" s="201"/>
      <c r="Z248" s="201"/>
      <c r="AA248" s="87"/>
      <c r="AB248" s="171" t="str">
        <f t="shared" si="10"/>
        <v/>
      </c>
      <c r="AC248" s="44"/>
      <c r="AD248" s="201"/>
      <c r="AE248" s="201"/>
      <c r="AF248" s="41"/>
      <c r="AG248" s="46"/>
      <c r="AH248" s="46"/>
      <c r="AI248" s="41"/>
      <c r="AJ248" s="675"/>
      <c r="AK248" s="676"/>
      <c r="AL248" s="42"/>
      <c r="AM248" s="327"/>
      <c r="AN248" s="44"/>
      <c r="AO248" s="171" t="str">
        <f t="shared" si="11"/>
        <v/>
      </c>
      <c r="AP248" s="44"/>
      <c r="AQ248" s="380"/>
      <c r="AR248" s="380"/>
      <c r="AS248" s="75"/>
      <c r="AT248" s="75"/>
      <c r="AU248" s="76" t="b">
        <f t="shared" si="12"/>
        <v>1</v>
      </c>
    </row>
    <row r="249" spans="1:47" ht="45" customHeight="1">
      <c r="A249" s="66"/>
      <c r="B249" s="66"/>
      <c r="C249" s="66"/>
      <c r="D249" s="66"/>
      <c r="E249" s="44"/>
      <c r="F249" s="287" t="str">
        <f t="shared" si="13"/>
        <v/>
      </c>
      <c r="G249" s="87"/>
      <c r="H249" s="84"/>
      <c r="I249" s="84"/>
      <c r="J249" s="46"/>
      <c r="K249" s="44"/>
      <c r="L249" s="44"/>
      <c r="M249" s="44"/>
      <c r="N249" s="46"/>
      <c r="O249" s="41"/>
      <c r="P249" s="194"/>
      <c r="Q249" s="41"/>
      <c r="R249" s="41"/>
      <c r="S249" s="84"/>
      <c r="T249" s="46"/>
      <c r="U249" s="201"/>
      <c r="V249" s="85"/>
      <c r="W249" s="86"/>
      <c r="X249" s="89"/>
      <c r="Y249" s="201"/>
      <c r="Z249" s="201"/>
      <c r="AA249" s="87"/>
      <c r="AB249" s="171" t="str">
        <f t="shared" si="10"/>
        <v/>
      </c>
      <c r="AC249" s="44"/>
      <c r="AD249" s="201"/>
      <c r="AE249" s="201"/>
      <c r="AF249" s="41"/>
      <c r="AG249" s="46"/>
      <c r="AH249" s="46"/>
      <c r="AI249" s="41"/>
      <c r="AJ249" s="675"/>
      <c r="AK249" s="676"/>
      <c r="AL249" s="42"/>
      <c r="AM249" s="327"/>
      <c r="AN249" s="44"/>
      <c r="AO249" s="171" t="str">
        <f t="shared" si="11"/>
        <v/>
      </c>
      <c r="AP249" s="44"/>
      <c r="AQ249" s="380"/>
      <c r="AR249" s="380"/>
      <c r="AS249" s="75"/>
      <c r="AT249" s="75"/>
      <c r="AU249" s="76" t="b">
        <f t="shared" si="12"/>
        <v>1</v>
      </c>
    </row>
    <row r="250" spans="1:47" ht="45" customHeight="1">
      <c r="A250" s="66"/>
      <c r="B250" s="66"/>
      <c r="C250" s="66"/>
      <c r="D250" s="66"/>
      <c r="E250" s="44"/>
      <c r="F250" s="287" t="str">
        <f t="shared" si="13"/>
        <v/>
      </c>
      <c r="G250" s="87"/>
      <c r="H250" s="84"/>
      <c r="I250" s="84"/>
      <c r="J250" s="46"/>
      <c r="K250" s="44"/>
      <c r="L250" s="44"/>
      <c r="M250" s="44"/>
      <c r="N250" s="46"/>
      <c r="O250" s="41"/>
      <c r="P250" s="194"/>
      <c r="Q250" s="41"/>
      <c r="R250" s="41"/>
      <c r="S250" s="84"/>
      <c r="T250" s="46"/>
      <c r="U250" s="201"/>
      <c r="V250" s="85"/>
      <c r="W250" s="86"/>
      <c r="X250" s="89"/>
      <c r="Y250" s="201"/>
      <c r="Z250" s="201"/>
      <c r="AA250" s="87"/>
      <c r="AB250" s="171" t="str">
        <f t="shared" si="10"/>
        <v/>
      </c>
      <c r="AC250" s="44"/>
      <c r="AD250" s="201"/>
      <c r="AE250" s="201"/>
      <c r="AF250" s="41"/>
      <c r="AG250" s="46"/>
      <c r="AH250" s="46"/>
      <c r="AI250" s="41"/>
      <c r="AJ250" s="675"/>
      <c r="AK250" s="676"/>
      <c r="AL250" s="42"/>
      <c r="AM250" s="327"/>
      <c r="AN250" s="44"/>
      <c r="AO250" s="171" t="str">
        <f t="shared" si="11"/>
        <v/>
      </c>
      <c r="AP250" s="44"/>
      <c r="AQ250" s="380"/>
      <c r="AR250" s="380"/>
      <c r="AS250" s="75"/>
      <c r="AT250" s="75"/>
      <c r="AU250" s="76" t="b">
        <f t="shared" si="12"/>
        <v>1</v>
      </c>
    </row>
    <row r="251" spans="1:47" ht="45" customHeight="1">
      <c r="A251" s="66"/>
      <c r="B251" s="66"/>
      <c r="C251" s="66"/>
      <c r="D251" s="66"/>
      <c r="E251" s="44"/>
      <c r="F251" s="287" t="str">
        <f t="shared" si="13"/>
        <v/>
      </c>
      <c r="G251" s="87"/>
      <c r="H251" s="84"/>
      <c r="I251" s="84"/>
      <c r="J251" s="46"/>
      <c r="K251" s="44"/>
      <c r="L251" s="44"/>
      <c r="M251" s="44"/>
      <c r="N251" s="46"/>
      <c r="O251" s="41"/>
      <c r="P251" s="194"/>
      <c r="Q251" s="41"/>
      <c r="R251" s="41"/>
      <c r="S251" s="84"/>
      <c r="T251" s="46"/>
      <c r="U251" s="201"/>
      <c r="V251" s="85"/>
      <c r="W251" s="86"/>
      <c r="X251" s="89"/>
      <c r="Y251" s="201"/>
      <c r="Z251" s="201"/>
      <c r="AA251" s="87"/>
      <c r="AB251" s="171" t="str">
        <f t="shared" si="10"/>
        <v/>
      </c>
      <c r="AC251" s="44"/>
      <c r="AD251" s="201"/>
      <c r="AE251" s="201"/>
      <c r="AF251" s="41"/>
      <c r="AG251" s="46"/>
      <c r="AH251" s="46"/>
      <c r="AI251" s="41"/>
      <c r="AJ251" s="675"/>
      <c r="AK251" s="676"/>
      <c r="AL251" s="42"/>
      <c r="AM251" s="327"/>
      <c r="AN251" s="44"/>
      <c r="AO251" s="171" t="str">
        <f t="shared" si="11"/>
        <v/>
      </c>
      <c r="AP251" s="44"/>
      <c r="AQ251" s="380"/>
      <c r="AR251" s="380"/>
      <c r="AS251" s="75"/>
      <c r="AT251" s="75"/>
      <c r="AU251" s="76" t="b">
        <f t="shared" si="12"/>
        <v>1</v>
      </c>
    </row>
    <row r="252" spans="1:47" ht="45" customHeight="1">
      <c r="A252" s="66"/>
      <c r="B252" s="66"/>
      <c r="C252" s="66"/>
      <c r="D252" s="66"/>
      <c r="E252" s="44"/>
      <c r="F252" s="287" t="str">
        <f t="shared" si="13"/>
        <v/>
      </c>
      <c r="G252" s="87"/>
      <c r="H252" s="84"/>
      <c r="I252" s="84"/>
      <c r="J252" s="46"/>
      <c r="K252" s="44"/>
      <c r="L252" s="44"/>
      <c r="M252" s="44"/>
      <c r="N252" s="46"/>
      <c r="O252" s="41"/>
      <c r="P252" s="194"/>
      <c r="Q252" s="41"/>
      <c r="R252" s="41"/>
      <c r="S252" s="84"/>
      <c r="T252" s="46"/>
      <c r="U252" s="201"/>
      <c r="V252" s="85"/>
      <c r="W252" s="86"/>
      <c r="X252" s="89"/>
      <c r="Y252" s="201"/>
      <c r="Z252" s="201"/>
      <c r="AA252" s="87"/>
      <c r="AB252" s="171" t="str">
        <f t="shared" si="10"/>
        <v/>
      </c>
      <c r="AC252" s="44"/>
      <c r="AD252" s="201"/>
      <c r="AE252" s="201"/>
      <c r="AF252" s="41"/>
      <c r="AG252" s="46"/>
      <c r="AH252" s="46"/>
      <c r="AI252" s="41"/>
      <c r="AJ252" s="675"/>
      <c r="AK252" s="676"/>
      <c r="AL252" s="42"/>
      <c r="AM252" s="327"/>
      <c r="AN252" s="44"/>
      <c r="AO252" s="171" t="str">
        <f t="shared" si="11"/>
        <v/>
      </c>
      <c r="AP252" s="44"/>
      <c r="AQ252" s="380"/>
      <c r="AR252" s="380"/>
      <c r="AS252" s="75"/>
      <c r="AT252" s="75"/>
      <c r="AU252" s="76" t="b">
        <f t="shared" si="12"/>
        <v>1</v>
      </c>
    </row>
    <row r="253" spans="1:47" ht="45" customHeight="1">
      <c r="A253" s="66"/>
      <c r="B253" s="66"/>
      <c r="C253" s="66"/>
      <c r="D253" s="66"/>
      <c r="E253" s="44"/>
      <c r="F253" s="287" t="str">
        <f t="shared" si="13"/>
        <v/>
      </c>
      <c r="G253" s="87"/>
      <c r="H253" s="84"/>
      <c r="I253" s="84"/>
      <c r="J253" s="46"/>
      <c r="K253" s="44"/>
      <c r="L253" s="44"/>
      <c r="M253" s="44"/>
      <c r="N253" s="46"/>
      <c r="O253" s="41"/>
      <c r="P253" s="194"/>
      <c r="Q253" s="41"/>
      <c r="R253" s="41"/>
      <c r="S253" s="84"/>
      <c r="T253" s="46"/>
      <c r="U253" s="201"/>
      <c r="V253" s="85"/>
      <c r="W253" s="86"/>
      <c r="X253" s="89"/>
      <c r="Y253" s="201"/>
      <c r="Z253" s="201"/>
      <c r="AA253" s="87"/>
      <c r="AB253" s="171" t="str">
        <f t="shared" si="10"/>
        <v/>
      </c>
      <c r="AC253" s="44"/>
      <c r="AD253" s="201"/>
      <c r="AE253" s="201"/>
      <c r="AF253" s="41"/>
      <c r="AG253" s="46"/>
      <c r="AH253" s="46"/>
      <c r="AI253" s="41"/>
      <c r="AJ253" s="675"/>
      <c r="AK253" s="676"/>
      <c r="AL253" s="42"/>
      <c r="AM253" s="327"/>
      <c r="AN253" s="44"/>
      <c r="AO253" s="171" t="str">
        <f t="shared" si="11"/>
        <v/>
      </c>
      <c r="AP253" s="44"/>
      <c r="AQ253" s="380"/>
      <c r="AR253" s="380"/>
      <c r="AS253" s="75"/>
      <c r="AT253" s="75"/>
      <c r="AU253" s="76" t="b">
        <f t="shared" si="12"/>
        <v>1</v>
      </c>
    </row>
    <row r="254" spans="1:47" ht="45" customHeight="1">
      <c r="A254" s="66"/>
      <c r="B254" s="66"/>
      <c r="C254" s="66"/>
      <c r="D254" s="66"/>
      <c r="E254" s="44"/>
      <c r="F254" s="287" t="str">
        <f t="shared" si="13"/>
        <v/>
      </c>
      <c r="G254" s="87"/>
      <c r="H254" s="84"/>
      <c r="I254" s="84"/>
      <c r="J254" s="46"/>
      <c r="K254" s="44"/>
      <c r="L254" s="44"/>
      <c r="M254" s="44"/>
      <c r="N254" s="46"/>
      <c r="O254" s="41"/>
      <c r="P254" s="194"/>
      <c r="Q254" s="41"/>
      <c r="R254" s="41"/>
      <c r="S254" s="84"/>
      <c r="T254" s="46"/>
      <c r="U254" s="201"/>
      <c r="V254" s="85"/>
      <c r="W254" s="86"/>
      <c r="X254" s="89"/>
      <c r="Y254" s="201"/>
      <c r="Z254" s="201"/>
      <c r="AA254" s="87"/>
      <c r="AB254" s="171" t="str">
        <f t="shared" si="10"/>
        <v/>
      </c>
      <c r="AC254" s="44"/>
      <c r="AD254" s="201"/>
      <c r="AE254" s="201"/>
      <c r="AF254" s="41"/>
      <c r="AG254" s="46"/>
      <c r="AH254" s="46"/>
      <c r="AI254" s="41"/>
      <c r="AJ254" s="675"/>
      <c r="AK254" s="676"/>
      <c r="AL254" s="42"/>
      <c r="AM254" s="327"/>
      <c r="AN254" s="44"/>
      <c r="AO254" s="171" t="str">
        <f t="shared" si="11"/>
        <v/>
      </c>
      <c r="AP254" s="44"/>
      <c r="AQ254" s="380"/>
      <c r="AR254" s="380"/>
      <c r="AS254" s="75"/>
      <c r="AT254" s="75"/>
      <c r="AU254" s="76" t="b">
        <f t="shared" si="12"/>
        <v>1</v>
      </c>
    </row>
    <row r="255" spans="1:47" ht="45" customHeight="1">
      <c r="A255" s="66"/>
      <c r="B255" s="66"/>
      <c r="C255" s="66"/>
      <c r="D255" s="66"/>
      <c r="E255" s="44"/>
      <c r="F255" s="287" t="str">
        <f t="shared" si="13"/>
        <v/>
      </c>
      <c r="G255" s="87"/>
      <c r="H255" s="84"/>
      <c r="I255" s="84"/>
      <c r="J255" s="46"/>
      <c r="K255" s="44"/>
      <c r="L255" s="44"/>
      <c r="M255" s="44"/>
      <c r="N255" s="46"/>
      <c r="O255" s="41"/>
      <c r="P255" s="194"/>
      <c r="Q255" s="41"/>
      <c r="R255" s="41"/>
      <c r="S255" s="84"/>
      <c r="T255" s="46"/>
      <c r="U255" s="201"/>
      <c r="V255" s="85"/>
      <c r="W255" s="86"/>
      <c r="X255" s="89"/>
      <c r="Y255" s="201"/>
      <c r="Z255" s="201"/>
      <c r="AA255" s="87"/>
      <c r="AB255" s="171" t="str">
        <f t="shared" si="10"/>
        <v/>
      </c>
      <c r="AC255" s="44"/>
      <c r="AD255" s="201"/>
      <c r="AE255" s="201"/>
      <c r="AF255" s="41"/>
      <c r="AG255" s="46"/>
      <c r="AH255" s="46"/>
      <c r="AI255" s="41"/>
      <c r="AJ255" s="675"/>
      <c r="AK255" s="676"/>
      <c r="AL255" s="42"/>
      <c r="AM255" s="327"/>
      <c r="AN255" s="44"/>
      <c r="AO255" s="171" t="str">
        <f t="shared" si="11"/>
        <v/>
      </c>
      <c r="AP255" s="44"/>
      <c r="AQ255" s="380"/>
      <c r="AR255" s="380"/>
      <c r="AS255" s="75"/>
      <c r="AT255" s="75"/>
      <c r="AU255" s="76" t="b">
        <f t="shared" si="12"/>
        <v>1</v>
      </c>
    </row>
    <row r="256" spans="1:47" ht="45" customHeight="1">
      <c r="A256" s="66"/>
      <c r="B256" s="66"/>
      <c r="C256" s="66"/>
      <c r="D256" s="66"/>
      <c r="E256" s="44"/>
      <c r="F256" s="287" t="str">
        <f t="shared" si="13"/>
        <v/>
      </c>
      <c r="G256" s="87"/>
      <c r="H256" s="84"/>
      <c r="I256" s="84"/>
      <c r="J256" s="46"/>
      <c r="K256" s="44"/>
      <c r="L256" s="44"/>
      <c r="M256" s="44"/>
      <c r="N256" s="46"/>
      <c r="O256" s="41"/>
      <c r="P256" s="194"/>
      <c r="Q256" s="41"/>
      <c r="R256" s="41"/>
      <c r="S256" s="84"/>
      <c r="T256" s="46"/>
      <c r="U256" s="201"/>
      <c r="V256" s="85"/>
      <c r="W256" s="86"/>
      <c r="X256" s="89"/>
      <c r="Y256" s="201"/>
      <c r="Z256" s="201"/>
      <c r="AA256" s="87"/>
      <c r="AB256" s="171" t="str">
        <f t="shared" si="10"/>
        <v/>
      </c>
      <c r="AC256" s="44"/>
      <c r="AD256" s="201"/>
      <c r="AE256" s="201"/>
      <c r="AF256" s="41"/>
      <c r="AG256" s="46"/>
      <c r="AH256" s="46"/>
      <c r="AI256" s="41"/>
      <c r="AJ256" s="675"/>
      <c r="AK256" s="676"/>
      <c r="AL256" s="42"/>
      <c r="AM256" s="327"/>
      <c r="AN256" s="44"/>
      <c r="AO256" s="171" t="str">
        <f t="shared" si="11"/>
        <v/>
      </c>
      <c r="AP256" s="44"/>
      <c r="AQ256" s="380"/>
      <c r="AR256" s="380"/>
      <c r="AS256" s="75"/>
      <c r="AT256" s="75"/>
      <c r="AU256" s="76" t="b">
        <f t="shared" si="12"/>
        <v>1</v>
      </c>
    </row>
    <row r="257" spans="1:47" ht="45" customHeight="1">
      <c r="A257" s="66"/>
      <c r="B257" s="66"/>
      <c r="C257" s="66"/>
      <c r="D257" s="66"/>
      <c r="E257" s="44"/>
      <c r="F257" s="287" t="str">
        <f t="shared" si="13"/>
        <v/>
      </c>
      <c r="G257" s="87"/>
      <c r="H257" s="84"/>
      <c r="I257" s="84"/>
      <c r="J257" s="46"/>
      <c r="K257" s="44"/>
      <c r="L257" s="44"/>
      <c r="M257" s="44"/>
      <c r="N257" s="46"/>
      <c r="O257" s="41"/>
      <c r="P257" s="194"/>
      <c r="Q257" s="41"/>
      <c r="R257" s="41"/>
      <c r="S257" s="84"/>
      <c r="T257" s="46"/>
      <c r="U257" s="201"/>
      <c r="V257" s="85"/>
      <c r="W257" s="86"/>
      <c r="X257" s="89"/>
      <c r="Y257" s="201"/>
      <c r="Z257" s="201"/>
      <c r="AA257" s="87"/>
      <c r="AB257" s="171" t="str">
        <f t="shared" si="10"/>
        <v/>
      </c>
      <c r="AC257" s="44"/>
      <c r="AD257" s="201"/>
      <c r="AE257" s="201"/>
      <c r="AF257" s="41"/>
      <c r="AG257" s="46"/>
      <c r="AH257" s="46"/>
      <c r="AI257" s="41"/>
      <c r="AJ257" s="675"/>
      <c r="AK257" s="676"/>
      <c r="AL257" s="42"/>
      <c r="AM257" s="327"/>
      <c r="AN257" s="44"/>
      <c r="AO257" s="171" t="str">
        <f t="shared" si="11"/>
        <v/>
      </c>
      <c r="AP257" s="44"/>
      <c r="AQ257" s="380"/>
      <c r="AR257" s="380"/>
      <c r="AS257" s="75"/>
      <c r="AT257" s="75"/>
      <c r="AU257" s="76" t="b">
        <f t="shared" si="12"/>
        <v>1</v>
      </c>
    </row>
    <row r="258" spans="1:47" ht="45" customHeight="1">
      <c r="A258" s="66"/>
      <c r="B258" s="66"/>
      <c r="C258" s="66"/>
      <c r="D258" s="66"/>
      <c r="E258" s="44"/>
      <c r="F258" s="287" t="str">
        <f t="shared" si="13"/>
        <v/>
      </c>
      <c r="G258" s="87"/>
      <c r="H258" s="84"/>
      <c r="I258" s="84"/>
      <c r="J258" s="46"/>
      <c r="K258" s="44"/>
      <c r="L258" s="44"/>
      <c r="M258" s="44"/>
      <c r="N258" s="46"/>
      <c r="O258" s="41"/>
      <c r="P258" s="194"/>
      <c r="Q258" s="41"/>
      <c r="R258" s="41"/>
      <c r="S258" s="84"/>
      <c r="T258" s="46"/>
      <c r="U258" s="201"/>
      <c r="V258" s="85"/>
      <c r="W258" s="86"/>
      <c r="X258" s="89"/>
      <c r="Y258" s="201"/>
      <c r="Z258" s="201"/>
      <c r="AA258" s="87"/>
      <c r="AB258" s="171" t="str">
        <f t="shared" si="10"/>
        <v/>
      </c>
      <c r="AC258" s="44"/>
      <c r="AD258" s="201"/>
      <c r="AE258" s="201"/>
      <c r="AF258" s="41"/>
      <c r="AG258" s="46"/>
      <c r="AH258" s="46"/>
      <c r="AI258" s="41"/>
      <c r="AJ258" s="675"/>
      <c r="AK258" s="676"/>
      <c r="AL258" s="42"/>
      <c r="AM258" s="327"/>
      <c r="AN258" s="44"/>
      <c r="AO258" s="171" t="str">
        <f t="shared" si="11"/>
        <v/>
      </c>
      <c r="AP258" s="44"/>
      <c r="AQ258" s="380"/>
      <c r="AR258" s="380"/>
      <c r="AS258" s="75"/>
      <c r="AT258" s="75"/>
      <c r="AU258" s="76" t="b">
        <f t="shared" si="12"/>
        <v>1</v>
      </c>
    </row>
    <row r="259" spans="1:47" ht="45" customHeight="1">
      <c r="A259" s="66"/>
      <c r="B259" s="66"/>
      <c r="C259" s="66"/>
      <c r="D259" s="66"/>
      <c r="E259" s="44"/>
      <c r="F259" s="287" t="str">
        <f t="shared" si="13"/>
        <v/>
      </c>
      <c r="G259" s="87"/>
      <c r="H259" s="84"/>
      <c r="I259" s="84"/>
      <c r="J259" s="46"/>
      <c r="K259" s="44"/>
      <c r="L259" s="44"/>
      <c r="M259" s="44"/>
      <c r="N259" s="46"/>
      <c r="O259" s="41"/>
      <c r="P259" s="194"/>
      <c r="Q259" s="41"/>
      <c r="R259" s="41"/>
      <c r="S259" s="84"/>
      <c r="T259" s="46"/>
      <c r="U259" s="201"/>
      <c r="V259" s="85"/>
      <c r="W259" s="86"/>
      <c r="X259" s="89"/>
      <c r="Y259" s="201"/>
      <c r="Z259" s="201"/>
      <c r="AA259" s="87"/>
      <c r="AB259" s="171" t="str">
        <f t="shared" si="10"/>
        <v/>
      </c>
      <c r="AC259" s="44"/>
      <c r="AD259" s="201"/>
      <c r="AE259" s="201"/>
      <c r="AF259" s="41"/>
      <c r="AG259" s="46"/>
      <c r="AH259" s="46"/>
      <c r="AI259" s="41"/>
      <c r="AJ259" s="675"/>
      <c r="AK259" s="676"/>
      <c r="AL259" s="42"/>
      <c r="AM259" s="327"/>
      <c r="AN259" s="44"/>
      <c r="AO259" s="171" t="str">
        <f t="shared" si="11"/>
        <v/>
      </c>
      <c r="AP259" s="44"/>
      <c r="AQ259" s="380"/>
      <c r="AR259" s="380"/>
      <c r="AS259" s="75"/>
      <c r="AT259" s="75"/>
      <c r="AU259" s="76" t="b">
        <f t="shared" si="12"/>
        <v>1</v>
      </c>
    </row>
    <row r="260" spans="1:47" ht="45" customHeight="1">
      <c r="A260" s="66"/>
      <c r="B260" s="66"/>
      <c r="C260" s="66"/>
      <c r="D260" s="66"/>
      <c r="E260" s="44"/>
      <c r="F260" s="287" t="str">
        <f t="shared" si="13"/>
        <v/>
      </c>
      <c r="G260" s="87"/>
      <c r="H260" s="84"/>
      <c r="I260" s="84"/>
      <c r="J260" s="46"/>
      <c r="K260" s="44"/>
      <c r="L260" s="44"/>
      <c r="M260" s="44"/>
      <c r="N260" s="46"/>
      <c r="O260" s="41"/>
      <c r="P260" s="194"/>
      <c r="Q260" s="41"/>
      <c r="R260" s="41"/>
      <c r="S260" s="84"/>
      <c r="T260" s="46"/>
      <c r="U260" s="201"/>
      <c r="V260" s="85"/>
      <c r="W260" s="86"/>
      <c r="X260" s="89"/>
      <c r="Y260" s="201"/>
      <c r="Z260" s="201"/>
      <c r="AA260" s="87"/>
      <c r="AB260" s="171" t="str">
        <f t="shared" si="10"/>
        <v/>
      </c>
      <c r="AC260" s="44"/>
      <c r="AD260" s="201"/>
      <c r="AE260" s="201"/>
      <c r="AF260" s="41"/>
      <c r="AG260" s="46"/>
      <c r="AH260" s="46"/>
      <c r="AI260" s="41"/>
      <c r="AJ260" s="675"/>
      <c r="AK260" s="676"/>
      <c r="AL260" s="42"/>
      <c r="AM260" s="327"/>
      <c r="AN260" s="44"/>
      <c r="AO260" s="171" t="str">
        <f t="shared" si="11"/>
        <v/>
      </c>
      <c r="AP260" s="44"/>
      <c r="AQ260" s="380"/>
      <c r="AR260" s="380"/>
      <c r="AS260" s="75"/>
      <c r="AT260" s="75"/>
      <c r="AU260" s="76" t="b">
        <f t="shared" si="12"/>
        <v>1</v>
      </c>
    </row>
    <row r="261" spans="1:47" ht="45" customHeight="1">
      <c r="A261" s="66"/>
      <c r="B261" s="66"/>
      <c r="C261" s="66"/>
      <c r="D261" s="66"/>
      <c r="E261" s="44"/>
      <c r="F261" s="287" t="str">
        <f t="shared" si="13"/>
        <v/>
      </c>
      <c r="G261" s="87"/>
      <c r="H261" s="84"/>
      <c r="I261" s="84"/>
      <c r="J261" s="46"/>
      <c r="K261" s="44"/>
      <c r="L261" s="44"/>
      <c r="M261" s="44"/>
      <c r="N261" s="46"/>
      <c r="O261" s="41"/>
      <c r="P261" s="194"/>
      <c r="Q261" s="41"/>
      <c r="R261" s="41"/>
      <c r="S261" s="84"/>
      <c r="T261" s="46"/>
      <c r="U261" s="201"/>
      <c r="V261" s="85"/>
      <c r="W261" s="86"/>
      <c r="X261" s="89"/>
      <c r="Y261" s="201"/>
      <c r="Z261" s="201"/>
      <c r="AA261" s="87"/>
      <c r="AB261" s="171" t="str">
        <f t="shared" si="10"/>
        <v/>
      </c>
      <c r="AC261" s="44"/>
      <c r="AD261" s="201"/>
      <c r="AE261" s="201"/>
      <c r="AF261" s="41"/>
      <c r="AG261" s="46"/>
      <c r="AH261" s="46"/>
      <c r="AI261" s="41"/>
      <c r="AJ261" s="675"/>
      <c r="AK261" s="676"/>
      <c r="AL261" s="42"/>
      <c r="AM261" s="327"/>
      <c r="AN261" s="44"/>
      <c r="AO261" s="171" t="str">
        <f t="shared" si="11"/>
        <v/>
      </c>
      <c r="AP261" s="44"/>
      <c r="AQ261" s="380"/>
      <c r="AR261" s="380"/>
      <c r="AS261" s="75"/>
      <c r="AT261" s="75"/>
      <c r="AU261" s="76" t="b">
        <f t="shared" si="12"/>
        <v>1</v>
      </c>
    </row>
    <row r="262" spans="1:47" ht="45" customHeight="1">
      <c r="A262" s="66"/>
      <c r="B262" s="66"/>
      <c r="C262" s="66"/>
      <c r="D262" s="66"/>
      <c r="E262" s="44"/>
      <c r="F262" s="287" t="str">
        <f t="shared" si="13"/>
        <v/>
      </c>
      <c r="G262" s="87"/>
      <c r="H262" s="84"/>
      <c r="I262" s="84"/>
      <c r="J262" s="46"/>
      <c r="K262" s="44"/>
      <c r="L262" s="44"/>
      <c r="M262" s="44"/>
      <c r="N262" s="46"/>
      <c r="O262" s="41"/>
      <c r="P262" s="194"/>
      <c r="Q262" s="41"/>
      <c r="R262" s="41"/>
      <c r="S262" s="84"/>
      <c r="T262" s="46"/>
      <c r="U262" s="201"/>
      <c r="V262" s="85"/>
      <c r="W262" s="86"/>
      <c r="X262" s="89"/>
      <c r="Y262" s="201"/>
      <c r="Z262" s="201"/>
      <c r="AA262" s="87"/>
      <c r="AB262" s="171" t="str">
        <f t="shared" si="10"/>
        <v/>
      </c>
      <c r="AC262" s="44"/>
      <c r="AD262" s="201"/>
      <c r="AE262" s="201"/>
      <c r="AF262" s="41"/>
      <c r="AG262" s="46"/>
      <c r="AH262" s="46"/>
      <c r="AI262" s="41"/>
      <c r="AJ262" s="675"/>
      <c r="AK262" s="676"/>
      <c r="AL262" s="42"/>
      <c r="AM262" s="327"/>
      <c r="AN262" s="44"/>
      <c r="AO262" s="171" t="str">
        <f t="shared" si="11"/>
        <v/>
      </c>
      <c r="AP262" s="44"/>
      <c r="AQ262" s="380"/>
      <c r="AR262" s="380"/>
      <c r="AS262" s="75"/>
      <c r="AT262" s="75"/>
      <c r="AU262" s="76" t="b">
        <f t="shared" si="12"/>
        <v>1</v>
      </c>
    </row>
    <row r="263" spans="1:47" ht="45" customHeight="1">
      <c r="A263" s="66"/>
      <c r="B263" s="66"/>
      <c r="C263" s="66"/>
      <c r="D263" s="66"/>
      <c r="E263" s="44"/>
      <c r="F263" s="287" t="str">
        <f t="shared" si="13"/>
        <v/>
      </c>
      <c r="G263" s="87"/>
      <c r="H263" s="84"/>
      <c r="I263" s="84"/>
      <c r="J263" s="46"/>
      <c r="K263" s="44"/>
      <c r="L263" s="44"/>
      <c r="M263" s="44"/>
      <c r="N263" s="46"/>
      <c r="O263" s="41"/>
      <c r="P263" s="194"/>
      <c r="Q263" s="41"/>
      <c r="R263" s="41"/>
      <c r="S263" s="84"/>
      <c r="T263" s="46"/>
      <c r="U263" s="201"/>
      <c r="V263" s="85"/>
      <c r="W263" s="86"/>
      <c r="X263" s="89"/>
      <c r="Y263" s="201"/>
      <c r="Z263" s="201"/>
      <c r="AA263" s="87"/>
      <c r="AB263" s="171" t="str">
        <f t="shared" si="10"/>
        <v/>
      </c>
      <c r="AC263" s="44"/>
      <c r="AD263" s="201"/>
      <c r="AE263" s="201"/>
      <c r="AF263" s="41"/>
      <c r="AG263" s="46"/>
      <c r="AH263" s="46"/>
      <c r="AI263" s="41"/>
      <c r="AJ263" s="675"/>
      <c r="AK263" s="676"/>
      <c r="AL263" s="42"/>
      <c r="AM263" s="327"/>
      <c r="AN263" s="44"/>
      <c r="AO263" s="171" t="str">
        <f t="shared" si="11"/>
        <v/>
      </c>
      <c r="AP263" s="44"/>
      <c r="AQ263" s="380"/>
      <c r="AR263" s="380"/>
      <c r="AS263" s="75"/>
      <c r="AT263" s="75"/>
      <c r="AU263" s="76" t="b">
        <f t="shared" si="12"/>
        <v>1</v>
      </c>
    </row>
    <row r="264" spans="1:47" ht="45" customHeight="1">
      <c r="A264" s="66"/>
      <c r="B264" s="66"/>
      <c r="C264" s="66"/>
      <c r="D264" s="66"/>
      <c r="E264" s="44"/>
      <c r="F264" s="287" t="str">
        <f t="shared" si="13"/>
        <v/>
      </c>
      <c r="G264" s="87"/>
      <c r="H264" s="84"/>
      <c r="I264" s="84"/>
      <c r="J264" s="46"/>
      <c r="K264" s="44"/>
      <c r="L264" s="44"/>
      <c r="M264" s="44"/>
      <c r="N264" s="46"/>
      <c r="O264" s="41"/>
      <c r="P264" s="194"/>
      <c r="Q264" s="41"/>
      <c r="R264" s="41"/>
      <c r="S264" s="84"/>
      <c r="T264" s="46"/>
      <c r="U264" s="201"/>
      <c r="V264" s="85"/>
      <c r="W264" s="86"/>
      <c r="X264" s="89"/>
      <c r="Y264" s="201"/>
      <c r="Z264" s="201"/>
      <c r="AA264" s="87"/>
      <c r="AB264" s="171" t="str">
        <f t="shared" si="10"/>
        <v/>
      </c>
      <c r="AC264" s="44"/>
      <c r="AD264" s="201"/>
      <c r="AE264" s="201"/>
      <c r="AF264" s="41"/>
      <c r="AG264" s="46"/>
      <c r="AH264" s="46"/>
      <c r="AI264" s="41"/>
      <c r="AJ264" s="675"/>
      <c r="AK264" s="676"/>
      <c r="AL264" s="42"/>
      <c r="AM264" s="327"/>
      <c r="AN264" s="44"/>
      <c r="AO264" s="171" t="str">
        <f t="shared" si="11"/>
        <v/>
      </c>
      <c r="AP264" s="44"/>
      <c r="AQ264" s="380"/>
      <c r="AR264" s="380"/>
      <c r="AS264" s="75"/>
      <c r="AT264" s="75"/>
      <c r="AU264" s="76" t="b">
        <f t="shared" si="12"/>
        <v>1</v>
      </c>
    </row>
    <row r="265" spans="1:47" ht="45" customHeight="1">
      <c r="A265" s="66"/>
      <c r="B265" s="66"/>
      <c r="C265" s="66"/>
      <c r="D265" s="66"/>
      <c r="E265" s="44"/>
      <c r="F265" s="287" t="str">
        <f t="shared" si="13"/>
        <v/>
      </c>
      <c r="G265" s="87"/>
      <c r="H265" s="84"/>
      <c r="I265" s="84"/>
      <c r="J265" s="46"/>
      <c r="K265" s="44"/>
      <c r="L265" s="44"/>
      <c r="M265" s="44"/>
      <c r="N265" s="46"/>
      <c r="O265" s="41"/>
      <c r="P265" s="194"/>
      <c r="Q265" s="41"/>
      <c r="R265" s="41"/>
      <c r="S265" s="84"/>
      <c r="T265" s="46"/>
      <c r="U265" s="201"/>
      <c r="V265" s="85"/>
      <c r="W265" s="86"/>
      <c r="X265" s="89"/>
      <c r="Y265" s="201"/>
      <c r="Z265" s="201"/>
      <c r="AA265" s="87"/>
      <c r="AB265" s="171" t="str">
        <f t="shared" si="10"/>
        <v/>
      </c>
      <c r="AC265" s="44"/>
      <c r="AD265" s="201"/>
      <c r="AE265" s="201"/>
      <c r="AF265" s="41"/>
      <c r="AG265" s="46"/>
      <c r="AH265" s="46"/>
      <c r="AI265" s="41"/>
      <c r="AJ265" s="675"/>
      <c r="AK265" s="676"/>
      <c r="AL265" s="42"/>
      <c r="AM265" s="327"/>
      <c r="AN265" s="44"/>
      <c r="AO265" s="171" t="str">
        <f t="shared" si="11"/>
        <v/>
      </c>
      <c r="AP265" s="44"/>
      <c r="AQ265" s="380"/>
      <c r="AR265" s="380"/>
      <c r="AS265" s="75"/>
      <c r="AT265" s="75"/>
      <c r="AU265" s="76" t="b">
        <f t="shared" si="12"/>
        <v>1</v>
      </c>
    </row>
    <row r="266" spans="1:47" ht="45" customHeight="1">
      <c r="A266" s="66"/>
      <c r="B266" s="66"/>
      <c r="C266" s="66"/>
      <c r="D266" s="66"/>
      <c r="E266" s="44"/>
      <c r="F266" s="287" t="str">
        <f t="shared" si="13"/>
        <v/>
      </c>
      <c r="G266" s="87"/>
      <c r="H266" s="84"/>
      <c r="I266" s="84"/>
      <c r="J266" s="46"/>
      <c r="K266" s="44"/>
      <c r="L266" s="44"/>
      <c r="M266" s="44"/>
      <c r="N266" s="46"/>
      <c r="O266" s="41"/>
      <c r="P266" s="194"/>
      <c r="Q266" s="41"/>
      <c r="R266" s="41"/>
      <c r="S266" s="84"/>
      <c r="T266" s="46"/>
      <c r="U266" s="201"/>
      <c r="V266" s="85"/>
      <c r="W266" s="86"/>
      <c r="X266" s="89"/>
      <c r="Y266" s="201"/>
      <c r="Z266" s="201"/>
      <c r="AA266" s="87"/>
      <c r="AB266" s="171" t="str">
        <f t="shared" si="10"/>
        <v/>
      </c>
      <c r="AC266" s="44"/>
      <c r="AD266" s="201"/>
      <c r="AE266" s="201"/>
      <c r="AF266" s="41"/>
      <c r="AG266" s="46"/>
      <c r="AH266" s="46"/>
      <c r="AI266" s="41"/>
      <c r="AJ266" s="675"/>
      <c r="AK266" s="676"/>
      <c r="AL266" s="42"/>
      <c r="AM266" s="327"/>
      <c r="AN266" s="44"/>
      <c r="AO266" s="171" t="str">
        <f t="shared" si="11"/>
        <v/>
      </c>
      <c r="AP266" s="44"/>
      <c r="AQ266" s="380"/>
      <c r="AR266" s="380"/>
      <c r="AS266" s="75"/>
      <c r="AT266" s="75"/>
      <c r="AU266" s="76" t="b">
        <f t="shared" si="12"/>
        <v>1</v>
      </c>
    </row>
    <row r="267" spans="1:47" ht="45" customHeight="1">
      <c r="A267" s="66"/>
      <c r="B267" s="66"/>
      <c r="C267" s="66"/>
      <c r="D267" s="66"/>
      <c r="E267" s="44"/>
      <c r="F267" s="287" t="str">
        <f t="shared" si="13"/>
        <v/>
      </c>
      <c r="G267" s="87"/>
      <c r="H267" s="84"/>
      <c r="I267" s="84"/>
      <c r="J267" s="46"/>
      <c r="K267" s="44"/>
      <c r="L267" s="44"/>
      <c r="M267" s="44"/>
      <c r="N267" s="46"/>
      <c r="O267" s="41"/>
      <c r="P267" s="194"/>
      <c r="Q267" s="41"/>
      <c r="R267" s="41"/>
      <c r="S267" s="84"/>
      <c r="T267" s="46"/>
      <c r="U267" s="201"/>
      <c r="V267" s="85"/>
      <c r="W267" s="86"/>
      <c r="X267" s="89"/>
      <c r="Y267" s="201"/>
      <c r="Z267" s="201"/>
      <c r="AA267" s="87"/>
      <c r="AB267" s="171" t="str">
        <f t="shared" ref="AB267:AB330" si="14">IF(ISBLANK(X267),"",DATEDIF(S267,X267,"d")/365)</f>
        <v/>
      </c>
      <c r="AC267" s="44"/>
      <c r="AD267" s="201"/>
      <c r="AE267" s="201"/>
      <c r="AF267" s="41"/>
      <c r="AG267" s="46"/>
      <c r="AH267" s="46"/>
      <c r="AI267" s="41"/>
      <c r="AJ267" s="675"/>
      <c r="AK267" s="676"/>
      <c r="AL267" s="42"/>
      <c r="AM267" s="327"/>
      <c r="AN267" s="44"/>
      <c r="AO267" s="171" t="str">
        <f t="shared" ref="AO267:AO330" si="15">IF(AN267="YES",(S267-AM267)/365,"")</f>
        <v/>
      </c>
      <c r="AP267" s="44"/>
      <c r="AQ267" s="380"/>
      <c r="AR267" s="380"/>
      <c r="AS267" s="75"/>
      <c r="AT267" s="75"/>
      <c r="AU267" s="76" t="b">
        <f t="shared" ref="AU267:AU330" si="16">ROUND(U267,)=ROUND(Z267,)+ROUND(AH267,)+ROUND(AD267,)</f>
        <v>1</v>
      </c>
    </row>
    <row r="268" spans="1:47" ht="45" customHeight="1">
      <c r="A268" s="66"/>
      <c r="B268" s="66"/>
      <c r="C268" s="66"/>
      <c r="D268" s="66"/>
      <c r="E268" s="44"/>
      <c r="F268" s="287" t="str">
        <f t="shared" si="13"/>
        <v/>
      </c>
      <c r="G268" s="87"/>
      <c r="H268" s="84"/>
      <c r="I268" s="84"/>
      <c r="J268" s="46"/>
      <c r="K268" s="44"/>
      <c r="L268" s="44"/>
      <c r="M268" s="44"/>
      <c r="N268" s="46"/>
      <c r="O268" s="41"/>
      <c r="P268" s="194"/>
      <c r="Q268" s="41"/>
      <c r="R268" s="41"/>
      <c r="S268" s="84"/>
      <c r="T268" s="46"/>
      <c r="U268" s="201"/>
      <c r="V268" s="85"/>
      <c r="W268" s="86"/>
      <c r="X268" s="89"/>
      <c r="Y268" s="201"/>
      <c r="Z268" s="201"/>
      <c r="AA268" s="87"/>
      <c r="AB268" s="171" t="str">
        <f t="shared" si="14"/>
        <v/>
      </c>
      <c r="AC268" s="44"/>
      <c r="AD268" s="201"/>
      <c r="AE268" s="201"/>
      <c r="AF268" s="41"/>
      <c r="AG268" s="46"/>
      <c r="AH268" s="46"/>
      <c r="AI268" s="41"/>
      <c r="AJ268" s="675"/>
      <c r="AK268" s="676"/>
      <c r="AL268" s="42"/>
      <c r="AM268" s="327"/>
      <c r="AN268" s="44"/>
      <c r="AO268" s="171" t="str">
        <f t="shared" si="15"/>
        <v/>
      </c>
      <c r="AP268" s="44"/>
      <c r="AQ268" s="380"/>
      <c r="AR268" s="380"/>
      <c r="AS268" s="75"/>
      <c r="AT268" s="75"/>
      <c r="AU268" s="76" t="b">
        <f t="shared" si="16"/>
        <v>1</v>
      </c>
    </row>
    <row r="269" spans="1:47" ht="45" customHeight="1">
      <c r="A269" s="66"/>
      <c r="B269" s="66"/>
      <c r="C269" s="66"/>
      <c r="D269" s="66"/>
      <c r="E269" s="44"/>
      <c r="F269" s="287" t="str">
        <f t="shared" si="13"/>
        <v/>
      </c>
      <c r="G269" s="87"/>
      <c r="H269" s="84"/>
      <c r="I269" s="84"/>
      <c r="J269" s="46"/>
      <c r="K269" s="44"/>
      <c r="L269" s="44"/>
      <c r="M269" s="44"/>
      <c r="N269" s="46"/>
      <c r="O269" s="41"/>
      <c r="P269" s="194"/>
      <c r="Q269" s="41"/>
      <c r="R269" s="41"/>
      <c r="S269" s="84"/>
      <c r="T269" s="46"/>
      <c r="U269" s="201"/>
      <c r="V269" s="85"/>
      <c r="W269" s="86"/>
      <c r="X269" s="89"/>
      <c r="Y269" s="201"/>
      <c r="Z269" s="201"/>
      <c r="AA269" s="87"/>
      <c r="AB269" s="171" t="str">
        <f t="shared" si="14"/>
        <v/>
      </c>
      <c r="AC269" s="44"/>
      <c r="AD269" s="201"/>
      <c r="AE269" s="201"/>
      <c r="AF269" s="41"/>
      <c r="AG269" s="46"/>
      <c r="AH269" s="46"/>
      <c r="AI269" s="41"/>
      <c r="AJ269" s="675"/>
      <c r="AK269" s="676"/>
      <c r="AL269" s="42"/>
      <c r="AM269" s="327"/>
      <c r="AN269" s="44"/>
      <c r="AO269" s="171" t="str">
        <f t="shared" si="15"/>
        <v/>
      </c>
      <c r="AP269" s="44"/>
      <c r="AQ269" s="380"/>
      <c r="AR269" s="380"/>
      <c r="AS269" s="75"/>
      <c r="AT269" s="75"/>
      <c r="AU269" s="76" t="b">
        <f t="shared" si="16"/>
        <v>1</v>
      </c>
    </row>
    <row r="270" spans="1:47" ht="45" customHeight="1">
      <c r="A270" s="66"/>
      <c r="B270" s="66"/>
      <c r="C270" s="66"/>
      <c r="D270" s="66"/>
      <c r="E270" s="44"/>
      <c r="F270" s="287" t="str">
        <f t="shared" si="13"/>
        <v/>
      </c>
      <c r="G270" s="87"/>
      <c r="H270" s="84"/>
      <c r="I270" s="84"/>
      <c r="J270" s="46"/>
      <c r="K270" s="44"/>
      <c r="L270" s="44"/>
      <c r="M270" s="44"/>
      <c r="N270" s="46"/>
      <c r="O270" s="41"/>
      <c r="P270" s="194"/>
      <c r="Q270" s="41"/>
      <c r="R270" s="41"/>
      <c r="S270" s="84"/>
      <c r="T270" s="46"/>
      <c r="U270" s="201"/>
      <c r="V270" s="85"/>
      <c r="W270" s="86"/>
      <c r="X270" s="89"/>
      <c r="Y270" s="201"/>
      <c r="Z270" s="201"/>
      <c r="AA270" s="87"/>
      <c r="AB270" s="171" t="str">
        <f t="shared" si="14"/>
        <v/>
      </c>
      <c r="AC270" s="44"/>
      <c r="AD270" s="201"/>
      <c r="AE270" s="201"/>
      <c r="AF270" s="41"/>
      <c r="AG270" s="46"/>
      <c r="AH270" s="46"/>
      <c r="AI270" s="41"/>
      <c r="AJ270" s="675"/>
      <c r="AK270" s="676"/>
      <c r="AL270" s="42"/>
      <c r="AM270" s="327"/>
      <c r="AN270" s="44"/>
      <c r="AO270" s="171" t="str">
        <f t="shared" si="15"/>
        <v/>
      </c>
      <c r="AP270" s="44"/>
      <c r="AQ270" s="380"/>
      <c r="AR270" s="380"/>
      <c r="AS270" s="75"/>
      <c r="AT270" s="75"/>
      <c r="AU270" s="76" t="b">
        <f t="shared" si="16"/>
        <v>1</v>
      </c>
    </row>
    <row r="271" spans="1:47" ht="45" customHeight="1">
      <c r="A271" s="66"/>
      <c r="B271" s="66"/>
      <c r="C271" s="66"/>
      <c r="D271" s="66"/>
      <c r="E271" s="44"/>
      <c r="F271" s="287" t="str">
        <f t="shared" si="13"/>
        <v/>
      </c>
      <c r="G271" s="87"/>
      <c r="H271" s="84"/>
      <c r="I271" s="84"/>
      <c r="J271" s="46"/>
      <c r="K271" s="44"/>
      <c r="L271" s="44"/>
      <c r="M271" s="44"/>
      <c r="N271" s="46"/>
      <c r="O271" s="41"/>
      <c r="P271" s="194"/>
      <c r="Q271" s="41"/>
      <c r="R271" s="41"/>
      <c r="S271" s="84"/>
      <c r="T271" s="46"/>
      <c r="U271" s="201"/>
      <c r="V271" s="85"/>
      <c r="W271" s="86"/>
      <c r="X271" s="89"/>
      <c r="Y271" s="201"/>
      <c r="Z271" s="201"/>
      <c r="AA271" s="87"/>
      <c r="AB271" s="171" t="str">
        <f t="shared" si="14"/>
        <v/>
      </c>
      <c r="AC271" s="44"/>
      <c r="AD271" s="201"/>
      <c r="AE271" s="201"/>
      <c r="AF271" s="41"/>
      <c r="AG271" s="46"/>
      <c r="AH271" s="46"/>
      <c r="AI271" s="41"/>
      <c r="AJ271" s="675"/>
      <c r="AK271" s="676"/>
      <c r="AL271" s="42"/>
      <c r="AM271" s="327"/>
      <c r="AN271" s="44"/>
      <c r="AO271" s="171" t="str">
        <f t="shared" si="15"/>
        <v/>
      </c>
      <c r="AP271" s="44"/>
      <c r="AQ271" s="380"/>
      <c r="AR271" s="380"/>
      <c r="AS271" s="75"/>
      <c r="AT271" s="75"/>
      <c r="AU271" s="76" t="b">
        <f t="shared" si="16"/>
        <v>1</v>
      </c>
    </row>
    <row r="272" spans="1:47" ht="45" customHeight="1">
      <c r="A272" s="66"/>
      <c r="B272" s="66"/>
      <c r="C272" s="66"/>
      <c r="D272" s="66"/>
      <c r="E272" s="44"/>
      <c r="F272" s="287" t="str">
        <f t="shared" si="13"/>
        <v/>
      </c>
      <c r="G272" s="87"/>
      <c r="H272" s="84"/>
      <c r="I272" s="84"/>
      <c r="J272" s="46"/>
      <c r="K272" s="44"/>
      <c r="L272" s="44"/>
      <c r="M272" s="44"/>
      <c r="N272" s="46"/>
      <c r="O272" s="41"/>
      <c r="P272" s="194"/>
      <c r="Q272" s="41"/>
      <c r="R272" s="41"/>
      <c r="S272" s="84"/>
      <c r="T272" s="46"/>
      <c r="U272" s="201"/>
      <c r="V272" s="85"/>
      <c r="W272" s="86"/>
      <c r="X272" s="89"/>
      <c r="Y272" s="201"/>
      <c r="Z272" s="201"/>
      <c r="AA272" s="87"/>
      <c r="AB272" s="171" t="str">
        <f t="shared" si="14"/>
        <v/>
      </c>
      <c r="AC272" s="44"/>
      <c r="AD272" s="201"/>
      <c r="AE272" s="201"/>
      <c r="AF272" s="41"/>
      <c r="AG272" s="46"/>
      <c r="AH272" s="46"/>
      <c r="AI272" s="41"/>
      <c r="AJ272" s="675"/>
      <c r="AK272" s="676"/>
      <c r="AL272" s="42"/>
      <c r="AM272" s="327"/>
      <c r="AN272" s="44"/>
      <c r="AO272" s="171" t="str">
        <f t="shared" si="15"/>
        <v/>
      </c>
      <c r="AP272" s="44"/>
      <c r="AQ272" s="380"/>
      <c r="AR272" s="380"/>
      <c r="AS272" s="75"/>
      <c r="AT272" s="75"/>
      <c r="AU272" s="76" t="b">
        <f t="shared" si="16"/>
        <v>1</v>
      </c>
    </row>
    <row r="273" spans="1:47" ht="45" customHeight="1">
      <c r="A273" s="66"/>
      <c r="B273" s="66"/>
      <c r="C273" s="66"/>
      <c r="D273" s="66"/>
      <c r="E273" s="44"/>
      <c r="F273" s="287" t="str">
        <f t="shared" si="13"/>
        <v/>
      </c>
      <c r="G273" s="87"/>
      <c r="H273" s="84"/>
      <c r="I273" s="84"/>
      <c r="J273" s="46"/>
      <c r="K273" s="44"/>
      <c r="L273" s="44"/>
      <c r="M273" s="44"/>
      <c r="N273" s="46"/>
      <c r="O273" s="41"/>
      <c r="P273" s="194"/>
      <c r="Q273" s="41"/>
      <c r="R273" s="41"/>
      <c r="S273" s="84"/>
      <c r="T273" s="46"/>
      <c r="U273" s="201"/>
      <c r="V273" s="85"/>
      <c r="W273" s="86"/>
      <c r="X273" s="89"/>
      <c r="Y273" s="201"/>
      <c r="Z273" s="201"/>
      <c r="AA273" s="87"/>
      <c r="AB273" s="171" t="str">
        <f t="shared" si="14"/>
        <v/>
      </c>
      <c r="AC273" s="44"/>
      <c r="AD273" s="201"/>
      <c r="AE273" s="201"/>
      <c r="AF273" s="41"/>
      <c r="AG273" s="46"/>
      <c r="AH273" s="46"/>
      <c r="AI273" s="41"/>
      <c r="AJ273" s="675"/>
      <c r="AK273" s="676"/>
      <c r="AL273" s="42"/>
      <c r="AM273" s="327"/>
      <c r="AN273" s="44"/>
      <c r="AO273" s="171" t="str">
        <f t="shared" si="15"/>
        <v/>
      </c>
      <c r="AP273" s="44"/>
      <c r="AQ273" s="380"/>
      <c r="AR273" s="380"/>
      <c r="AS273" s="75"/>
      <c r="AT273" s="75"/>
      <c r="AU273" s="76" t="b">
        <f t="shared" si="16"/>
        <v>1</v>
      </c>
    </row>
    <row r="274" spans="1:47" ht="45" customHeight="1">
      <c r="A274" s="66"/>
      <c r="B274" s="66"/>
      <c r="C274" s="66"/>
      <c r="D274" s="66"/>
      <c r="E274" s="44"/>
      <c r="F274" s="287" t="str">
        <f t="shared" si="13"/>
        <v/>
      </c>
      <c r="G274" s="87"/>
      <c r="H274" s="84"/>
      <c r="I274" s="84"/>
      <c r="J274" s="46"/>
      <c r="K274" s="44"/>
      <c r="L274" s="44"/>
      <c r="M274" s="44"/>
      <c r="N274" s="46"/>
      <c r="O274" s="41"/>
      <c r="P274" s="194"/>
      <c r="Q274" s="41"/>
      <c r="R274" s="41"/>
      <c r="S274" s="84"/>
      <c r="T274" s="46"/>
      <c r="U274" s="201"/>
      <c r="V274" s="85"/>
      <c r="W274" s="86"/>
      <c r="X274" s="89"/>
      <c r="Y274" s="201"/>
      <c r="Z274" s="201"/>
      <c r="AA274" s="87"/>
      <c r="AB274" s="171" t="str">
        <f t="shared" si="14"/>
        <v/>
      </c>
      <c r="AC274" s="44"/>
      <c r="AD274" s="201"/>
      <c r="AE274" s="201"/>
      <c r="AF274" s="41"/>
      <c r="AG274" s="46"/>
      <c r="AH274" s="46"/>
      <c r="AI274" s="41"/>
      <c r="AJ274" s="675"/>
      <c r="AK274" s="676"/>
      <c r="AL274" s="42"/>
      <c r="AM274" s="327"/>
      <c r="AN274" s="44"/>
      <c r="AO274" s="171" t="str">
        <f t="shared" si="15"/>
        <v/>
      </c>
      <c r="AP274" s="44"/>
      <c r="AQ274" s="380"/>
      <c r="AR274" s="380"/>
      <c r="AS274" s="75"/>
      <c r="AT274" s="75"/>
      <c r="AU274" s="76" t="b">
        <f t="shared" si="16"/>
        <v>1</v>
      </c>
    </row>
    <row r="275" spans="1:47" ht="45" customHeight="1">
      <c r="A275" s="66"/>
      <c r="B275" s="66"/>
      <c r="C275" s="66"/>
      <c r="D275" s="66"/>
      <c r="E275" s="44"/>
      <c r="F275" s="287" t="str">
        <f t="shared" si="13"/>
        <v/>
      </c>
      <c r="G275" s="87"/>
      <c r="H275" s="84"/>
      <c r="I275" s="84"/>
      <c r="J275" s="46"/>
      <c r="K275" s="44"/>
      <c r="L275" s="44"/>
      <c r="M275" s="44"/>
      <c r="N275" s="46"/>
      <c r="O275" s="41"/>
      <c r="P275" s="194"/>
      <c r="Q275" s="41"/>
      <c r="R275" s="41"/>
      <c r="S275" s="84"/>
      <c r="T275" s="46"/>
      <c r="U275" s="201"/>
      <c r="V275" s="85"/>
      <c r="W275" s="86"/>
      <c r="X275" s="89"/>
      <c r="Y275" s="201"/>
      <c r="Z275" s="201"/>
      <c r="AA275" s="87"/>
      <c r="AB275" s="171" t="str">
        <f t="shared" si="14"/>
        <v/>
      </c>
      <c r="AC275" s="44"/>
      <c r="AD275" s="201"/>
      <c r="AE275" s="201"/>
      <c r="AF275" s="41"/>
      <c r="AG275" s="46"/>
      <c r="AH275" s="46"/>
      <c r="AI275" s="41"/>
      <c r="AJ275" s="675"/>
      <c r="AK275" s="676"/>
      <c r="AL275" s="42"/>
      <c r="AM275" s="327"/>
      <c r="AN275" s="44"/>
      <c r="AO275" s="171" t="str">
        <f t="shared" si="15"/>
        <v/>
      </c>
      <c r="AP275" s="44"/>
      <c r="AQ275" s="380"/>
      <c r="AR275" s="380"/>
      <c r="AS275" s="75"/>
      <c r="AT275" s="75"/>
      <c r="AU275" s="76" t="b">
        <f t="shared" si="16"/>
        <v>1</v>
      </c>
    </row>
    <row r="276" spans="1:47" ht="45" customHeight="1">
      <c r="A276" s="66"/>
      <c r="B276" s="66"/>
      <c r="C276" s="66"/>
      <c r="D276" s="66"/>
      <c r="E276" s="44"/>
      <c r="F276" s="287" t="str">
        <f t="shared" si="13"/>
        <v/>
      </c>
      <c r="G276" s="87"/>
      <c r="H276" s="84"/>
      <c r="I276" s="84"/>
      <c r="J276" s="46"/>
      <c r="K276" s="44"/>
      <c r="L276" s="44"/>
      <c r="M276" s="44"/>
      <c r="N276" s="46"/>
      <c r="O276" s="41"/>
      <c r="P276" s="194"/>
      <c r="Q276" s="41"/>
      <c r="R276" s="41"/>
      <c r="S276" s="84"/>
      <c r="T276" s="46"/>
      <c r="U276" s="201"/>
      <c r="V276" s="85"/>
      <c r="W276" s="86"/>
      <c r="X276" s="89"/>
      <c r="Y276" s="201"/>
      <c r="Z276" s="201"/>
      <c r="AA276" s="87"/>
      <c r="AB276" s="171" t="str">
        <f t="shared" si="14"/>
        <v/>
      </c>
      <c r="AC276" s="44"/>
      <c r="AD276" s="201"/>
      <c r="AE276" s="201"/>
      <c r="AF276" s="41"/>
      <c r="AG276" s="46"/>
      <c r="AH276" s="46"/>
      <c r="AI276" s="41"/>
      <c r="AJ276" s="675"/>
      <c r="AK276" s="676"/>
      <c r="AL276" s="42"/>
      <c r="AM276" s="327"/>
      <c r="AN276" s="44"/>
      <c r="AO276" s="171" t="str">
        <f t="shared" si="15"/>
        <v/>
      </c>
      <c r="AP276" s="44"/>
      <c r="AQ276" s="380"/>
      <c r="AR276" s="380"/>
      <c r="AS276" s="75"/>
      <c r="AT276" s="75"/>
      <c r="AU276" s="76" t="b">
        <f t="shared" si="16"/>
        <v>1</v>
      </c>
    </row>
    <row r="277" spans="1:47" ht="45" customHeight="1">
      <c r="A277" s="66"/>
      <c r="B277" s="66"/>
      <c r="C277" s="66"/>
      <c r="D277" s="66"/>
      <c r="E277" s="44"/>
      <c r="F277" s="287" t="str">
        <f t="shared" si="13"/>
        <v/>
      </c>
      <c r="G277" s="87"/>
      <c r="H277" s="84"/>
      <c r="I277" s="84"/>
      <c r="J277" s="46"/>
      <c r="K277" s="44"/>
      <c r="L277" s="44"/>
      <c r="M277" s="44"/>
      <c r="N277" s="46"/>
      <c r="O277" s="41"/>
      <c r="P277" s="194"/>
      <c r="Q277" s="41"/>
      <c r="R277" s="41"/>
      <c r="S277" s="84"/>
      <c r="T277" s="46"/>
      <c r="U277" s="201"/>
      <c r="V277" s="85"/>
      <c r="W277" s="86"/>
      <c r="X277" s="89"/>
      <c r="Y277" s="201"/>
      <c r="Z277" s="201"/>
      <c r="AA277" s="87"/>
      <c r="AB277" s="171" t="str">
        <f t="shared" si="14"/>
        <v/>
      </c>
      <c r="AC277" s="44"/>
      <c r="AD277" s="201"/>
      <c r="AE277" s="201"/>
      <c r="AF277" s="41"/>
      <c r="AG277" s="46"/>
      <c r="AH277" s="46"/>
      <c r="AI277" s="41"/>
      <c r="AJ277" s="675"/>
      <c r="AK277" s="676"/>
      <c r="AL277" s="42"/>
      <c r="AM277" s="327"/>
      <c r="AN277" s="44"/>
      <c r="AO277" s="171" t="str">
        <f t="shared" si="15"/>
        <v/>
      </c>
      <c r="AP277" s="44"/>
      <c r="AQ277" s="380"/>
      <c r="AR277" s="380"/>
      <c r="AS277" s="75"/>
      <c r="AT277" s="75"/>
      <c r="AU277" s="76" t="b">
        <f t="shared" si="16"/>
        <v>1</v>
      </c>
    </row>
    <row r="278" spans="1:47" ht="45" customHeight="1">
      <c r="A278" s="66"/>
      <c r="B278" s="66"/>
      <c r="C278" s="66"/>
      <c r="D278" s="66"/>
      <c r="E278" s="44"/>
      <c r="F278" s="287" t="str">
        <f t="shared" si="13"/>
        <v/>
      </c>
      <c r="G278" s="87"/>
      <c r="H278" s="84"/>
      <c r="I278" s="84"/>
      <c r="J278" s="46"/>
      <c r="K278" s="44"/>
      <c r="L278" s="44"/>
      <c r="M278" s="44"/>
      <c r="N278" s="46"/>
      <c r="O278" s="41"/>
      <c r="P278" s="194"/>
      <c r="Q278" s="41"/>
      <c r="R278" s="41"/>
      <c r="S278" s="84"/>
      <c r="T278" s="46"/>
      <c r="U278" s="201"/>
      <c r="V278" s="85"/>
      <c r="W278" s="86"/>
      <c r="X278" s="89"/>
      <c r="Y278" s="201"/>
      <c r="Z278" s="201"/>
      <c r="AA278" s="87"/>
      <c r="AB278" s="171" t="str">
        <f t="shared" si="14"/>
        <v/>
      </c>
      <c r="AC278" s="44"/>
      <c r="AD278" s="201"/>
      <c r="AE278" s="201"/>
      <c r="AF278" s="41"/>
      <c r="AG278" s="46"/>
      <c r="AH278" s="46"/>
      <c r="AI278" s="41"/>
      <c r="AJ278" s="675"/>
      <c r="AK278" s="676"/>
      <c r="AL278" s="42"/>
      <c r="AM278" s="327"/>
      <c r="AN278" s="44"/>
      <c r="AO278" s="171" t="str">
        <f t="shared" si="15"/>
        <v/>
      </c>
      <c r="AP278" s="44"/>
      <c r="AQ278" s="380"/>
      <c r="AR278" s="380"/>
      <c r="AS278" s="75"/>
      <c r="AT278" s="75"/>
      <c r="AU278" s="76" t="b">
        <f t="shared" si="16"/>
        <v>1</v>
      </c>
    </row>
    <row r="279" spans="1:47" ht="45" customHeight="1">
      <c r="A279" s="66"/>
      <c r="B279" s="66"/>
      <c r="C279" s="66"/>
      <c r="D279" s="66"/>
      <c r="E279" s="44"/>
      <c r="F279" s="287" t="str">
        <f t="shared" si="13"/>
        <v/>
      </c>
      <c r="G279" s="87"/>
      <c r="H279" s="84"/>
      <c r="I279" s="84"/>
      <c r="J279" s="46"/>
      <c r="K279" s="44"/>
      <c r="L279" s="44"/>
      <c r="M279" s="44"/>
      <c r="N279" s="46"/>
      <c r="O279" s="41"/>
      <c r="P279" s="194"/>
      <c r="Q279" s="41"/>
      <c r="R279" s="41"/>
      <c r="S279" s="84"/>
      <c r="T279" s="46"/>
      <c r="U279" s="201"/>
      <c r="V279" s="85"/>
      <c r="W279" s="86"/>
      <c r="X279" s="89"/>
      <c r="Y279" s="201"/>
      <c r="Z279" s="201"/>
      <c r="AA279" s="87"/>
      <c r="AB279" s="171" t="str">
        <f t="shared" si="14"/>
        <v/>
      </c>
      <c r="AC279" s="44"/>
      <c r="AD279" s="201"/>
      <c r="AE279" s="201"/>
      <c r="AF279" s="41"/>
      <c r="AG279" s="46"/>
      <c r="AH279" s="46"/>
      <c r="AI279" s="41"/>
      <c r="AJ279" s="675"/>
      <c r="AK279" s="676"/>
      <c r="AL279" s="42"/>
      <c r="AM279" s="327"/>
      <c r="AN279" s="44"/>
      <c r="AO279" s="171" t="str">
        <f t="shared" si="15"/>
        <v/>
      </c>
      <c r="AP279" s="44"/>
      <c r="AQ279" s="380"/>
      <c r="AR279" s="380"/>
      <c r="AS279" s="75"/>
      <c r="AT279" s="75"/>
      <c r="AU279" s="76" t="b">
        <f t="shared" si="16"/>
        <v>1</v>
      </c>
    </row>
    <row r="280" spans="1:47" ht="45" customHeight="1">
      <c r="A280" s="66"/>
      <c r="B280" s="66"/>
      <c r="C280" s="66"/>
      <c r="D280" s="66"/>
      <c r="E280" s="44"/>
      <c r="F280" s="287" t="str">
        <f t="shared" si="13"/>
        <v/>
      </c>
      <c r="G280" s="87"/>
      <c r="H280" s="84"/>
      <c r="I280" s="84"/>
      <c r="J280" s="46"/>
      <c r="K280" s="44"/>
      <c r="L280" s="44"/>
      <c r="M280" s="44"/>
      <c r="N280" s="46"/>
      <c r="O280" s="41"/>
      <c r="P280" s="194"/>
      <c r="Q280" s="41"/>
      <c r="R280" s="41"/>
      <c r="S280" s="84"/>
      <c r="T280" s="46"/>
      <c r="U280" s="201"/>
      <c r="V280" s="85"/>
      <c r="W280" s="86"/>
      <c r="X280" s="89"/>
      <c r="Y280" s="201"/>
      <c r="Z280" s="201"/>
      <c r="AA280" s="87"/>
      <c r="AB280" s="171" t="str">
        <f t="shared" si="14"/>
        <v/>
      </c>
      <c r="AC280" s="44"/>
      <c r="AD280" s="201"/>
      <c r="AE280" s="201"/>
      <c r="AF280" s="41"/>
      <c r="AG280" s="46"/>
      <c r="AH280" s="46"/>
      <c r="AI280" s="41"/>
      <c r="AJ280" s="675"/>
      <c r="AK280" s="676"/>
      <c r="AL280" s="42"/>
      <c r="AM280" s="327"/>
      <c r="AN280" s="44"/>
      <c r="AO280" s="171" t="str">
        <f t="shared" si="15"/>
        <v/>
      </c>
      <c r="AP280" s="44"/>
      <c r="AQ280" s="380"/>
      <c r="AR280" s="380"/>
      <c r="AS280" s="75"/>
      <c r="AT280" s="75"/>
      <c r="AU280" s="76" t="b">
        <f t="shared" si="16"/>
        <v>1</v>
      </c>
    </row>
    <row r="281" spans="1:47" ht="45" customHeight="1">
      <c r="A281" s="66"/>
      <c r="B281" s="66"/>
      <c r="C281" s="66"/>
      <c r="D281" s="66"/>
      <c r="E281" s="44"/>
      <c r="F281" s="287" t="str">
        <f t="shared" si="13"/>
        <v/>
      </c>
      <c r="G281" s="87"/>
      <c r="H281" s="84"/>
      <c r="I281" s="84"/>
      <c r="J281" s="46"/>
      <c r="K281" s="44"/>
      <c r="L281" s="44"/>
      <c r="M281" s="44"/>
      <c r="N281" s="46"/>
      <c r="O281" s="41"/>
      <c r="P281" s="194"/>
      <c r="Q281" s="41"/>
      <c r="R281" s="41"/>
      <c r="S281" s="84"/>
      <c r="T281" s="46"/>
      <c r="U281" s="201"/>
      <c r="V281" s="85"/>
      <c r="W281" s="86"/>
      <c r="X281" s="89"/>
      <c r="Y281" s="201"/>
      <c r="Z281" s="201"/>
      <c r="AA281" s="87"/>
      <c r="AB281" s="171" t="str">
        <f t="shared" si="14"/>
        <v/>
      </c>
      <c r="AC281" s="44"/>
      <c r="AD281" s="201"/>
      <c r="AE281" s="201"/>
      <c r="AF281" s="41"/>
      <c r="AG281" s="46"/>
      <c r="AH281" s="46"/>
      <c r="AI281" s="41"/>
      <c r="AJ281" s="675"/>
      <c r="AK281" s="676"/>
      <c r="AL281" s="42"/>
      <c r="AM281" s="327"/>
      <c r="AN281" s="44"/>
      <c r="AO281" s="171" t="str">
        <f t="shared" si="15"/>
        <v/>
      </c>
      <c r="AP281" s="44"/>
      <c r="AQ281" s="380"/>
      <c r="AR281" s="380"/>
      <c r="AS281" s="75"/>
      <c r="AT281" s="75"/>
      <c r="AU281" s="76" t="b">
        <f t="shared" si="16"/>
        <v>1</v>
      </c>
    </row>
    <row r="282" spans="1:47" ht="45" customHeight="1">
      <c r="A282" s="66"/>
      <c r="B282" s="66"/>
      <c r="C282" s="66"/>
      <c r="D282" s="66"/>
      <c r="E282" s="44"/>
      <c r="F282" s="287" t="str">
        <f t="shared" si="13"/>
        <v/>
      </c>
      <c r="G282" s="87"/>
      <c r="H282" s="84"/>
      <c r="I282" s="84"/>
      <c r="J282" s="46"/>
      <c r="K282" s="44"/>
      <c r="L282" s="44"/>
      <c r="M282" s="44"/>
      <c r="N282" s="46"/>
      <c r="O282" s="41"/>
      <c r="P282" s="194"/>
      <c r="Q282" s="41"/>
      <c r="R282" s="41"/>
      <c r="S282" s="84"/>
      <c r="T282" s="46"/>
      <c r="U282" s="201"/>
      <c r="V282" s="85"/>
      <c r="W282" s="86"/>
      <c r="X282" s="89"/>
      <c r="Y282" s="201"/>
      <c r="Z282" s="201"/>
      <c r="AA282" s="87"/>
      <c r="AB282" s="171" t="str">
        <f t="shared" si="14"/>
        <v/>
      </c>
      <c r="AC282" s="44"/>
      <c r="AD282" s="201"/>
      <c r="AE282" s="201"/>
      <c r="AF282" s="41"/>
      <c r="AG282" s="46"/>
      <c r="AH282" s="46"/>
      <c r="AI282" s="41"/>
      <c r="AJ282" s="675"/>
      <c r="AK282" s="676"/>
      <c r="AL282" s="42"/>
      <c r="AM282" s="327"/>
      <c r="AN282" s="44"/>
      <c r="AO282" s="171" t="str">
        <f t="shared" si="15"/>
        <v/>
      </c>
      <c r="AP282" s="44"/>
      <c r="AQ282" s="380"/>
      <c r="AR282" s="380"/>
      <c r="AS282" s="75"/>
      <c r="AT282" s="75"/>
      <c r="AU282" s="76" t="b">
        <f t="shared" si="16"/>
        <v>1</v>
      </c>
    </row>
    <row r="283" spans="1:47" ht="45" customHeight="1">
      <c r="A283" s="66"/>
      <c r="B283" s="66"/>
      <c r="C283" s="66"/>
      <c r="D283" s="66"/>
      <c r="E283" s="44"/>
      <c r="F283" s="287" t="str">
        <f t="shared" si="13"/>
        <v/>
      </c>
      <c r="G283" s="87"/>
      <c r="H283" s="84"/>
      <c r="I283" s="84"/>
      <c r="J283" s="46"/>
      <c r="K283" s="44"/>
      <c r="L283" s="44"/>
      <c r="M283" s="44"/>
      <c r="N283" s="46"/>
      <c r="O283" s="41"/>
      <c r="P283" s="194"/>
      <c r="Q283" s="41"/>
      <c r="R283" s="41"/>
      <c r="S283" s="84"/>
      <c r="T283" s="46"/>
      <c r="U283" s="201"/>
      <c r="V283" s="85"/>
      <c r="W283" s="86"/>
      <c r="X283" s="89"/>
      <c r="Y283" s="201"/>
      <c r="Z283" s="201"/>
      <c r="AA283" s="87"/>
      <c r="AB283" s="171" t="str">
        <f t="shared" si="14"/>
        <v/>
      </c>
      <c r="AC283" s="44"/>
      <c r="AD283" s="201"/>
      <c r="AE283" s="201"/>
      <c r="AF283" s="41"/>
      <c r="AG283" s="46"/>
      <c r="AH283" s="46"/>
      <c r="AI283" s="41"/>
      <c r="AJ283" s="675"/>
      <c r="AK283" s="676"/>
      <c r="AL283" s="42"/>
      <c r="AM283" s="327"/>
      <c r="AN283" s="44"/>
      <c r="AO283" s="171" t="str">
        <f t="shared" si="15"/>
        <v/>
      </c>
      <c r="AP283" s="44"/>
      <c r="AQ283" s="380"/>
      <c r="AR283" s="380"/>
      <c r="AS283" s="75"/>
      <c r="AT283" s="75"/>
      <c r="AU283" s="76" t="b">
        <f t="shared" si="16"/>
        <v>1</v>
      </c>
    </row>
    <row r="284" spans="1:47" ht="45" customHeight="1">
      <c r="A284" s="66"/>
      <c r="B284" s="66"/>
      <c r="C284" s="66"/>
      <c r="D284" s="66"/>
      <c r="E284" s="44"/>
      <c r="F284" s="287" t="str">
        <f t="shared" si="13"/>
        <v/>
      </c>
      <c r="G284" s="87"/>
      <c r="H284" s="84"/>
      <c r="I284" s="84"/>
      <c r="J284" s="46"/>
      <c r="K284" s="44"/>
      <c r="L284" s="44"/>
      <c r="M284" s="44"/>
      <c r="N284" s="46"/>
      <c r="O284" s="41"/>
      <c r="P284" s="194"/>
      <c r="Q284" s="41"/>
      <c r="R284" s="41"/>
      <c r="S284" s="84"/>
      <c r="T284" s="46"/>
      <c r="U284" s="201"/>
      <c r="V284" s="85"/>
      <c r="W284" s="86"/>
      <c r="X284" s="89"/>
      <c r="Y284" s="201"/>
      <c r="Z284" s="201"/>
      <c r="AA284" s="87"/>
      <c r="AB284" s="171" t="str">
        <f t="shared" si="14"/>
        <v/>
      </c>
      <c r="AC284" s="44"/>
      <c r="AD284" s="201"/>
      <c r="AE284" s="201"/>
      <c r="AF284" s="41"/>
      <c r="AG284" s="46"/>
      <c r="AH284" s="46"/>
      <c r="AI284" s="41"/>
      <c r="AJ284" s="675"/>
      <c r="AK284" s="676"/>
      <c r="AL284" s="42"/>
      <c r="AM284" s="327"/>
      <c r="AN284" s="44"/>
      <c r="AO284" s="171" t="str">
        <f t="shared" si="15"/>
        <v/>
      </c>
      <c r="AP284" s="44"/>
      <c r="AQ284" s="380"/>
      <c r="AR284" s="380"/>
      <c r="AS284" s="75"/>
      <c r="AT284" s="75"/>
      <c r="AU284" s="76" t="b">
        <f t="shared" si="16"/>
        <v>1</v>
      </c>
    </row>
    <row r="285" spans="1:47" ht="45" customHeight="1">
      <c r="A285" s="66"/>
      <c r="B285" s="66"/>
      <c r="C285" s="66"/>
      <c r="D285" s="66"/>
      <c r="E285" s="44"/>
      <c r="F285" s="287" t="str">
        <f t="shared" si="13"/>
        <v/>
      </c>
      <c r="G285" s="87"/>
      <c r="H285" s="84"/>
      <c r="I285" s="84"/>
      <c r="J285" s="46"/>
      <c r="K285" s="44"/>
      <c r="L285" s="44"/>
      <c r="M285" s="44"/>
      <c r="N285" s="46"/>
      <c r="O285" s="41"/>
      <c r="P285" s="194"/>
      <c r="Q285" s="41"/>
      <c r="R285" s="41"/>
      <c r="S285" s="84"/>
      <c r="T285" s="46"/>
      <c r="U285" s="201"/>
      <c r="V285" s="85"/>
      <c r="W285" s="86"/>
      <c r="X285" s="89"/>
      <c r="Y285" s="201"/>
      <c r="Z285" s="201"/>
      <c r="AA285" s="87"/>
      <c r="AB285" s="171" t="str">
        <f t="shared" si="14"/>
        <v/>
      </c>
      <c r="AC285" s="44"/>
      <c r="AD285" s="201"/>
      <c r="AE285" s="201"/>
      <c r="AF285" s="41"/>
      <c r="AG285" s="46"/>
      <c r="AH285" s="46"/>
      <c r="AI285" s="41"/>
      <c r="AJ285" s="675"/>
      <c r="AK285" s="676"/>
      <c r="AL285" s="42"/>
      <c r="AM285" s="327"/>
      <c r="AN285" s="44"/>
      <c r="AO285" s="171" t="str">
        <f t="shared" si="15"/>
        <v/>
      </c>
      <c r="AP285" s="44"/>
      <c r="AQ285" s="380"/>
      <c r="AR285" s="380"/>
      <c r="AS285" s="75"/>
      <c r="AT285" s="75"/>
      <c r="AU285" s="76" t="b">
        <f t="shared" si="16"/>
        <v>1</v>
      </c>
    </row>
    <row r="286" spans="1:47" ht="45" customHeight="1">
      <c r="A286" s="66"/>
      <c r="B286" s="66"/>
      <c r="C286" s="66"/>
      <c r="D286" s="66"/>
      <c r="E286" s="44"/>
      <c r="F286" s="287" t="str">
        <f t="shared" si="13"/>
        <v/>
      </c>
      <c r="G286" s="87"/>
      <c r="H286" s="84"/>
      <c r="I286" s="84"/>
      <c r="J286" s="46"/>
      <c r="K286" s="44"/>
      <c r="L286" s="44"/>
      <c r="M286" s="44"/>
      <c r="N286" s="46"/>
      <c r="O286" s="41"/>
      <c r="P286" s="194"/>
      <c r="Q286" s="41"/>
      <c r="R286" s="41"/>
      <c r="S286" s="84"/>
      <c r="T286" s="46"/>
      <c r="U286" s="201"/>
      <c r="V286" s="85"/>
      <c r="W286" s="86"/>
      <c r="X286" s="89"/>
      <c r="Y286" s="201"/>
      <c r="Z286" s="201"/>
      <c r="AA286" s="87"/>
      <c r="AB286" s="171" t="str">
        <f t="shared" si="14"/>
        <v/>
      </c>
      <c r="AC286" s="44"/>
      <c r="AD286" s="201"/>
      <c r="AE286" s="201"/>
      <c r="AF286" s="41"/>
      <c r="AG286" s="46"/>
      <c r="AH286" s="46"/>
      <c r="AI286" s="41"/>
      <c r="AJ286" s="675"/>
      <c r="AK286" s="676"/>
      <c r="AL286" s="42"/>
      <c r="AM286" s="327"/>
      <c r="AN286" s="44"/>
      <c r="AO286" s="171" t="str">
        <f t="shared" si="15"/>
        <v/>
      </c>
      <c r="AP286" s="44"/>
      <c r="AQ286" s="380"/>
      <c r="AR286" s="380"/>
      <c r="AS286" s="75"/>
      <c r="AT286" s="75"/>
      <c r="AU286" s="76" t="b">
        <f t="shared" si="16"/>
        <v>1</v>
      </c>
    </row>
    <row r="287" spans="1:47" ht="45" customHeight="1">
      <c r="A287" s="66"/>
      <c r="B287" s="66"/>
      <c r="C287" s="66"/>
      <c r="D287" s="66"/>
      <c r="E287" s="44"/>
      <c r="F287" s="287" t="str">
        <f t="shared" si="13"/>
        <v/>
      </c>
      <c r="G287" s="87"/>
      <c r="H287" s="84"/>
      <c r="I287" s="84"/>
      <c r="J287" s="46"/>
      <c r="K287" s="44"/>
      <c r="L287" s="44"/>
      <c r="M287" s="44"/>
      <c r="N287" s="46"/>
      <c r="O287" s="41"/>
      <c r="P287" s="194"/>
      <c r="Q287" s="41"/>
      <c r="R287" s="41"/>
      <c r="S287" s="84"/>
      <c r="T287" s="46"/>
      <c r="U287" s="201"/>
      <c r="V287" s="85"/>
      <c r="W287" s="86"/>
      <c r="X287" s="89"/>
      <c r="Y287" s="201"/>
      <c r="Z287" s="201"/>
      <c r="AA287" s="87"/>
      <c r="AB287" s="171" t="str">
        <f t="shared" si="14"/>
        <v/>
      </c>
      <c r="AC287" s="44"/>
      <c r="AD287" s="201"/>
      <c r="AE287" s="201"/>
      <c r="AF287" s="41"/>
      <c r="AG287" s="46"/>
      <c r="AH287" s="46"/>
      <c r="AI287" s="41"/>
      <c r="AJ287" s="675"/>
      <c r="AK287" s="676"/>
      <c r="AL287" s="42"/>
      <c r="AM287" s="327"/>
      <c r="AN287" s="44"/>
      <c r="AO287" s="171" t="str">
        <f t="shared" si="15"/>
        <v/>
      </c>
      <c r="AP287" s="44"/>
      <c r="AQ287" s="380"/>
      <c r="AR287" s="380"/>
      <c r="AS287" s="75"/>
      <c r="AT287" s="75"/>
      <c r="AU287" s="76" t="b">
        <f t="shared" si="16"/>
        <v>1</v>
      </c>
    </row>
    <row r="288" spans="1:47" ht="45" customHeight="1">
      <c r="A288" s="66"/>
      <c r="B288" s="66"/>
      <c r="C288" s="66"/>
      <c r="D288" s="66"/>
      <c r="E288" s="44"/>
      <c r="F288" s="287" t="str">
        <f t="shared" si="13"/>
        <v/>
      </c>
      <c r="G288" s="87"/>
      <c r="H288" s="84"/>
      <c r="I288" s="84"/>
      <c r="J288" s="46"/>
      <c r="K288" s="44"/>
      <c r="L288" s="44"/>
      <c r="M288" s="44"/>
      <c r="N288" s="46"/>
      <c r="O288" s="41"/>
      <c r="P288" s="194"/>
      <c r="Q288" s="41"/>
      <c r="R288" s="41"/>
      <c r="S288" s="84"/>
      <c r="T288" s="46"/>
      <c r="U288" s="201"/>
      <c r="V288" s="85"/>
      <c r="W288" s="86"/>
      <c r="X288" s="89"/>
      <c r="Y288" s="201"/>
      <c r="Z288" s="201"/>
      <c r="AA288" s="87"/>
      <c r="AB288" s="171" t="str">
        <f t="shared" si="14"/>
        <v/>
      </c>
      <c r="AC288" s="44"/>
      <c r="AD288" s="201"/>
      <c r="AE288" s="201"/>
      <c r="AF288" s="41"/>
      <c r="AG288" s="46"/>
      <c r="AH288" s="46"/>
      <c r="AI288" s="41"/>
      <c r="AJ288" s="675"/>
      <c r="AK288" s="676"/>
      <c r="AL288" s="42"/>
      <c r="AM288" s="327"/>
      <c r="AN288" s="44"/>
      <c r="AO288" s="171" t="str">
        <f t="shared" si="15"/>
        <v/>
      </c>
      <c r="AP288" s="44"/>
      <c r="AQ288" s="380"/>
      <c r="AR288" s="380"/>
      <c r="AS288" s="75"/>
      <c r="AT288" s="75"/>
      <c r="AU288" s="76" t="b">
        <f t="shared" si="16"/>
        <v>1</v>
      </c>
    </row>
    <row r="289" spans="1:47" ht="45" customHeight="1">
      <c r="A289" s="66"/>
      <c r="B289" s="66"/>
      <c r="C289" s="66"/>
      <c r="D289" s="66"/>
      <c r="E289" s="44"/>
      <c r="F289" s="287" t="str">
        <f t="shared" si="13"/>
        <v/>
      </c>
      <c r="G289" s="87"/>
      <c r="H289" s="84"/>
      <c r="I289" s="84"/>
      <c r="J289" s="46"/>
      <c r="K289" s="44"/>
      <c r="L289" s="44"/>
      <c r="M289" s="44"/>
      <c r="N289" s="46"/>
      <c r="O289" s="41"/>
      <c r="P289" s="194"/>
      <c r="Q289" s="41"/>
      <c r="R289" s="41"/>
      <c r="S289" s="84"/>
      <c r="T289" s="46"/>
      <c r="U289" s="201"/>
      <c r="V289" s="85"/>
      <c r="W289" s="86"/>
      <c r="X289" s="89"/>
      <c r="Y289" s="201"/>
      <c r="Z289" s="201"/>
      <c r="AA289" s="87"/>
      <c r="AB289" s="171" t="str">
        <f t="shared" si="14"/>
        <v/>
      </c>
      <c r="AC289" s="44"/>
      <c r="AD289" s="201"/>
      <c r="AE289" s="201"/>
      <c r="AF289" s="41"/>
      <c r="AG289" s="46"/>
      <c r="AH289" s="46"/>
      <c r="AI289" s="41"/>
      <c r="AJ289" s="675"/>
      <c r="AK289" s="676"/>
      <c r="AL289" s="42"/>
      <c r="AM289" s="327"/>
      <c r="AN289" s="44"/>
      <c r="AO289" s="171" t="str">
        <f t="shared" si="15"/>
        <v/>
      </c>
      <c r="AP289" s="44"/>
      <c r="AQ289" s="380"/>
      <c r="AR289" s="380"/>
      <c r="AS289" s="75"/>
      <c r="AT289" s="75"/>
      <c r="AU289" s="76" t="b">
        <f t="shared" si="16"/>
        <v>1</v>
      </c>
    </row>
    <row r="290" spans="1:47" ht="45" customHeight="1">
      <c r="A290" s="66"/>
      <c r="B290" s="66"/>
      <c r="C290" s="66"/>
      <c r="D290" s="66"/>
      <c r="E290" s="44"/>
      <c r="F290" s="287" t="str">
        <f t="shared" si="13"/>
        <v/>
      </c>
      <c r="G290" s="87"/>
      <c r="H290" s="84"/>
      <c r="I290" s="84"/>
      <c r="J290" s="46"/>
      <c r="K290" s="44"/>
      <c r="L290" s="44"/>
      <c r="M290" s="44"/>
      <c r="N290" s="46"/>
      <c r="O290" s="41"/>
      <c r="P290" s="194"/>
      <c r="Q290" s="41"/>
      <c r="R290" s="41"/>
      <c r="S290" s="84"/>
      <c r="T290" s="46"/>
      <c r="U290" s="201"/>
      <c r="V290" s="85"/>
      <c r="W290" s="86"/>
      <c r="X290" s="89"/>
      <c r="Y290" s="201"/>
      <c r="Z290" s="201"/>
      <c r="AA290" s="87"/>
      <c r="AB290" s="171" t="str">
        <f t="shared" si="14"/>
        <v/>
      </c>
      <c r="AC290" s="44"/>
      <c r="AD290" s="201"/>
      <c r="AE290" s="201"/>
      <c r="AF290" s="41"/>
      <c r="AG290" s="46"/>
      <c r="AH290" s="46"/>
      <c r="AI290" s="41"/>
      <c r="AJ290" s="675"/>
      <c r="AK290" s="676"/>
      <c r="AL290" s="42"/>
      <c r="AM290" s="327"/>
      <c r="AN290" s="44"/>
      <c r="AO290" s="171" t="str">
        <f t="shared" si="15"/>
        <v/>
      </c>
      <c r="AP290" s="44"/>
      <c r="AQ290" s="380"/>
      <c r="AR290" s="380"/>
      <c r="AS290" s="75"/>
      <c r="AT290" s="75"/>
      <c r="AU290" s="76" t="b">
        <f t="shared" si="16"/>
        <v>1</v>
      </c>
    </row>
    <row r="291" spans="1:47" ht="45" customHeight="1">
      <c r="A291" s="66"/>
      <c r="B291" s="66"/>
      <c r="C291" s="66"/>
      <c r="D291" s="66"/>
      <c r="E291" s="44"/>
      <c r="F291" s="287" t="str">
        <f t="shared" si="13"/>
        <v/>
      </c>
      <c r="G291" s="87"/>
      <c r="H291" s="84"/>
      <c r="I291" s="84"/>
      <c r="J291" s="46"/>
      <c r="K291" s="44"/>
      <c r="L291" s="44"/>
      <c r="M291" s="44"/>
      <c r="N291" s="46"/>
      <c r="O291" s="41"/>
      <c r="P291" s="194"/>
      <c r="Q291" s="41"/>
      <c r="R291" s="41"/>
      <c r="S291" s="84"/>
      <c r="T291" s="46"/>
      <c r="U291" s="201"/>
      <c r="V291" s="85"/>
      <c r="W291" s="86"/>
      <c r="X291" s="89"/>
      <c r="Y291" s="201"/>
      <c r="Z291" s="201"/>
      <c r="AA291" s="87"/>
      <c r="AB291" s="171" t="str">
        <f t="shared" si="14"/>
        <v/>
      </c>
      <c r="AC291" s="44"/>
      <c r="AD291" s="201"/>
      <c r="AE291" s="201"/>
      <c r="AF291" s="41"/>
      <c r="AG291" s="46"/>
      <c r="AH291" s="46"/>
      <c r="AI291" s="41"/>
      <c r="AJ291" s="675"/>
      <c r="AK291" s="676"/>
      <c r="AL291" s="42"/>
      <c r="AM291" s="327"/>
      <c r="AN291" s="44"/>
      <c r="AO291" s="171" t="str">
        <f t="shared" si="15"/>
        <v/>
      </c>
      <c r="AP291" s="44"/>
      <c r="AQ291" s="380"/>
      <c r="AR291" s="380"/>
      <c r="AS291" s="75"/>
      <c r="AT291" s="75"/>
      <c r="AU291" s="76" t="b">
        <f t="shared" si="16"/>
        <v>1</v>
      </c>
    </row>
    <row r="292" spans="1:47" ht="45" customHeight="1">
      <c r="A292" s="66"/>
      <c r="B292" s="66"/>
      <c r="C292" s="66"/>
      <c r="D292" s="66"/>
      <c r="E292" s="44"/>
      <c r="F292" s="287" t="str">
        <f t="shared" si="13"/>
        <v/>
      </c>
      <c r="G292" s="87"/>
      <c r="H292" s="84"/>
      <c r="I292" s="84"/>
      <c r="J292" s="46"/>
      <c r="K292" s="44"/>
      <c r="L292" s="44"/>
      <c r="M292" s="44"/>
      <c r="N292" s="46"/>
      <c r="O292" s="41"/>
      <c r="P292" s="194"/>
      <c r="Q292" s="41"/>
      <c r="R292" s="41"/>
      <c r="S292" s="84"/>
      <c r="T292" s="46"/>
      <c r="U292" s="201"/>
      <c r="V292" s="85"/>
      <c r="W292" s="86"/>
      <c r="X292" s="89"/>
      <c r="Y292" s="201"/>
      <c r="Z292" s="201"/>
      <c r="AA292" s="87"/>
      <c r="AB292" s="171" t="str">
        <f t="shared" si="14"/>
        <v/>
      </c>
      <c r="AC292" s="44"/>
      <c r="AD292" s="201"/>
      <c r="AE292" s="201"/>
      <c r="AF292" s="41"/>
      <c r="AG292" s="46"/>
      <c r="AH292" s="46"/>
      <c r="AI292" s="41"/>
      <c r="AJ292" s="675"/>
      <c r="AK292" s="676"/>
      <c r="AL292" s="42"/>
      <c r="AM292" s="327"/>
      <c r="AN292" s="44"/>
      <c r="AO292" s="171" t="str">
        <f t="shared" si="15"/>
        <v/>
      </c>
      <c r="AP292" s="44"/>
      <c r="AQ292" s="380"/>
      <c r="AR292" s="380"/>
      <c r="AS292" s="75"/>
      <c r="AT292" s="75"/>
      <c r="AU292" s="76" t="b">
        <f t="shared" si="16"/>
        <v>1</v>
      </c>
    </row>
    <row r="293" spans="1:47" ht="45" customHeight="1">
      <c r="A293" s="66"/>
      <c r="B293" s="66"/>
      <c r="C293" s="66"/>
      <c r="D293" s="66"/>
      <c r="E293" s="44"/>
      <c r="F293" s="287" t="str">
        <f t="shared" si="13"/>
        <v/>
      </c>
      <c r="G293" s="87"/>
      <c r="H293" s="84"/>
      <c r="I293" s="84"/>
      <c r="J293" s="46"/>
      <c r="K293" s="44"/>
      <c r="L293" s="44"/>
      <c r="M293" s="44"/>
      <c r="N293" s="46"/>
      <c r="O293" s="41"/>
      <c r="P293" s="194"/>
      <c r="Q293" s="41"/>
      <c r="R293" s="41"/>
      <c r="S293" s="84"/>
      <c r="T293" s="46"/>
      <c r="U293" s="201"/>
      <c r="V293" s="85"/>
      <c r="W293" s="86"/>
      <c r="X293" s="89"/>
      <c r="Y293" s="201"/>
      <c r="Z293" s="201"/>
      <c r="AA293" s="87"/>
      <c r="AB293" s="171" t="str">
        <f t="shared" si="14"/>
        <v/>
      </c>
      <c r="AC293" s="44"/>
      <c r="AD293" s="201"/>
      <c r="AE293" s="201"/>
      <c r="AF293" s="41"/>
      <c r="AG293" s="46"/>
      <c r="AH293" s="46"/>
      <c r="AI293" s="41"/>
      <c r="AJ293" s="675"/>
      <c r="AK293" s="676"/>
      <c r="AL293" s="42"/>
      <c r="AM293" s="327"/>
      <c r="AN293" s="44"/>
      <c r="AO293" s="171" t="str">
        <f t="shared" si="15"/>
        <v/>
      </c>
      <c r="AP293" s="44"/>
      <c r="AQ293" s="380"/>
      <c r="AR293" s="380"/>
      <c r="AS293" s="75"/>
      <c r="AT293" s="75"/>
      <c r="AU293" s="76" t="b">
        <f t="shared" si="16"/>
        <v>1</v>
      </c>
    </row>
    <row r="294" spans="1:47" ht="45" customHeight="1">
      <c r="A294" s="66"/>
      <c r="B294" s="66"/>
      <c r="C294" s="66"/>
      <c r="D294" s="66"/>
      <c r="E294" s="44"/>
      <c r="F294" s="287" t="str">
        <f t="shared" si="13"/>
        <v/>
      </c>
      <c r="G294" s="87"/>
      <c r="H294" s="84"/>
      <c r="I294" s="84"/>
      <c r="J294" s="46"/>
      <c r="K294" s="44"/>
      <c r="L294" s="44"/>
      <c r="M294" s="44"/>
      <c r="N294" s="46"/>
      <c r="O294" s="41"/>
      <c r="P294" s="194"/>
      <c r="Q294" s="41"/>
      <c r="R294" s="41"/>
      <c r="S294" s="84"/>
      <c r="T294" s="46"/>
      <c r="U294" s="201"/>
      <c r="V294" s="85"/>
      <c r="W294" s="86"/>
      <c r="X294" s="89"/>
      <c r="Y294" s="201"/>
      <c r="Z294" s="201"/>
      <c r="AA294" s="87"/>
      <c r="AB294" s="171" t="str">
        <f t="shared" si="14"/>
        <v/>
      </c>
      <c r="AC294" s="44"/>
      <c r="AD294" s="201"/>
      <c r="AE294" s="201"/>
      <c r="AF294" s="41"/>
      <c r="AG294" s="46"/>
      <c r="AH294" s="46"/>
      <c r="AI294" s="41"/>
      <c r="AJ294" s="675"/>
      <c r="AK294" s="676"/>
      <c r="AL294" s="42"/>
      <c r="AM294" s="327"/>
      <c r="AN294" s="44"/>
      <c r="AO294" s="171" t="str">
        <f t="shared" si="15"/>
        <v/>
      </c>
      <c r="AP294" s="44"/>
      <c r="AQ294" s="380"/>
      <c r="AR294" s="380"/>
      <c r="AS294" s="75"/>
      <c r="AT294" s="75"/>
      <c r="AU294" s="76" t="b">
        <f t="shared" si="16"/>
        <v>1</v>
      </c>
    </row>
    <row r="295" spans="1:47" ht="45" customHeight="1">
      <c r="A295" s="66"/>
      <c r="B295" s="66"/>
      <c r="C295" s="66"/>
      <c r="D295" s="66"/>
      <c r="E295" s="44"/>
      <c r="F295" s="287" t="str">
        <f t="shared" si="13"/>
        <v/>
      </c>
      <c r="G295" s="87"/>
      <c r="H295" s="84"/>
      <c r="I295" s="84"/>
      <c r="J295" s="46"/>
      <c r="K295" s="44"/>
      <c r="L295" s="44"/>
      <c r="M295" s="44"/>
      <c r="N295" s="46"/>
      <c r="O295" s="41"/>
      <c r="P295" s="194"/>
      <c r="Q295" s="41"/>
      <c r="R295" s="41"/>
      <c r="S295" s="84"/>
      <c r="T295" s="46"/>
      <c r="U295" s="201"/>
      <c r="V295" s="85"/>
      <c r="W295" s="86"/>
      <c r="X295" s="89"/>
      <c r="Y295" s="201"/>
      <c r="Z295" s="201"/>
      <c r="AA295" s="87"/>
      <c r="AB295" s="171" t="str">
        <f t="shared" si="14"/>
        <v/>
      </c>
      <c r="AC295" s="44"/>
      <c r="AD295" s="201"/>
      <c r="AE295" s="201"/>
      <c r="AF295" s="41"/>
      <c r="AG295" s="46"/>
      <c r="AH295" s="46"/>
      <c r="AI295" s="41"/>
      <c r="AJ295" s="675"/>
      <c r="AK295" s="676"/>
      <c r="AL295" s="42"/>
      <c r="AM295" s="327"/>
      <c r="AN295" s="44"/>
      <c r="AO295" s="171" t="str">
        <f t="shared" si="15"/>
        <v/>
      </c>
      <c r="AP295" s="44"/>
      <c r="AQ295" s="380"/>
      <c r="AR295" s="380"/>
      <c r="AS295" s="75"/>
      <c r="AT295" s="75"/>
      <c r="AU295" s="76" t="b">
        <f t="shared" si="16"/>
        <v>1</v>
      </c>
    </row>
    <row r="296" spans="1:47" ht="45" customHeight="1">
      <c r="A296" s="66"/>
      <c r="B296" s="66"/>
      <c r="C296" s="66"/>
      <c r="D296" s="66"/>
      <c r="E296" s="44"/>
      <c r="F296" s="287" t="str">
        <f t="shared" si="13"/>
        <v/>
      </c>
      <c r="G296" s="87"/>
      <c r="H296" s="84"/>
      <c r="I296" s="84"/>
      <c r="J296" s="46"/>
      <c r="K296" s="44"/>
      <c r="L296" s="44"/>
      <c r="M296" s="44"/>
      <c r="N296" s="46"/>
      <c r="O296" s="41"/>
      <c r="P296" s="194"/>
      <c r="Q296" s="41"/>
      <c r="R296" s="41"/>
      <c r="S296" s="84"/>
      <c r="T296" s="46"/>
      <c r="U296" s="201"/>
      <c r="V296" s="85"/>
      <c r="W296" s="86"/>
      <c r="X296" s="89"/>
      <c r="Y296" s="201"/>
      <c r="Z296" s="201"/>
      <c r="AA296" s="87"/>
      <c r="AB296" s="171" t="str">
        <f t="shared" si="14"/>
        <v/>
      </c>
      <c r="AC296" s="44"/>
      <c r="AD296" s="201"/>
      <c r="AE296" s="201"/>
      <c r="AF296" s="41"/>
      <c r="AG296" s="46"/>
      <c r="AH296" s="46"/>
      <c r="AI296" s="41"/>
      <c r="AJ296" s="675"/>
      <c r="AK296" s="676"/>
      <c r="AL296" s="42"/>
      <c r="AM296" s="327"/>
      <c r="AN296" s="44"/>
      <c r="AO296" s="171" t="str">
        <f t="shared" si="15"/>
        <v/>
      </c>
      <c r="AP296" s="44"/>
      <c r="AQ296" s="380"/>
      <c r="AR296" s="380"/>
      <c r="AS296" s="75"/>
      <c r="AT296" s="75"/>
      <c r="AU296" s="76" t="b">
        <f t="shared" si="16"/>
        <v>1</v>
      </c>
    </row>
    <row r="297" spans="1:47" ht="45" customHeight="1">
      <c r="A297" s="66"/>
      <c r="B297" s="66"/>
      <c r="C297" s="66"/>
      <c r="D297" s="66"/>
      <c r="E297" s="44"/>
      <c r="F297" s="287" t="str">
        <f t="shared" si="13"/>
        <v/>
      </c>
      <c r="G297" s="87"/>
      <c r="H297" s="84"/>
      <c r="I297" s="84"/>
      <c r="J297" s="46"/>
      <c r="K297" s="44"/>
      <c r="L297" s="44"/>
      <c r="M297" s="44"/>
      <c r="N297" s="46"/>
      <c r="O297" s="41"/>
      <c r="P297" s="194"/>
      <c r="Q297" s="41"/>
      <c r="R297" s="41"/>
      <c r="S297" s="84"/>
      <c r="T297" s="46"/>
      <c r="U297" s="201"/>
      <c r="V297" s="85"/>
      <c r="W297" s="86"/>
      <c r="X297" s="89"/>
      <c r="Y297" s="201"/>
      <c r="Z297" s="201"/>
      <c r="AA297" s="87"/>
      <c r="AB297" s="171" t="str">
        <f t="shared" si="14"/>
        <v/>
      </c>
      <c r="AC297" s="44"/>
      <c r="AD297" s="201"/>
      <c r="AE297" s="201"/>
      <c r="AF297" s="41"/>
      <c r="AG297" s="46"/>
      <c r="AH297" s="46"/>
      <c r="AI297" s="41"/>
      <c r="AJ297" s="675"/>
      <c r="AK297" s="676"/>
      <c r="AL297" s="42"/>
      <c r="AM297" s="327"/>
      <c r="AN297" s="44"/>
      <c r="AO297" s="171" t="str">
        <f t="shared" si="15"/>
        <v/>
      </c>
      <c r="AP297" s="44"/>
      <c r="AQ297" s="380"/>
      <c r="AR297" s="380"/>
      <c r="AS297" s="75"/>
      <c r="AT297" s="75"/>
      <c r="AU297" s="76" t="b">
        <f t="shared" si="16"/>
        <v>1</v>
      </c>
    </row>
    <row r="298" spans="1:47" ht="45" customHeight="1">
      <c r="A298" s="66"/>
      <c r="B298" s="66"/>
      <c r="C298" s="66"/>
      <c r="D298" s="66"/>
      <c r="E298" s="44"/>
      <c r="F298" s="287" t="str">
        <f t="shared" si="13"/>
        <v/>
      </c>
      <c r="G298" s="87"/>
      <c r="H298" s="84"/>
      <c r="I298" s="84"/>
      <c r="J298" s="46"/>
      <c r="K298" s="44"/>
      <c r="L298" s="44"/>
      <c r="M298" s="44"/>
      <c r="N298" s="46"/>
      <c r="O298" s="41"/>
      <c r="P298" s="194"/>
      <c r="Q298" s="41"/>
      <c r="R298" s="41"/>
      <c r="S298" s="84"/>
      <c r="T298" s="46"/>
      <c r="U298" s="201"/>
      <c r="V298" s="85"/>
      <c r="W298" s="86"/>
      <c r="X298" s="89"/>
      <c r="Y298" s="201"/>
      <c r="Z298" s="201"/>
      <c r="AA298" s="87"/>
      <c r="AB298" s="171" t="str">
        <f t="shared" si="14"/>
        <v/>
      </c>
      <c r="AC298" s="44"/>
      <c r="AD298" s="201"/>
      <c r="AE298" s="201"/>
      <c r="AF298" s="41"/>
      <c r="AG298" s="46"/>
      <c r="AH298" s="46"/>
      <c r="AI298" s="41"/>
      <c r="AJ298" s="675"/>
      <c r="AK298" s="676"/>
      <c r="AL298" s="42"/>
      <c r="AM298" s="327"/>
      <c r="AN298" s="44"/>
      <c r="AO298" s="171" t="str">
        <f t="shared" si="15"/>
        <v/>
      </c>
      <c r="AP298" s="44"/>
      <c r="AQ298" s="380"/>
      <c r="AR298" s="380"/>
      <c r="AS298" s="75"/>
      <c r="AT298" s="75"/>
      <c r="AU298" s="76" t="b">
        <f t="shared" si="16"/>
        <v>1</v>
      </c>
    </row>
    <row r="299" spans="1:47" ht="45" customHeight="1">
      <c r="A299" s="66"/>
      <c r="B299" s="66"/>
      <c r="C299" s="66"/>
      <c r="D299" s="66"/>
      <c r="E299" s="44"/>
      <c r="F299" s="287" t="str">
        <f t="shared" si="13"/>
        <v/>
      </c>
      <c r="G299" s="87"/>
      <c r="H299" s="84"/>
      <c r="I299" s="84"/>
      <c r="J299" s="46"/>
      <c r="K299" s="44"/>
      <c r="L299" s="44"/>
      <c r="M299" s="44"/>
      <c r="N299" s="46"/>
      <c r="O299" s="41"/>
      <c r="P299" s="194"/>
      <c r="Q299" s="41"/>
      <c r="R299" s="41"/>
      <c r="S299" s="84"/>
      <c r="T299" s="46"/>
      <c r="U299" s="201"/>
      <c r="V299" s="85"/>
      <c r="W299" s="86"/>
      <c r="X299" s="89"/>
      <c r="Y299" s="201"/>
      <c r="Z299" s="201"/>
      <c r="AA299" s="87"/>
      <c r="AB299" s="171" t="str">
        <f t="shared" si="14"/>
        <v/>
      </c>
      <c r="AC299" s="44"/>
      <c r="AD299" s="201"/>
      <c r="AE299" s="201"/>
      <c r="AF299" s="41"/>
      <c r="AG299" s="46"/>
      <c r="AH299" s="46"/>
      <c r="AI299" s="41"/>
      <c r="AJ299" s="675"/>
      <c r="AK299" s="676"/>
      <c r="AL299" s="42"/>
      <c r="AM299" s="327"/>
      <c r="AN299" s="44"/>
      <c r="AO299" s="171" t="str">
        <f t="shared" si="15"/>
        <v/>
      </c>
      <c r="AP299" s="44"/>
      <c r="AQ299" s="380"/>
      <c r="AR299" s="380"/>
      <c r="AS299" s="75"/>
      <c r="AT299" s="75"/>
      <c r="AU299" s="76" t="b">
        <f t="shared" si="16"/>
        <v>1</v>
      </c>
    </row>
    <row r="300" spans="1:47" ht="45" customHeight="1">
      <c r="A300" s="66"/>
      <c r="B300" s="66"/>
      <c r="C300" s="66"/>
      <c r="D300" s="66"/>
      <c r="E300" s="44"/>
      <c r="F300" s="287" t="str">
        <f t="shared" si="13"/>
        <v/>
      </c>
      <c r="G300" s="87"/>
      <c r="H300" s="84"/>
      <c r="I300" s="84"/>
      <c r="J300" s="46"/>
      <c r="K300" s="44"/>
      <c r="L300" s="44"/>
      <c r="M300" s="44"/>
      <c r="N300" s="46"/>
      <c r="O300" s="41"/>
      <c r="P300" s="194"/>
      <c r="Q300" s="41"/>
      <c r="R300" s="41"/>
      <c r="S300" s="84"/>
      <c r="T300" s="46"/>
      <c r="U300" s="201"/>
      <c r="V300" s="85"/>
      <c r="W300" s="86"/>
      <c r="X300" s="89"/>
      <c r="Y300" s="201"/>
      <c r="Z300" s="201"/>
      <c r="AA300" s="87"/>
      <c r="AB300" s="171" t="str">
        <f t="shared" si="14"/>
        <v/>
      </c>
      <c r="AC300" s="44"/>
      <c r="AD300" s="201"/>
      <c r="AE300" s="201"/>
      <c r="AF300" s="41"/>
      <c r="AG300" s="46"/>
      <c r="AH300" s="46"/>
      <c r="AI300" s="41"/>
      <c r="AJ300" s="675"/>
      <c r="AK300" s="676"/>
      <c r="AL300" s="42"/>
      <c r="AM300" s="327"/>
      <c r="AN300" s="44"/>
      <c r="AO300" s="171" t="str">
        <f t="shared" si="15"/>
        <v/>
      </c>
      <c r="AP300" s="44"/>
      <c r="AQ300" s="380"/>
      <c r="AR300" s="380"/>
      <c r="AS300" s="75"/>
      <c r="AT300" s="75"/>
      <c r="AU300" s="76" t="b">
        <f t="shared" si="16"/>
        <v>1</v>
      </c>
    </row>
    <row r="301" spans="1:47" ht="45" customHeight="1">
      <c r="A301" s="66"/>
      <c r="B301" s="66"/>
      <c r="C301" s="66"/>
      <c r="D301" s="66"/>
      <c r="E301" s="44"/>
      <c r="F301" s="287" t="str">
        <f t="shared" si="13"/>
        <v/>
      </c>
      <c r="G301" s="87"/>
      <c r="H301" s="84"/>
      <c r="I301" s="84"/>
      <c r="J301" s="46"/>
      <c r="K301" s="44"/>
      <c r="L301" s="44"/>
      <c r="M301" s="44"/>
      <c r="N301" s="46"/>
      <c r="O301" s="41"/>
      <c r="P301" s="194"/>
      <c r="Q301" s="41"/>
      <c r="R301" s="41"/>
      <c r="S301" s="84"/>
      <c r="T301" s="46"/>
      <c r="U301" s="201"/>
      <c r="V301" s="85"/>
      <c r="W301" s="86"/>
      <c r="X301" s="89"/>
      <c r="Y301" s="201"/>
      <c r="Z301" s="201"/>
      <c r="AA301" s="87"/>
      <c r="AB301" s="171" t="str">
        <f t="shared" si="14"/>
        <v/>
      </c>
      <c r="AC301" s="44"/>
      <c r="AD301" s="201"/>
      <c r="AE301" s="201"/>
      <c r="AF301" s="41"/>
      <c r="AG301" s="46"/>
      <c r="AH301" s="46"/>
      <c r="AI301" s="41"/>
      <c r="AJ301" s="675"/>
      <c r="AK301" s="676"/>
      <c r="AL301" s="42"/>
      <c r="AM301" s="327"/>
      <c r="AN301" s="44"/>
      <c r="AO301" s="171" t="str">
        <f t="shared" si="15"/>
        <v/>
      </c>
      <c r="AP301" s="44"/>
      <c r="AQ301" s="380"/>
      <c r="AR301" s="380"/>
      <c r="AS301" s="75"/>
      <c r="AT301" s="75"/>
      <c r="AU301" s="76" t="b">
        <f t="shared" si="16"/>
        <v>1</v>
      </c>
    </row>
    <row r="302" spans="1:47" ht="45" customHeight="1">
      <c r="A302" s="66"/>
      <c r="B302" s="66"/>
      <c r="C302" s="66"/>
      <c r="D302" s="66"/>
      <c r="E302" s="44"/>
      <c r="F302" s="287" t="str">
        <f t="shared" si="13"/>
        <v/>
      </c>
      <c r="G302" s="87"/>
      <c r="H302" s="84"/>
      <c r="I302" s="84"/>
      <c r="J302" s="46"/>
      <c r="K302" s="44"/>
      <c r="L302" s="44"/>
      <c r="M302" s="44"/>
      <c r="N302" s="46"/>
      <c r="O302" s="41"/>
      <c r="P302" s="194"/>
      <c r="Q302" s="41"/>
      <c r="R302" s="41"/>
      <c r="S302" s="84"/>
      <c r="T302" s="46"/>
      <c r="U302" s="201"/>
      <c r="V302" s="85"/>
      <c r="W302" s="86"/>
      <c r="X302" s="89"/>
      <c r="Y302" s="201"/>
      <c r="Z302" s="201"/>
      <c r="AA302" s="87"/>
      <c r="AB302" s="171" t="str">
        <f t="shared" si="14"/>
        <v/>
      </c>
      <c r="AC302" s="44"/>
      <c r="AD302" s="201"/>
      <c r="AE302" s="201"/>
      <c r="AF302" s="41"/>
      <c r="AG302" s="46"/>
      <c r="AH302" s="46"/>
      <c r="AI302" s="41"/>
      <c r="AJ302" s="675"/>
      <c r="AK302" s="676"/>
      <c r="AL302" s="42"/>
      <c r="AM302" s="327"/>
      <c r="AN302" s="44"/>
      <c r="AO302" s="171" t="str">
        <f t="shared" si="15"/>
        <v/>
      </c>
      <c r="AP302" s="44"/>
      <c r="AQ302" s="380"/>
      <c r="AR302" s="380"/>
      <c r="AS302" s="75"/>
      <c r="AT302" s="75"/>
      <c r="AU302" s="76" t="b">
        <f t="shared" si="16"/>
        <v>1</v>
      </c>
    </row>
    <row r="303" spans="1:47" ht="45" customHeight="1">
      <c r="A303" s="66"/>
      <c r="B303" s="66"/>
      <c r="C303" s="66"/>
      <c r="D303" s="66"/>
      <c r="E303" s="44"/>
      <c r="F303" s="287" t="str">
        <f t="shared" si="13"/>
        <v/>
      </c>
      <c r="G303" s="87"/>
      <c r="H303" s="84"/>
      <c r="I303" s="84"/>
      <c r="J303" s="46"/>
      <c r="K303" s="44"/>
      <c r="L303" s="44"/>
      <c r="M303" s="44"/>
      <c r="N303" s="46"/>
      <c r="O303" s="41"/>
      <c r="P303" s="194"/>
      <c r="Q303" s="41"/>
      <c r="R303" s="41"/>
      <c r="S303" s="84"/>
      <c r="T303" s="46"/>
      <c r="U303" s="201"/>
      <c r="V303" s="85"/>
      <c r="W303" s="86"/>
      <c r="X303" s="89"/>
      <c r="Y303" s="201"/>
      <c r="Z303" s="201"/>
      <c r="AA303" s="87"/>
      <c r="AB303" s="171" t="str">
        <f t="shared" si="14"/>
        <v/>
      </c>
      <c r="AC303" s="44"/>
      <c r="AD303" s="201"/>
      <c r="AE303" s="201"/>
      <c r="AF303" s="41"/>
      <c r="AG303" s="46"/>
      <c r="AH303" s="46"/>
      <c r="AI303" s="41"/>
      <c r="AJ303" s="675"/>
      <c r="AK303" s="676"/>
      <c r="AL303" s="42"/>
      <c r="AM303" s="327"/>
      <c r="AN303" s="44"/>
      <c r="AO303" s="171" t="str">
        <f t="shared" si="15"/>
        <v/>
      </c>
      <c r="AP303" s="44"/>
      <c r="AQ303" s="380"/>
      <c r="AR303" s="380"/>
      <c r="AS303" s="75"/>
      <c r="AT303" s="75"/>
      <c r="AU303" s="76" t="b">
        <f t="shared" si="16"/>
        <v>1</v>
      </c>
    </row>
    <row r="304" spans="1:47" ht="45" customHeight="1">
      <c r="A304" s="66"/>
      <c r="B304" s="66"/>
      <c r="C304" s="66"/>
      <c r="D304" s="66"/>
      <c r="E304" s="44"/>
      <c r="F304" s="287" t="str">
        <f t="shared" si="13"/>
        <v/>
      </c>
      <c r="G304" s="87"/>
      <c r="H304" s="84"/>
      <c r="I304" s="84"/>
      <c r="J304" s="46"/>
      <c r="K304" s="44"/>
      <c r="L304" s="44"/>
      <c r="M304" s="44"/>
      <c r="N304" s="46"/>
      <c r="O304" s="41"/>
      <c r="P304" s="194"/>
      <c r="Q304" s="41"/>
      <c r="R304" s="41"/>
      <c r="S304" s="84"/>
      <c r="T304" s="46"/>
      <c r="U304" s="201"/>
      <c r="V304" s="85"/>
      <c r="W304" s="86"/>
      <c r="X304" s="89"/>
      <c r="Y304" s="201"/>
      <c r="Z304" s="201"/>
      <c r="AA304" s="87"/>
      <c r="AB304" s="171" t="str">
        <f t="shared" si="14"/>
        <v/>
      </c>
      <c r="AC304" s="44"/>
      <c r="AD304" s="201"/>
      <c r="AE304" s="201"/>
      <c r="AF304" s="41"/>
      <c r="AG304" s="46"/>
      <c r="AH304" s="46"/>
      <c r="AI304" s="41"/>
      <c r="AJ304" s="675"/>
      <c r="AK304" s="676"/>
      <c r="AL304" s="42"/>
      <c r="AM304" s="327"/>
      <c r="AN304" s="44"/>
      <c r="AO304" s="171" t="str">
        <f t="shared" si="15"/>
        <v/>
      </c>
      <c r="AP304" s="44"/>
      <c r="AQ304" s="380"/>
      <c r="AR304" s="380"/>
      <c r="AS304" s="75"/>
      <c r="AT304" s="75"/>
      <c r="AU304" s="76" t="b">
        <f t="shared" si="16"/>
        <v>1</v>
      </c>
    </row>
    <row r="305" spans="1:47" ht="45" customHeight="1">
      <c r="A305" s="66"/>
      <c r="B305" s="66"/>
      <c r="C305" s="66"/>
      <c r="D305" s="66"/>
      <c r="E305" s="44"/>
      <c r="F305" s="287" t="str">
        <f t="shared" si="13"/>
        <v/>
      </c>
      <c r="G305" s="87"/>
      <c r="H305" s="84"/>
      <c r="I305" s="84"/>
      <c r="J305" s="46"/>
      <c r="K305" s="44"/>
      <c r="L305" s="44"/>
      <c r="M305" s="44"/>
      <c r="N305" s="46"/>
      <c r="O305" s="41"/>
      <c r="P305" s="194"/>
      <c r="Q305" s="41"/>
      <c r="R305" s="41"/>
      <c r="S305" s="84"/>
      <c r="T305" s="46"/>
      <c r="U305" s="201"/>
      <c r="V305" s="85"/>
      <c r="W305" s="86"/>
      <c r="X305" s="89"/>
      <c r="Y305" s="201"/>
      <c r="Z305" s="201"/>
      <c r="AA305" s="87"/>
      <c r="AB305" s="171" t="str">
        <f t="shared" si="14"/>
        <v/>
      </c>
      <c r="AC305" s="44"/>
      <c r="AD305" s="201"/>
      <c r="AE305" s="201"/>
      <c r="AF305" s="41"/>
      <c r="AG305" s="46"/>
      <c r="AH305" s="46"/>
      <c r="AI305" s="41"/>
      <c r="AJ305" s="675"/>
      <c r="AK305" s="676"/>
      <c r="AL305" s="42"/>
      <c r="AM305" s="327"/>
      <c r="AN305" s="44"/>
      <c r="AO305" s="171" t="str">
        <f t="shared" si="15"/>
        <v/>
      </c>
      <c r="AP305" s="44"/>
      <c r="AQ305" s="380"/>
      <c r="AR305" s="380"/>
      <c r="AS305" s="75"/>
      <c r="AT305" s="75"/>
      <c r="AU305" s="76" t="b">
        <f t="shared" si="16"/>
        <v>1</v>
      </c>
    </row>
    <row r="306" spans="1:47" ht="45" customHeight="1">
      <c r="A306" s="66"/>
      <c r="B306" s="66"/>
      <c r="C306" s="66"/>
      <c r="D306" s="66"/>
      <c r="E306" s="44"/>
      <c r="F306" s="287" t="str">
        <f t="shared" si="13"/>
        <v/>
      </c>
      <c r="G306" s="87"/>
      <c r="H306" s="84"/>
      <c r="I306" s="84"/>
      <c r="J306" s="46"/>
      <c r="K306" s="44"/>
      <c r="L306" s="44"/>
      <c r="M306" s="44"/>
      <c r="N306" s="46"/>
      <c r="O306" s="41"/>
      <c r="P306" s="194"/>
      <c r="Q306" s="41"/>
      <c r="R306" s="41"/>
      <c r="S306" s="84"/>
      <c r="T306" s="46"/>
      <c r="U306" s="201"/>
      <c r="V306" s="85"/>
      <c r="W306" s="86"/>
      <c r="X306" s="89"/>
      <c r="Y306" s="201"/>
      <c r="Z306" s="201"/>
      <c r="AA306" s="87"/>
      <c r="AB306" s="171" t="str">
        <f t="shared" si="14"/>
        <v/>
      </c>
      <c r="AC306" s="44"/>
      <c r="AD306" s="201"/>
      <c r="AE306" s="201"/>
      <c r="AF306" s="41"/>
      <c r="AG306" s="46"/>
      <c r="AH306" s="46"/>
      <c r="AI306" s="41"/>
      <c r="AJ306" s="675"/>
      <c r="AK306" s="676"/>
      <c r="AL306" s="42"/>
      <c r="AM306" s="327"/>
      <c r="AN306" s="44"/>
      <c r="AO306" s="171" t="str">
        <f t="shared" si="15"/>
        <v/>
      </c>
      <c r="AP306" s="44"/>
      <c r="AQ306" s="380"/>
      <c r="AR306" s="380"/>
      <c r="AS306" s="75"/>
      <c r="AT306" s="75"/>
      <c r="AU306" s="76" t="b">
        <f t="shared" si="16"/>
        <v>1</v>
      </c>
    </row>
    <row r="307" spans="1:47" ht="45" customHeight="1">
      <c r="A307" s="66"/>
      <c r="B307" s="66"/>
      <c r="C307" s="66"/>
      <c r="D307" s="66"/>
      <c r="E307" s="44"/>
      <c r="F307" s="287" t="str">
        <f t="shared" si="13"/>
        <v/>
      </c>
      <c r="G307" s="87"/>
      <c r="H307" s="84"/>
      <c r="I307" s="84"/>
      <c r="J307" s="46"/>
      <c r="K307" s="44"/>
      <c r="L307" s="44"/>
      <c r="M307" s="44"/>
      <c r="N307" s="46"/>
      <c r="O307" s="41"/>
      <c r="P307" s="194"/>
      <c r="Q307" s="41"/>
      <c r="R307" s="41"/>
      <c r="S307" s="84"/>
      <c r="T307" s="46"/>
      <c r="U307" s="201"/>
      <c r="V307" s="85"/>
      <c r="W307" s="86"/>
      <c r="X307" s="89"/>
      <c r="Y307" s="201"/>
      <c r="Z307" s="201"/>
      <c r="AA307" s="87"/>
      <c r="AB307" s="171" t="str">
        <f t="shared" si="14"/>
        <v/>
      </c>
      <c r="AC307" s="44"/>
      <c r="AD307" s="201"/>
      <c r="AE307" s="201"/>
      <c r="AF307" s="41"/>
      <c r="AG307" s="46"/>
      <c r="AH307" s="46"/>
      <c r="AI307" s="41"/>
      <c r="AJ307" s="675"/>
      <c r="AK307" s="676"/>
      <c r="AL307" s="42"/>
      <c r="AM307" s="327"/>
      <c r="AN307" s="44"/>
      <c r="AO307" s="171" t="str">
        <f t="shared" si="15"/>
        <v/>
      </c>
      <c r="AP307" s="44"/>
      <c r="AQ307" s="380"/>
      <c r="AR307" s="380"/>
      <c r="AS307" s="75"/>
      <c r="AT307" s="75"/>
      <c r="AU307" s="76" t="b">
        <f t="shared" si="16"/>
        <v>1</v>
      </c>
    </row>
    <row r="308" spans="1:47" ht="45" customHeight="1">
      <c r="A308" s="66"/>
      <c r="B308" s="66"/>
      <c r="C308" s="66"/>
      <c r="D308" s="66"/>
      <c r="E308" s="44"/>
      <c r="F308" s="287" t="str">
        <f t="shared" si="13"/>
        <v/>
      </c>
      <c r="G308" s="87"/>
      <c r="H308" s="84"/>
      <c r="I308" s="84"/>
      <c r="J308" s="46"/>
      <c r="K308" s="44"/>
      <c r="L308" s="44"/>
      <c r="M308" s="44"/>
      <c r="N308" s="46"/>
      <c r="O308" s="41"/>
      <c r="P308" s="194"/>
      <c r="Q308" s="41"/>
      <c r="R308" s="41"/>
      <c r="S308" s="84"/>
      <c r="T308" s="46"/>
      <c r="U308" s="201"/>
      <c r="V308" s="85"/>
      <c r="W308" s="86"/>
      <c r="X308" s="89"/>
      <c r="Y308" s="201"/>
      <c r="Z308" s="201"/>
      <c r="AA308" s="87"/>
      <c r="AB308" s="171" t="str">
        <f t="shared" si="14"/>
        <v/>
      </c>
      <c r="AC308" s="44"/>
      <c r="AD308" s="201"/>
      <c r="AE308" s="201"/>
      <c r="AF308" s="41"/>
      <c r="AG308" s="46"/>
      <c r="AH308" s="46"/>
      <c r="AI308" s="41"/>
      <c r="AJ308" s="675"/>
      <c r="AK308" s="676"/>
      <c r="AL308" s="42"/>
      <c r="AM308" s="327"/>
      <c r="AN308" s="44"/>
      <c r="AO308" s="171" t="str">
        <f t="shared" si="15"/>
        <v/>
      </c>
      <c r="AP308" s="44"/>
      <c r="AQ308" s="380"/>
      <c r="AR308" s="380"/>
      <c r="AS308" s="75"/>
      <c r="AT308" s="75"/>
      <c r="AU308" s="76" t="b">
        <f t="shared" si="16"/>
        <v>1</v>
      </c>
    </row>
    <row r="309" spans="1:47" ht="45" customHeight="1">
      <c r="A309" s="66"/>
      <c r="B309" s="66"/>
      <c r="C309" s="66"/>
      <c r="D309" s="66"/>
      <c r="E309" s="44"/>
      <c r="F309" s="287" t="str">
        <f t="shared" si="13"/>
        <v/>
      </c>
      <c r="G309" s="87"/>
      <c r="H309" s="84"/>
      <c r="I309" s="84"/>
      <c r="J309" s="46"/>
      <c r="K309" s="44"/>
      <c r="L309" s="44"/>
      <c r="M309" s="44"/>
      <c r="N309" s="46"/>
      <c r="O309" s="41"/>
      <c r="P309" s="194"/>
      <c r="Q309" s="41"/>
      <c r="R309" s="41"/>
      <c r="S309" s="84"/>
      <c r="T309" s="46"/>
      <c r="U309" s="201"/>
      <c r="V309" s="85"/>
      <c r="W309" s="86"/>
      <c r="X309" s="89"/>
      <c r="Y309" s="201"/>
      <c r="Z309" s="201"/>
      <c r="AA309" s="87"/>
      <c r="AB309" s="171" t="str">
        <f t="shared" si="14"/>
        <v/>
      </c>
      <c r="AC309" s="44"/>
      <c r="AD309" s="201"/>
      <c r="AE309" s="201"/>
      <c r="AF309" s="41"/>
      <c r="AG309" s="46"/>
      <c r="AH309" s="46"/>
      <c r="AI309" s="41"/>
      <c r="AJ309" s="675"/>
      <c r="AK309" s="676"/>
      <c r="AL309" s="42"/>
      <c r="AM309" s="327"/>
      <c r="AN309" s="44"/>
      <c r="AO309" s="171" t="str">
        <f t="shared" si="15"/>
        <v/>
      </c>
      <c r="AP309" s="44"/>
      <c r="AQ309" s="380"/>
      <c r="AR309" s="380"/>
      <c r="AS309" s="75"/>
      <c r="AT309" s="75"/>
      <c r="AU309" s="76" t="b">
        <f t="shared" si="16"/>
        <v>1</v>
      </c>
    </row>
    <row r="310" spans="1:47" ht="45" customHeight="1">
      <c r="A310" s="66"/>
      <c r="B310" s="66"/>
      <c r="C310" s="66"/>
      <c r="D310" s="66"/>
      <c r="E310" s="44"/>
      <c r="F310" s="287" t="str">
        <f t="shared" si="13"/>
        <v/>
      </c>
      <c r="G310" s="87"/>
      <c r="H310" s="84"/>
      <c r="I310" s="84"/>
      <c r="J310" s="46"/>
      <c r="K310" s="44"/>
      <c r="L310" s="44"/>
      <c r="M310" s="44"/>
      <c r="N310" s="46"/>
      <c r="O310" s="41"/>
      <c r="P310" s="194"/>
      <c r="Q310" s="41"/>
      <c r="R310" s="41"/>
      <c r="S310" s="84"/>
      <c r="T310" s="46"/>
      <c r="U310" s="201"/>
      <c r="V310" s="85"/>
      <c r="W310" s="86"/>
      <c r="X310" s="89"/>
      <c r="Y310" s="201"/>
      <c r="Z310" s="201"/>
      <c r="AA310" s="87"/>
      <c r="AB310" s="171" t="str">
        <f t="shared" si="14"/>
        <v/>
      </c>
      <c r="AC310" s="44"/>
      <c r="AD310" s="201"/>
      <c r="AE310" s="201"/>
      <c r="AF310" s="41"/>
      <c r="AG310" s="46"/>
      <c r="AH310" s="46"/>
      <c r="AI310" s="41"/>
      <c r="AJ310" s="675"/>
      <c r="AK310" s="676"/>
      <c r="AL310" s="42"/>
      <c r="AM310" s="327"/>
      <c r="AN310" s="44"/>
      <c r="AO310" s="171" t="str">
        <f t="shared" si="15"/>
        <v/>
      </c>
      <c r="AP310" s="44"/>
      <c r="AQ310" s="380"/>
      <c r="AR310" s="380"/>
      <c r="AS310" s="75"/>
      <c r="AT310" s="75"/>
      <c r="AU310" s="76" t="b">
        <f t="shared" si="16"/>
        <v>1</v>
      </c>
    </row>
    <row r="311" spans="1:47" ht="45" customHeight="1">
      <c r="A311" s="66"/>
      <c r="B311" s="66"/>
      <c r="C311" s="66"/>
      <c r="D311" s="66"/>
      <c r="E311" s="44"/>
      <c r="F311" s="287" t="str">
        <f t="shared" ref="F311:F374" si="17">IF(ISBLANK($E311), "", VLOOKUP($E311,참여인력_개요,2,FALSE))</f>
        <v/>
      </c>
      <c r="G311" s="87"/>
      <c r="H311" s="84"/>
      <c r="I311" s="84"/>
      <c r="J311" s="46"/>
      <c r="K311" s="44"/>
      <c r="L311" s="44"/>
      <c r="M311" s="44"/>
      <c r="N311" s="46"/>
      <c r="O311" s="41"/>
      <c r="P311" s="194"/>
      <c r="Q311" s="41"/>
      <c r="R311" s="41"/>
      <c r="S311" s="84"/>
      <c r="T311" s="46"/>
      <c r="U311" s="201"/>
      <c r="V311" s="85"/>
      <c r="W311" s="86"/>
      <c r="X311" s="89"/>
      <c r="Y311" s="201"/>
      <c r="Z311" s="201"/>
      <c r="AA311" s="87"/>
      <c r="AB311" s="171" t="str">
        <f t="shared" si="14"/>
        <v/>
      </c>
      <c r="AC311" s="44"/>
      <c r="AD311" s="201"/>
      <c r="AE311" s="201"/>
      <c r="AF311" s="41"/>
      <c r="AG311" s="46"/>
      <c r="AH311" s="46"/>
      <c r="AI311" s="41"/>
      <c r="AJ311" s="675"/>
      <c r="AK311" s="676"/>
      <c r="AL311" s="42"/>
      <c r="AM311" s="327"/>
      <c r="AN311" s="44"/>
      <c r="AO311" s="171" t="str">
        <f t="shared" si="15"/>
        <v/>
      </c>
      <c r="AP311" s="44"/>
      <c r="AQ311" s="380"/>
      <c r="AR311" s="380"/>
      <c r="AS311" s="75"/>
      <c r="AT311" s="75"/>
      <c r="AU311" s="76" t="b">
        <f t="shared" si="16"/>
        <v>1</v>
      </c>
    </row>
    <row r="312" spans="1:47" ht="45" customHeight="1">
      <c r="A312" s="66"/>
      <c r="B312" s="66"/>
      <c r="C312" s="66"/>
      <c r="D312" s="66"/>
      <c r="E312" s="44"/>
      <c r="F312" s="287" t="str">
        <f t="shared" si="17"/>
        <v/>
      </c>
      <c r="G312" s="87"/>
      <c r="H312" s="84"/>
      <c r="I312" s="84"/>
      <c r="J312" s="46"/>
      <c r="K312" s="44"/>
      <c r="L312" s="44"/>
      <c r="M312" s="44"/>
      <c r="N312" s="46"/>
      <c r="O312" s="41"/>
      <c r="P312" s="194"/>
      <c r="Q312" s="41"/>
      <c r="R312" s="41"/>
      <c r="S312" s="84"/>
      <c r="T312" s="46"/>
      <c r="U312" s="201"/>
      <c r="V312" s="85"/>
      <c r="W312" s="86"/>
      <c r="X312" s="89"/>
      <c r="Y312" s="201"/>
      <c r="Z312" s="201"/>
      <c r="AA312" s="87"/>
      <c r="AB312" s="171" t="str">
        <f t="shared" si="14"/>
        <v/>
      </c>
      <c r="AC312" s="44"/>
      <c r="AD312" s="201"/>
      <c r="AE312" s="201"/>
      <c r="AF312" s="41"/>
      <c r="AG312" s="46"/>
      <c r="AH312" s="46"/>
      <c r="AI312" s="41"/>
      <c r="AJ312" s="675"/>
      <c r="AK312" s="676"/>
      <c r="AL312" s="42"/>
      <c r="AM312" s="327"/>
      <c r="AN312" s="44"/>
      <c r="AO312" s="171" t="str">
        <f t="shared" si="15"/>
        <v/>
      </c>
      <c r="AP312" s="44"/>
      <c r="AQ312" s="380"/>
      <c r="AR312" s="380"/>
      <c r="AS312" s="75"/>
      <c r="AT312" s="75"/>
      <c r="AU312" s="76" t="b">
        <f t="shared" si="16"/>
        <v>1</v>
      </c>
    </row>
    <row r="313" spans="1:47" ht="45" customHeight="1">
      <c r="A313" s="66"/>
      <c r="B313" s="66"/>
      <c r="C313" s="66"/>
      <c r="D313" s="66"/>
      <c r="E313" s="44"/>
      <c r="F313" s="287" t="str">
        <f t="shared" si="17"/>
        <v/>
      </c>
      <c r="G313" s="87"/>
      <c r="H313" s="84"/>
      <c r="I313" s="84"/>
      <c r="J313" s="46"/>
      <c r="K313" s="44"/>
      <c r="L313" s="44"/>
      <c r="M313" s="44"/>
      <c r="N313" s="46"/>
      <c r="O313" s="41"/>
      <c r="P313" s="194"/>
      <c r="Q313" s="41"/>
      <c r="R313" s="41"/>
      <c r="S313" s="84"/>
      <c r="T313" s="46"/>
      <c r="U313" s="201"/>
      <c r="V313" s="85"/>
      <c r="W313" s="86"/>
      <c r="X313" s="89"/>
      <c r="Y313" s="201"/>
      <c r="Z313" s="201"/>
      <c r="AA313" s="87"/>
      <c r="AB313" s="171" t="str">
        <f t="shared" si="14"/>
        <v/>
      </c>
      <c r="AC313" s="44"/>
      <c r="AD313" s="201"/>
      <c r="AE313" s="201"/>
      <c r="AF313" s="41"/>
      <c r="AG313" s="46"/>
      <c r="AH313" s="46"/>
      <c r="AI313" s="41"/>
      <c r="AJ313" s="675"/>
      <c r="AK313" s="676"/>
      <c r="AL313" s="42"/>
      <c r="AM313" s="327"/>
      <c r="AN313" s="44"/>
      <c r="AO313" s="171" t="str">
        <f t="shared" si="15"/>
        <v/>
      </c>
      <c r="AP313" s="44"/>
      <c r="AQ313" s="380"/>
      <c r="AR313" s="380"/>
      <c r="AS313" s="75"/>
      <c r="AT313" s="75"/>
      <c r="AU313" s="76" t="b">
        <f t="shared" si="16"/>
        <v>1</v>
      </c>
    </row>
    <row r="314" spans="1:47" ht="45" customHeight="1">
      <c r="A314" s="66"/>
      <c r="B314" s="66"/>
      <c r="C314" s="66"/>
      <c r="D314" s="66"/>
      <c r="E314" s="44"/>
      <c r="F314" s="287" t="str">
        <f t="shared" si="17"/>
        <v/>
      </c>
      <c r="G314" s="87"/>
      <c r="H314" s="84"/>
      <c r="I314" s="84"/>
      <c r="J314" s="46"/>
      <c r="K314" s="44"/>
      <c r="L314" s="44"/>
      <c r="M314" s="44"/>
      <c r="N314" s="46"/>
      <c r="O314" s="41"/>
      <c r="P314" s="194"/>
      <c r="Q314" s="41"/>
      <c r="R314" s="41"/>
      <c r="S314" s="84"/>
      <c r="T314" s="46"/>
      <c r="U314" s="201"/>
      <c r="V314" s="85"/>
      <c r="W314" s="86"/>
      <c r="X314" s="89"/>
      <c r="Y314" s="201"/>
      <c r="Z314" s="201"/>
      <c r="AA314" s="87"/>
      <c r="AB314" s="171" t="str">
        <f t="shared" si="14"/>
        <v/>
      </c>
      <c r="AC314" s="44"/>
      <c r="AD314" s="201"/>
      <c r="AE314" s="201"/>
      <c r="AF314" s="41"/>
      <c r="AG314" s="46"/>
      <c r="AH314" s="46"/>
      <c r="AI314" s="41"/>
      <c r="AJ314" s="675"/>
      <c r="AK314" s="676"/>
      <c r="AL314" s="42"/>
      <c r="AM314" s="327"/>
      <c r="AN314" s="44"/>
      <c r="AO314" s="171" t="str">
        <f t="shared" si="15"/>
        <v/>
      </c>
      <c r="AP314" s="44"/>
      <c r="AQ314" s="380"/>
      <c r="AR314" s="380"/>
      <c r="AS314" s="75"/>
      <c r="AT314" s="75"/>
      <c r="AU314" s="76" t="b">
        <f t="shared" si="16"/>
        <v>1</v>
      </c>
    </row>
    <row r="315" spans="1:47" ht="45" customHeight="1">
      <c r="A315" s="66"/>
      <c r="B315" s="66"/>
      <c r="C315" s="66"/>
      <c r="D315" s="66"/>
      <c r="E315" s="44"/>
      <c r="F315" s="287" t="str">
        <f t="shared" si="17"/>
        <v/>
      </c>
      <c r="G315" s="87"/>
      <c r="H315" s="84"/>
      <c r="I315" s="84"/>
      <c r="J315" s="46"/>
      <c r="K315" s="44"/>
      <c r="L315" s="44"/>
      <c r="M315" s="44"/>
      <c r="N315" s="46"/>
      <c r="O315" s="41"/>
      <c r="P315" s="194"/>
      <c r="Q315" s="41"/>
      <c r="R315" s="41"/>
      <c r="S315" s="84"/>
      <c r="T315" s="46"/>
      <c r="U315" s="201"/>
      <c r="V315" s="85"/>
      <c r="W315" s="86"/>
      <c r="X315" s="89"/>
      <c r="Y315" s="201"/>
      <c r="Z315" s="201"/>
      <c r="AA315" s="87"/>
      <c r="AB315" s="171" t="str">
        <f t="shared" si="14"/>
        <v/>
      </c>
      <c r="AC315" s="44"/>
      <c r="AD315" s="201"/>
      <c r="AE315" s="201"/>
      <c r="AF315" s="41"/>
      <c r="AG315" s="46"/>
      <c r="AH315" s="46"/>
      <c r="AI315" s="41"/>
      <c r="AJ315" s="675"/>
      <c r="AK315" s="676"/>
      <c r="AL315" s="42"/>
      <c r="AM315" s="327"/>
      <c r="AN315" s="44"/>
      <c r="AO315" s="171" t="str">
        <f t="shared" si="15"/>
        <v/>
      </c>
      <c r="AP315" s="44"/>
      <c r="AQ315" s="380"/>
      <c r="AR315" s="380"/>
      <c r="AS315" s="75"/>
      <c r="AT315" s="75"/>
      <c r="AU315" s="76" t="b">
        <f t="shared" si="16"/>
        <v>1</v>
      </c>
    </row>
    <row r="316" spans="1:47" ht="45" customHeight="1">
      <c r="A316" s="66"/>
      <c r="B316" s="66"/>
      <c r="C316" s="66"/>
      <c r="D316" s="66"/>
      <c r="E316" s="44"/>
      <c r="F316" s="287" t="str">
        <f t="shared" si="17"/>
        <v/>
      </c>
      <c r="G316" s="87"/>
      <c r="H316" s="84"/>
      <c r="I316" s="84"/>
      <c r="J316" s="46"/>
      <c r="K316" s="44"/>
      <c r="L316" s="44"/>
      <c r="M316" s="44"/>
      <c r="N316" s="46"/>
      <c r="O316" s="41"/>
      <c r="P316" s="194"/>
      <c r="Q316" s="41"/>
      <c r="R316" s="41"/>
      <c r="S316" s="84"/>
      <c r="T316" s="46"/>
      <c r="U316" s="201"/>
      <c r="V316" s="85"/>
      <c r="W316" s="86"/>
      <c r="X316" s="89"/>
      <c r="Y316" s="201"/>
      <c r="Z316" s="201"/>
      <c r="AA316" s="87"/>
      <c r="AB316" s="171" t="str">
        <f t="shared" si="14"/>
        <v/>
      </c>
      <c r="AC316" s="44"/>
      <c r="AD316" s="201"/>
      <c r="AE316" s="201"/>
      <c r="AF316" s="41"/>
      <c r="AG316" s="46"/>
      <c r="AH316" s="46"/>
      <c r="AI316" s="41"/>
      <c r="AJ316" s="675"/>
      <c r="AK316" s="676"/>
      <c r="AL316" s="42"/>
      <c r="AM316" s="327"/>
      <c r="AN316" s="44"/>
      <c r="AO316" s="171" t="str">
        <f t="shared" si="15"/>
        <v/>
      </c>
      <c r="AP316" s="44"/>
      <c r="AQ316" s="380"/>
      <c r="AR316" s="380"/>
      <c r="AS316" s="75"/>
      <c r="AT316" s="75"/>
      <c r="AU316" s="76" t="b">
        <f t="shared" si="16"/>
        <v>1</v>
      </c>
    </row>
    <row r="317" spans="1:47" ht="45" customHeight="1">
      <c r="A317" s="66"/>
      <c r="B317" s="66"/>
      <c r="C317" s="66"/>
      <c r="D317" s="66"/>
      <c r="E317" s="44"/>
      <c r="F317" s="287" t="str">
        <f t="shared" si="17"/>
        <v/>
      </c>
      <c r="G317" s="87"/>
      <c r="H317" s="84"/>
      <c r="I317" s="84"/>
      <c r="J317" s="46"/>
      <c r="K317" s="44"/>
      <c r="L317" s="44"/>
      <c r="M317" s="44"/>
      <c r="N317" s="46"/>
      <c r="O317" s="41"/>
      <c r="P317" s="194"/>
      <c r="Q317" s="41"/>
      <c r="R317" s="41"/>
      <c r="S317" s="84"/>
      <c r="T317" s="46"/>
      <c r="U317" s="201"/>
      <c r="V317" s="85"/>
      <c r="W317" s="86"/>
      <c r="X317" s="89"/>
      <c r="Y317" s="201"/>
      <c r="Z317" s="201"/>
      <c r="AA317" s="87"/>
      <c r="AB317" s="171" t="str">
        <f t="shared" si="14"/>
        <v/>
      </c>
      <c r="AC317" s="44"/>
      <c r="AD317" s="201"/>
      <c r="AE317" s="201"/>
      <c r="AF317" s="41"/>
      <c r="AG317" s="46"/>
      <c r="AH317" s="46"/>
      <c r="AI317" s="41"/>
      <c r="AJ317" s="675"/>
      <c r="AK317" s="676"/>
      <c r="AL317" s="42"/>
      <c r="AM317" s="327"/>
      <c r="AN317" s="44"/>
      <c r="AO317" s="171" t="str">
        <f t="shared" si="15"/>
        <v/>
      </c>
      <c r="AP317" s="44"/>
      <c r="AQ317" s="380"/>
      <c r="AR317" s="380"/>
      <c r="AS317" s="75"/>
      <c r="AT317" s="75"/>
      <c r="AU317" s="76" t="b">
        <f t="shared" si="16"/>
        <v>1</v>
      </c>
    </row>
    <row r="318" spans="1:47" ht="45" customHeight="1">
      <c r="A318" s="66"/>
      <c r="B318" s="66"/>
      <c r="C318" s="66"/>
      <c r="D318" s="66"/>
      <c r="E318" s="44"/>
      <c r="F318" s="287" t="str">
        <f t="shared" si="17"/>
        <v/>
      </c>
      <c r="G318" s="87"/>
      <c r="H318" s="84"/>
      <c r="I318" s="84"/>
      <c r="J318" s="46"/>
      <c r="K318" s="44"/>
      <c r="L318" s="44"/>
      <c r="M318" s="44"/>
      <c r="N318" s="46"/>
      <c r="O318" s="41"/>
      <c r="P318" s="194"/>
      <c r="Q318" s="41"/>
      <c r="R318" s="41"/>
      <c r="S318" s="84"/>
      <c r="T318" s="46"/>
      <c r="U318" s="201"/>
      <c r="V318" s="85"/>
      <c r="W318" s="86"/>
      <c r="X318" s="89"/>
      <c r="Y318" s="201"/>
      <c r="Z318" s="201"/>
      <c r="AA318" s="87"/>
      <c r="AB318" s="171" t="str">
        <f t="shared" si="14"/>
        <v/>
      </c>
      <c r="AC318" s="44"/>
      <c r="AD318" s="201"/>
      <c r="AE318" s="201"/>
      <c r="AF318" s="41"/>
      <c r="AG318" s="46"/>
      <c r="AH318" s="46"/>
      <c r="AI318" s="41"/>
      <c r="AJ318" s="675"/>
      <c r="AK318" s="676"/>
      <c r="AL318" s="42"/>
      <c r="AM318" s="327"/>
      <c r="AN318" s="44"/>
      <c r="AO318" s="171" t="str">
        <f t="shared" si="15"/>
        <v/>
      </c>
      <c r="AP318" s="44"/>
      <c r="AQ318" s="380"/>
      <c r="AR318" s="380"/>
      <c r="AS318" s="75"/>
      <c r="AT318" s="75"/>
      <c r="AU318" s="76" t="b">
        <f t="shared" si="16"/>
        <v>1</v>
      </c>
    </row>
    <row r="319" spans="1:47" ht="45" customHeight="1">
      <c r="A319" s="66"/>
      <c r="B319" s="66"/>
      <c r="C319" s="66"/>
      <c r="D319" s="66"/>
      <c r="E319" s="44"/>
      <c r="F319" s="287" t="str">
        <f t="shared" si="17"/>
        <v/>
      </c>
      <c r="G319" s="87"/>
      <c r="H319" s="84"/>
      <c r="I319" s="84"/>
      <c r="J319" s="46"/>
      <c r="K319" s="44"/>
      <c r="L319" s="44"/>
      <c r="M319" s="44"/>
      <c r="N319" s="46"/>
      <c r="O319" s="41"/>
      <c r="P319" s="194"/>
      <c r="Q319" s="41"/>
      <c r="R319" s="41"/>
      <c r="S319" s="84"/>
      <c r="T319" s="46"/>
      <c r="U319" s="201"/>
      <c r="V319" s="85"/>
      <c r="W319" s="86"/>
      <c r="X319" s="89"/>
      <c r="Y319" s="201"/>
      <c r="Z319" s="201"/>
      <c r="AA319" s="87"/>
      <c r="AB319" s="171" t="str">
        <f t="shared" si="14"/>
        <v/>
      </c>
      <c r="AC319" s="44"/>
      <c r="AD319" s="201"/>
      <c r="AE319" s="201"/>
      <c r="AF319" s="41"/>
      <c r="AG319" s="46"/>
      <c r="AH319" s="46"/>
      <c r="AI319" s="41"/>
      <c r="AJ319" s="675"/>
      <c r="AK319" s="676"/>
      <c r="AL319" s="42"/>
      <c r="AM319" s="327"/>
      <c r="AN319" s="44"/>
      <c r="AO319" s="171" t="str">
        <f t="shared" si="15"/>
        <v/>
      </c>
      <c r="AP319" s="44"/>
      <c r="AQ319" s="380"/>
      <c r="AR319" s="380"/>
      <c r="AS319" s="75"/>
      <c r="AT319" s="75"/>
      <c r="AU319" s="76" t="b">
        <f t="shared" si="16"/>
        <v>1</v>
      </c>
    </row>
    <row r="320" spans="1:47" ht="45" customHeight="1">
      <c r="A320" s="66"/>
      <c r="B320" s="66"/>
      <c r="C320" s="66"/>
      <c r="D320" s="66"/>
      <c r="E320" s="44"/>
      <c r="F320" s="287" t="str">
        <f t="shared" si="17"/>
        <v/>
      </c>
      <c r="G320" s="87"/>
      <c r="H320" s="84"/>
      <c r="I320" s="84"/>
      <c r="J320" s="46"/>
      <c r="K320" s="44"/>
      <c r="L320" s="44"/>
      <c r="M320" s="44"/>
      <c r="N320" s="46"/>
      <c r="O320" s="41"/>
      <c r="P320" s="194"/>
      <c r="Q320" s="41"/>
      <c r="R320" s="41"/>
      <c r="S320" s="84"/>
      <c r="T320" s="46"/>
      <c r="U320" s="201"/>
      <c r="V320" s="85"/>
      <c r="W320" s="86"/>
      <c r="X320" s="89"/>
      <c r="Y320" s="201"/>
      <c r="Z320" s="201"/>
      <c r="AA320" s="87"/>
      <c r="AB320" s="171" t="str">
        <f t="shared" si="14"/>
        <v/>
      </c>
      <c r="AC320" s="44"/>
      <c r="AD320" s="201"/>
      <c r="AE320" s="201"/>
      <c r="AF320" s="41"/>
      <c r="AG320" s="46"/>
      <c r="AH320" s="46"/>
      <c r="AI320" s="41"/>
      <c r="AJ320" s="675"/>
      <c r="AK320" s="676"/>
      <c r="AL320" s="42"/>
      <c r="AM320" s="327"/>
      <c r="AN320" s="44"/>
      <c r="AO320" s="171" t="str">
        <f t="shared" si="15"/>
        <v/>
      </c>
      <c r="AP320" s="44"/>
      <c r="AQ320" s="380"/>
      <c r="AR320" s="380"/>
      <c r="AS320" s="75"/>
      <c r="AT320" s="75"/>
      <c r="AU320" s="76" t="b">
        <f t="shared" si="16"/>
        <v>1</v>
      </c>
    </row>
    <row r="321" spans="1:47" ht="45" customHeight="1">
      <c r="A321" s="66"/>
      <c r="B321" s="66"/>
      <c r="C321" s="66"/>
      <c r="D321" s="66"/>
      <c r="E321" s="44"/>
      <c r="F321" s="287" t="str">
        <f t="shared" si="17"/>
        <v/>
      </c>
      <c r="G321" s="87"/>
      <c r="H321" s="84"/>
      <c r="I321" s="84"/>
      <c r="J321" s="46"/>
      <c r="K321" s="44"/>
      <c r="L321" s="44"/>
      <c r="M321" s="44"/>
      <c r="N321" s="46"/>
      <c r="O321" s="41"/>
      <c r="P321" s="194"/>
      <c r="Q321" s="41"/>
      <c r="R321" s="41"/>
      <c r="S321" s="84"/>
      <c r="T321" s="46"/>
      <c r="U321" s="201"/>
      <c r="V321" s="85"/>
      <c r="W321" s="86"/>
      <c r="X321" s="89"/>
      <c r="Y321" s="201"/>
      <c r="Z321" s="201"/>
      <c r="AA321" s="87"/>
      <c r="AB321" s="171" t="str">
        <f t="shared" si="14"/>
        <v/>
      </c>
      <c r="AC321" s="44"/>
      <c r="AD321" s="201"/>
      <c r="AE321" s="201"/>
      <c r="AF321" s="41"/>
      <c r="AG321" s="46"/>
      <c r="AH321" s="46"/>
      <c r="AI321" s="41"/>
      <c r="AJ321" s="675"/>
      <c r="AK321" s="676"/>
      <c r="AL321" s="42"/>
      <c r="AM321" s="327"/>
      <c r="AN321" s="44"/>
      <c r="AO321" s="171" t="str">
        <f t="shared" si="15"/>
        <v/>
      </c>
      <c r="AP321" s="44"/>
      <c r="AQ321" s="380"/>
      <c r="AR321" s="380"/>
      <c r="AS321" s="75"/>
      <c r="AT321" s="75"/>
      <c r="AU321" s="76" t="b">
        <f t="shared" si="16"/>
        <v>1</v>
      </c>
    </row>
    <row r="322" spans="1:47" ht="45" customHeight="1">
      <c r="A322" s="66"/>
      <c r="B322" s="66"/>
      <c r="C322" s="66"/>
      <c r="D322" s="66"/>
      <c r="E322" s="44"/>
      <c r="F322" s="287" t="str">
        <f t="shared" si="17"/>
        <v/>
      </c>
      <c r="G322" s="87"/>
      <c r="H322" s="84"/>
      <c r="I322" s="84"/>
      <c r="J322" s="46"/>
      <c r="K322" s="44"/>
      <c r="L322" s="44"/>
      <c r="M322" s="44"/>
      <c r="N322" s="46"/>
      <c r="O322" s="41"/>
      <c r="P322" s="194"/>
      <c r="Q322" s="41"/>
      <c r="R322" s="41"/>
      <c r="S322" s="84"/>
      <c r="T322" s="46"/>
      <c r="U322" s="201"/>
      <c r="V322" s="85"/>
      <c r="W322" s="86"/>
      <c r="X322" s="89"/>
      <c r="Y322" s="201"/>
      <c r="Z322" s="201"/>
      <c r="AA322" s="87"/>
      <c r="AB322" s="171" t="str">
        <f t="shared" si="14"/>
        <v/>
      </c>
      <c r="AC322" s="44"/>
      <c r="AD322" s="201"/>
      <c r="AE322" s="201"/>
      <c r="AF322" s="41"/>
      <c r="AG322" s="46"/>
      <c r="AH322" s="46"/>
      <c r="AI322" s="41"/>
      <c r="AJ322" s="675"/>
      <c r="AK322" s="676"/>
      <c r="AL322" s="42"/>
      <c r="AM322" s="327"/>
      <c r="AN322" s="44"/>
      <c r="AO322" s="171" t="str">
        <f t="shared" si="15"/>
        <v/>
      </c>
      <c r="AP322" s="44"/>
      <c r="AQ322" s="380"/>
      <c r="AR322" s="380"/>
      <c r="AS322" s="75"/>
      <c r="AT322" s="75"/>
      <c r="AU322" s="76" t="b">
        <f t="shared" si="16"/>
        <v>1</v>
      </c>
    </row>
    <row r="323" spans="1:47" ht="45" customHeight="1">
      <c r="A323" s="66"/>
      <c r="B323" s="66"/>
      <c r="C323" s="66"/>
      <c r="D323" s="66"/>
      <c r="E323" s="44"/>
      <c r="F323" s="287" t="str">
        <f t="shared" si="17"/>
        <v/>
      </c>
      <c r="G323" s="87"/>
      <c r="H323" s="84"/>
      <c r="I323" s="84"/>
      <c r="J323" s="46"/>
      <c r="K323" s="44"/>
      <c r="L323" s="44"/>
      <c r="M323" s="44"/>
      <c r="N323" s="46"/>
      <c r="O323" s="41"/>
      <c r="P323" s="194"/>
      <c r="Q323" s="41"/>
      <c r="R323" s="41"/>
      <c r="S323" s="84"/>
      <c r="T323" s="46"/>
      <c r="U323" s="201"/>
      <c r="V323" s="85"/>
      <c r="W323" s="86"/>
      <c r="X323" s="89"/>
      <c r="Y323" s="201"/>
      <c r="Z323" s="201"/>
      <c r="AA323" s="87"/>
      <c r="AB323" s="171" t="str">
        <f t="shared" si="14"/>
        <v/>
      </c>
      <c r="AC323" s="44"/>
      <c r="AD323" s="201"/>
      <c r="AE323" s="201"/>
      <c r="AF323" s="41"/>
      <c r="AG323" s="46"/>
      <c r="AH323" s="46"/>
      <c r="AI323" s="41"/>
      <c r="AJ323" s="675"/>
      <c r="AK323" s="676"/>
      <c r="AL323" s="42"/>
      <c r="AM323" s="327"/>
      <c r="AN323" s="44"/>
      <c r="AO323" s="171" t="str">
        <f t="shared" si="15"/>
        <v/>
      </c>
      <c r="AP323" s="44"/>
      <c r="AQ323" s="380"/>
      <c r="AR323" s="380"/>
      <c r="AS323" s="75"/>
      <c r="AT323" s="75"/>
      <c r="AU323" s="76" t="b">
        <f t="shared" si="16"/>
        <v>1</v>
      </c>
    </row>
    <row r="324" spans="1:47" ht="45" customHeight="1">
      <c r="A324" s="66"/>
      <c r="B324" s="66"/>
      <c r="C324" s="66"/>
      <c r="D324" s="66"/>
      <c r="E324" s="44"/>
      <c r="F324" s="287" t="str">
        <f t="shared" si="17"/>
        <v/>
      </c>
      <c r="G324" s="87"/>
      <c r="H324" s="84"/>
      <c r="I324" s="84"/>
      <c r="J324" s="46"/>
      <c r="K324" s="44"/>
      <c r="L324" s="44"/>
      <c r="M324" s="44"/>
      <c r="N324" s="46"/>
      <c r="O324" s="41"/>
      <c r="P324" s="194"/>
      <c r="Q324" s="41"/>
      <c r="R324" s="41"/>
      <c r="S324" s="84"/>
      <c r="T324" s="46"/>
      <c r="U324" s="201"/>
      <c r="V324" s="85"/>
      <c r="W324" s="86"/>
      <c r="X324" s="89"/>
      <c r="Y324" s="201"/>
      <c r="Z324" s="201"/>
      <c r="AA324" s="87"/>
      <c r="AB324" s="171" t="str">
        <f t="shared" si="14"/>
        <v/>
      </c>
      <c r="AC324" s="44"/>
      <c r="AD324" s="201"/>
      <c r="AE324" s="201"/>
      <c r="AF324" s="41"/>
      <c r="AG324" s="46"/>
      <c r="AH324" s="46"/>
      <c r="AI324" s="41"/>
      <c r="AJ324" s="675"/>
      <c r="AK324" s="676"/>
      <c r="AL324" s="42"/>
      <c r="AM324" s="327"/>
      <c r="AN324" s="44"/>
      <c r="AO324" s="171" t="str">
        <f t="shared" si="15"/>
        <v/>
      </c>
      <c r="AP324" s="44"/>
      <c r="AQ324" s="380"/>
      <c r="AR324" s="380"/>
      <c r="AS324" s="75"/>
      <c r="AT324" s="75"/>
      <c r="AU324" s="76" t="b">
        <f t="shared" si="16"/>
        <v>1</v>
      </c>
    </row>
    <row r="325" spans="1:47" ht="45" customHeight="1">
      <c r="A325" s="66"/>
      <c r="B325" s="66"/>
      <c r="C325" s="66"/>
      <c r="D325" s="66"/>
      <c r="E325" s="44"/>
      <c r="F325" s="287" t="str">
        <f t="shared" si="17"/>
        <v/>
      </c>
      <c r="G325" s="87"/>
      <c r="H325" s="84"/>
      <c r="I325" s="84"/>
      <c r="J325" s="46"/>
      <c r="K325" s="44"/>
      <c r="L325" s="44"/>
      <c r="M325" s="44"/>
      <c r="N325" s="46"/>
      <c r="O325" s="41"/>
      <c r="P325" s="194"/>
      <c r="Q325" s="41"/>
      <c r="R325" s="41"/>
      <c r="S325" s="84"/>
      <c r="T325" s="46"/>
      <c r="U325" s="201"/>
      <c r="V325" s="85"/>
      <c r="W325" s="86"/>
      <c r="X325" s="89"/>
      <c r="Y325" s="201"/>
      <c r="Z325" s="201"/>
      <c r="AA325" s="87"/>
      <c r="AB325" s="171" t="str">
        <f t="shared" si="14"/>
        <v/>
      </c>
      <c r="AC325" s="44"/>
      <c r="AD325" s="201"/>
      <c r="AE325" s="201"/>
      <c r="AF325" s="41"/>
      <c r="AG325" s="46"/>
      <c r="AH325" s="46"/>
      <c r="AI325" s="41"/>
      <c r="AJ325" s="675"/>
      <c r="AK325" s="676"/>
      <c r="AL325" s="42"/>
      <c r="AM325" s="327"/>
      <c r="AN325" s="44"/>
      <c r="AO325" s="171" t="str">
        <f t="shared" si="15"/>
        <v/>
      </c>
      <c r="AP325" s="44"/>
      <c r="AQ325" s="380"/>
      <c r="AR325" s="380"/>
      <c r="AS325" s="75"/>
      <c r="AT325" s="75"/>
      <c r="AU325" s="76" t="b">
        <f t="shared" si="16"/>
        <v>1</v>
      </c>
    </row>
    <row r="326" spans="1:47" ht="45" customHeight="1">
      <c r="A326" s="66"/>
      <c r="B326" s="66"/>
      <c r="C326" s="66"/>
      <c r="D326" s="66"/>
      <c r="E326" s="44"/>
      <c r="F326" s="287" t="str">
        <f t="shared" si="17"/>
        <v/>
      </c>
      <c r="G326" s="87"/>
      <c r="H326" s="84"/>
      <c r="I326" s="84"/>
      <c r="J326" s="46"/>
      <c r="K326" s="44"/>
      <c r="L326" s="44"/>
      <c r="M326" s="44"/>
      <c r="N326" s="46"/>
      <c r="O326" s="41"/>
      <c r="P326" s="194"/>
      <c r="Q326" s="41"/>
      <c r="R326" s="41"/>
      <c r="S326" s="84"/>
      <c r="T326" s="46"/>
      <c r="U326" s="201"/>
      <c r="V326" s="85"/>
      <c r="W326" s="86"/>
      <c r="X326" s="89"/>
      <c r="Y326" s="201"/>
      <c r="Z326" s="201"/>
      <c r="AA326" s="87"/>
      <c r="AB326" s="171" t="str">
        <f t="shared" si="14"/>
        <v/>
      </c>
      <c r="AC326" s="44"/>
      <c r="AD326" s="201"/>
      <c r="AE326" s="201"/>
      <c r="AF326" s="41"/>
      <c r="AG326" s="46"/>
      <c r="AH326" s="46"/>
      <c r="AI326" s="41"/>
      <c r="AJ326" s="675"/>
      <c r="AK326" s="676"/>
      <c r="AL326" s="42"/>
      <c r="AM326" s="327"/>
      <c r="AN326" s="44"/>
      <c r="AO326" s="171" t="str">
        <f t="shared" si="15"/>
        <v/>
      </c>
      <c r="AP326" s="44"/>
      <c r="AQ326" s="380"/>
      <c r="AR326" s="380"/>
      <c r="AS326" s="75"/>
      <c r="AT326" s="75"/>
      <c r="AU326" s="76" t="b">
        <f t="shared" si="16"/>
        <v>1</v>
      </c>
    </row>
    <row r="327" spans="1:47" ht="45" customHeight="1">
      <c r="A327" s="66"/>
      <c r="B327" s="66"/>
      <c r="C327" s="66"/>
      <c r="D327" s="66"/>
      <c r="E327" s="44"/>
      <c r="F327" s="287" t="str">
        <f t="shared" si="17"/>
        <v/>
      </c>
      <c r="G327" s="87"/>
      <c r="H327" s="84"/>
      <c r="I327" s="84"/>
      <c r="J327" s="46"/>
      <c r="K327" s="44"/>
      <c r="L327" s="44"/>
      <c r="M327" s="44"/>
      <c r="N327" s="46"/>
      <c r="O327" s="41"/>
      <c r="P327" s="194"/>
      <c r="Q327" s="41"/>
      <c r="R327" s="41"/>
      <c r="S327" s="84"/>
      <c r="T327" s="46"/>
      <c r="U327" s="201"/>
      <c r="V327" s="85"/>
      <c r="W327" s="86"/>
      <c r="X327" s="89"/>
      <c r="Y327" s="201"/>
      <c r="Z327" s="201"/>
      <c r="AA327" s="87"/>
      <c r="AB327" s="171" t="str">
        <f t="shared" si="14"/>
        <v/>
      </c>
      <c r="AC327" s="44"/>
      <c r="AD327" s="201"/>
      <c r="AE327" s="201"/>
      <c r="AF327" s="41"/>
      <c r="AG327" s="46"/>
      <c r="AH327" s="46"/>
      <c r="AI327" s="41"/>
      <c r="AJ327" s="675"/>
      <c r="AK327" s="676"/>
      <c r="AL327" s="42"/>
      <c r="AM327" s="327"/>
      <c r="AN327" s="44"/>
      <c r="AO327" s="171" t="str">
        <f t="shared" si="15"/>
        <v/>
      </c>
      <c r="AP327" s="44"/>
      <c r="AQ327" s="380"/>
      <c r="AR327" s="380"/>
      <c r="AS327" s="75"/>
      <c r="AT327" s="75"/>
      <c r="AU327" s="76" t="b">
        <f t="shared" si="16"/>
        <v>1</v>
      </c>
    </row>
    <row r="328" spans="1:47" ht="45" customHeight="1">
      <c r="A328" s="66"/>
      <c r="B328" s="66"/>
      <c r="C328" s="66"/>
      <c r="D328" s="66"/>
      <c r="E328" s="44"/>
      <c r="F328" s="287" t="str">
        <f t="shared" si="17"/>
        <v/>
      </c>
      <c r="G328" s="87"/>
      <c r="H328" s="84"/>
      <c r="I328" s="84"/>
      <c r="J328" s="46"/>
      <c r="K328" s="44"/>
      <c r="L328" s="44"/>
      <c r="M328" s="44"/>
      <c r="N328" s="46"/>
      <c r="O328" s="41"/>
      <c r="P328" s="194"/>
      <c r="Q328" s="41"/>
      <c r="R328" s="41"/>
      <c r="S328" s="84"/>
      <c r="T328" s="46"/>
      <c r="U328" s="201"/>
      <c r="V328" s="85"/>
      <c r="W328" s="86"/>
      <c r="X328" s="89"/>
      <c r="Y328" s="201"/>
      <c r="Z328" s="201"/>
      <c r="AA328" s="87"/>
      <c r="AB328" s="171" t="str">
        <f t="shared" si="14"/>
        <v/>
      </c>
      <c r="AC328" s="44"/>
      <c r="AD328" s="201"/>
      <c r="AE328" s="201"/>
      <c r="AF328" s="41"/>
      <c r="AG328" s="46"/>
      <c r="AH328" s="46"/>
      <c r="AI328" s="41"/>
      <c r="AJ328" s="675"/>
      <c r="AK328" s="676"/>
      <c r="AL328" s="42"/>
      <c r="AM328" s="327"/>
      <c r="AN328" s="44"/>
      <c r="AO328" s="171" t="str">
        <f t="shared" si="15"/>
        <v/>
      </c>
      <c r="AP328" s="44"/>
      <c r="AQ328" s="380"/>
      <c r="AR328" s="380"/>
      <c r="AS328" s="75"/>
      <c r="AT328" s="75"/>
      <c r="AU328" s="76" t="b">
        <f t="shared" si="16"/>
        <v>1</v>
      </c>
    </row>
    <row r="329" spans="1:47" ht="45" customHeight="1">
      <c r="A329" s="66"/>
      <c r="B329" s="66"/>
      <c r="C329" s="66"/>
      <c r="D329" s="66"/>
      <c r="E329" s="44"/>
      <c r="F329" s="287" t="str">
        <f t="shared" si="17"/>
        <v/>
      </c>
      <c r="G329" s="87"/>
      <c r="H329" s="84"/>
      <c r="I329" s="84"/>
      <c r="J329" s="46"/>
      <c r="K329" s="44"/>
      <c r="L329" s="44"/>
      <c r="M329" s="44"/>
      <c r="N329" s="46"/>
      <c r="O329" s="41"/>
      <c r="P329" s="194"/>
      <c r="Q329" s="41"/>
      <c r="R329" s="41"/>
      <c r="S329" s="84"/>
      <c r="T329" s="46"/>
      <c r="U329" s="201"/>
      <c r="V329" s="85"/>
      <c r="W329" s="86"/>
      <c r="X329" s="89"/>
      <c r="Y329" s="201"/>
      <c r="Z329" s="201"/>
      <c r="AA329" s="87"/>
      <c r="AB329" s="171" t="str">
        <f t="shared" si="14"/>
        <v/>
      </c>
      <c r="AC329" s="44"/>
      <c r="AD329" s="201"/>
      <c r="AE329" s="201"/>
      <c r="AF329" s="41"/>
      <c r="AG329" s="46"/>
      <c r="AH329" s="46"/>
      <c r="AI329" s="41"/>
      <c r="AJ329" s="675"/>
      <c r="AK329" s="676"/>
      <c r="AL329" s="42"/>
      <c r="AM329" s="327"/>
      <c r="AN329" s="44"/>
      <c r="AO329" s="171" t="str">
        <f t="shared" si="15"/>
        <v/>
      </c>
      <c r="AP329" s="44"/>
      <c r="AQ329" s="380"/>
      <c r="AR329" s="380"/>
      <c r="AS329" s="75"/>
      <c r="AT329" s="75"/>
      <c r="AU329" s="76" t="b">
        <f t="shared" si="16"/>
        <v>1</v>
      </c>
    </row>
    <row r="330" spans="1:47" ht="45" customHeight="1">
      <c r="A330" s="66"/>
      <c r="B330" s="66"/>
      <c r="C330" s="66"/>
      <c r="D330" s="66"/>
      <c r="E330" s="44"/>
      <c r="F330" s="287" t="str">
        <f t="shared" si="17"/>
        <v/>
      </c>
      <c r="G330" s="87"/>
      <c r="H330" s="84"/>
      <c r="I330" s="84"/>
      <c r="J330" s="46"/>
      <c r="K330" s="44"/>
      <c r="L330" s="44"/>
      <c r="M330" s="44"/>
      <c r="N330" s="46"/>
      <c r="O330" s="41"/>
      <c r="P330" s="194"/>
      <c r="Q330" s="41"/>
      <c r="R330" s="41"/>
      <c r="S330" s="84"/>
      <c r="T330" s="46"/>
      <c r="U330" s="201"/>
      <c r="V330" s="85"/>
      <c r="W330" s="86"/>
      <c r="X330" s="89"/>
      <c r="Y330" s="201"/>
      <c r="Z330" s="201"/>
      <c r="AA330" s="87"/>
      <c r="AB330" s="171" t="str">
        <f t="shared" si="14"/>
        <v/>
      </c>
      <c r="AC330" s="44"/>
      <c r="AD330" s="201"/>
      <c r="AE330" s="201"/>
      <c r="AF330" s="41"/>
      <c r="AG330" s="46"/>
      <c r="AH330" s="46"/>
      <c r="AI330" s="41"/>
      <c r="AJ330" s="675"/>
      <c r="AK330" s="676"/>
      <c r="AL330" s="42"/>
      <c r="AM330" s="327"/>
      <c r="AN330" s="44"/>
      <c r="AO330" s="171" t="str">
        <f t="shared" si="15"/>
        <v/>
      </c>
      <c r="AP330" s="44"/>
      <c r="AQ330" s="380"/>
      <c r="AR330" s="380"/>
      <c r="AS330" s="75"/>
      <c r="AT330" s="75"/>
      <c r="AU330" s="76" t="b">
        <f t="shared" si="16"/>
        <v>1</v>
      </c>
    </row>
    <row r="331" spans="1:47" ht="45" customHeight="1">
      <c r="A331" s="66"/>
      <c r="B331" s="66"/>
      <c r="C331" s="66"/>
      <c r="D331" s="66"/>
      <c r="E331" s="44"/>
      <c r="F331" s="287" t="str">
        <f t="shared" si="17"/>
        <v/>
      </c>
      <c r="G331" s="87"/>
      <c r="H331" s="84"/>
      <c r="I331" s="84"/>
      <c r="J331" s="46"/>
      <c r="K331" s="44"/>
      <c r="L331" s="44"/>
      <c r="M331" s="44"/>
      <c r="N331" s="46"/>
      <c r="O331" s="41"/>
      <c r="P331" s="194"/>
      <c r="Q331" s="41"/>
      <c r="R331" s="41"/>
      <c r="S331" s="84"/>
      <c r="T331" s="46"/>
      <c r="U331" s="201"/>
      <c r="V331" s="85"/>
      <c r="W331" s="86"/>
      <c r="X331" s="89"/>
      <c r="Y331" s="201"/>
      <c r="Z331" s="201"/>
      <c r="AA331" s="87"/>
      <c r="AB331" s="171" t="str">
        <f t="shared" ref="AB331:AB394" si="18">IF(ISBLANK(X331),"",DATEDIF(S331,X331,"d")/365)</f>
        <v/>
      </c>
      <c r="AC331" s="44"/>
      <c r="AD331" s="201"/>
      <c r="AE331" s="201"/>
      <c r="AF331" s="41"/>
      <c r="AG331" s="46"/>
      <c r="AH331" s="46"/>
      <c r="AI331" s="41"/>
      <c r="AJ331" s="675"/>
      <c r="AK331" s="676"/>
      <c r="AL331" s="42"/>
      <c r="AM331" s="327"/>
      <c r="AN331" s="44"/>
      <c r="AO331" s="171" t="str">
        <f t="shared" ref="AO331:AO394" si="19">IF(AN331="YES",(S331-AM331)/365,"")</f>
        <v/>
      </c>
      <c r="AP331" s="44"/>
      <c r="AQ331" s="380"/>
      <c r="AR331" s="380"/>
      <c r="AS331" s="75"/>
      <c r="AT331" s="75"/>
      <c r="AU331" s="76" t="b">
        <f t="shared" ref="AU331:AU394" si="20">ROUND(U331,)=ROUND(Z331,)+ROUND(AH331,)+ROUND(AD331,)</f>
        <v>1</v>
      </c>
    </row>
    <row r="332" spans="1:47" ht="45" customHeight="1">
      <c r="A332" s="66"/>
      <c r="B332" s="66"/>
      <c r="C332" s="66"/>
      <c r="D332" s="66"/>
      <c r="E332" s="44"/>
      <c r="F332" s="287" t="str">
        <f t="shared" si="17"/>
        <v/>
      </c>
      <c r="G332" s="87"/>
      <c r="H332" s="84"/>
      <c r="I332" s="84"/>
      <c r="J332" s="46"/>
      <c r="K332" s="44"/>
      <c r="L332" s="44"/>
      <c r="M332" s="44"/>
      <c r="N332" s="46"/>
      <c r="O332" s="41"/>
      <c r="P332" s="194"/>
      <c r="Q332" s="41"/>
      <c r="R332" s="41"/>
      <c r="S332" s="84"/>
      <c r="T332" s="46"/>
      <c r="U332" s="201"/>
      <c r="V332" s="85"/>
      <c r="W332" s="86"/>
      <c r="X332" s="89"/>
      <c r="Y332" s="201"/>
      <c r="Z332" s="201"/>
      <c r="AA332" s="87"/>
      <c r="AB332" s="171" t="str">
        <f t="shared" si="18"/>
        <v/>
      </c>
      <c r="AC332" s="44"/>
      <c r="AD332" s="201"/>
      <c r="AE332" s="201"/>
      <c r="AF332" s="41"/>
      <c r="AG332" s="46"/>
      <c r="AH332" s="46"/>
      <c r="AI332" s="41"/>
      <c r="AJ332" s="675"/>
      <c r="AK332" s="676"/>
      <c r="AL332" s="42"/>
      <c r="AM332" s="327"/>
      <c r="AN332" s="44"/>
      <c r="AO332" s="171" t="str">
        <f t="shared" si="19"/>
        <v/>
      </c>
      <c r="AP332" s="44"/>
      <c r="AQ332" s="380"/>
      <c r="AR332" s="380"/>
      <c r="AS332" s="75"/>
      <c r="AT332" s="75"/>
      <c r="AU332" s="76" t="b">
        <f t="shared" si="20"/>
        <v>1</v>
      </c>
    </row>
    <row r="333" spans="1:47" ht="45" customHeight="1">
      <c r="A333" s="66"/>
      <c r="B333" s="66"/>
      <c r="C333" s="66"/>
      <c r="D333" s="66"/>
      <c r="E333" s="44"/>
      <c r="F333" s="287" t="str">
        <f t="shared" si="17"/>
        <v/>
      </c>
      <c r="G333" s="87"/>
      <c r="H333" s="84"/>
      <c r="I333" s="84"/>
      <c r="J333" s="46"/>
      <c r="K333" s="44"/>
      <c r="L333" s="44"/>
      <c r="M333" s="44"/>
      <c r="N333" s="46"/>
      <c r="O333" s="41"/>
      <c r="P333" s="194"/>
      <c r="Q333" s="41"/>
      <c r="R333" s="41"/>
      <c r="S333" s="84"/>
      <c r="T333" s="46"/>
      <c r="U333" s="201"/>
      <c r="V333" s="85"/>
      <c r="W333" s="86"/>
      <c r="X333" s="89"/>
      <c r="Y333" s="201"/>
      <c r="Z333" s="201"/>
      <c r="AA333" s="87"/>
      <c r="AB333" s="171" t="str">
        <f t="shared" si="18"/>
        <v/>
      </c>
      <c r="AC333" s="44"/>
      <c r="AD333" s="201"/>
      <c r="AE333" s="201"/>
      <c r="AF333" s="41"/>
      <c r="AG333" s="46"/>
      <c r="AH333" s="46"/>
      <c r="AI333" s="41"/>
      <c r="AJ333" s="675"/>
      <c r="AK333" s="676"/>
      <c r="AL333" s="42"/>
      <c r="AM333" s="327"/>
      <c r="AN333" s="44"/>
      <c r="AO333" s="171" t="str">
        <f t="shared" si="19"/>
        <v/>
      </c>
      <c r="AP333" s="44"/>
      <c r="AQ333" s="380"/>
      <c r="AR333" s="380"/>
      <c r="AS333" s="75"/>
      <c r="AT333" s="75"/>
      <c r="AU333" s="76" t="b">
        <f t="shared" si="20"/>
        <v>1</v>
      </c>
    </row>
    <row r="334" spans="1:47" ht="45" customHeight="1">
      <c r="A334" s="66"/>
      <c r="B334" s="66"/>
      <c r="C334" s="66"/>
      <c r="D334" s="66"/>
      <c r="E334" s="44"/>
      <c r="F334" s="287" t="str">
        <f t="shared" si="17"/>
        <v/>
      </c>
      <c r="G334" s="87"/>
      <c r="H334" s="84"/>
      <c r="I334" s="84"/>
      <c r="J334" s="46"/>
      <c r="K334" s="44"/>
      <c r="L334" s="44"/>
      <c r="M334" s="44"/>
      <c r="N334" s="46"/>
      <c r="O334" s="41"/>
      <c r="P334" s="194"/>
      <c r="Q334" s="41"/>
      <c r="R334" s="41"/>
      <c r="S334" s="84"/>
      <c r="T334" s="46"/>
      <c r="U334" s="201"/>
      <c r="V334" s="85"/>
      <c r="W334" s="86"/>
      <c r="X334" s="89"/>
      <c r="Y334" s="201"/>
      <c r="Z334" s="201"/>
      <c r="AA334" s="87"/>
      <c r="AB334" s="171" t="str">
        <f t="shared" si="18"/>
        <v/>
      </c>
      <c r="AC334" s="44"/>
      <c r="AD334" s="201"/>
      <c r="AE334" s="201"/>
      <c r="AF334" s="41"/>
      <c r="AG334" s="46"/>
      <c r="AH334" s="46"/>
      <c r="AI334" s="41"/>
      <c r="AJ334" s="675"/>
      <c r="AK334" s="676"/>
      <c r="AL334" s="42"/>
      <c r="AM334" s="327"/>
      <c r="AN334" s="44"/>
      <c r="AO334" s="171" t="str">
        <f t="shared" si="19"/>
        <v/>
      </c>
      <c r="AP334" s="44"/>
      <c r="AQ334" s="380"/>
      <c r="AR334" s="380"/>
      <c r="AS334" s="75"/>
      <c r="AT334" s="75"/>
      <c r="AU334" s="76" t="b">
        <f t="shared" si="20"/>
        <v>1</v>
      </c>
    </row>
    <row r="335" spans="1:47" ht="45" customHeight="1">
      <c r="A335" s="66"/>
      <c r="B335" s="66"/>
      <c r="C335" s="66"/>
      <c r="D335" s="66"/>
      <c r="E335" s="44"/>
      <c r="F335" s="287" t="str">
        <f t="shared" si="17"/>
        <v/>
      </c>
      <c r="G335" s="87"/>
      <c r="H335" s="84"/>
      <c r="I335" s="84"/>
      <c r="J335" s="46"/>
      <c r="K335" s="44"/>
      <c r="L335" s="44"/>
      <c r="M335" s="44"/>
      <c r="N335" s="46"/>
      <c r="O335" s="41"/>
      <c r="P335" s="194"/>
      <c r="Q335" s="41"/>
      <c r="R335" s="41"/>
      <c r="S335" s="84"/>
      <c r="T335" s="46"/>
      <c r="U335" s="201"/>
      <c r="V335" s="85"/>
      <c r="W335" s="86"/>
      <c r="X335" s="89"/>
      <c r="Y335" s="201"/>
      <c r="Z335" s="201"/>
      <c r="AA335" s="87"/>
      <c r="AB335" s="171" t="str">
        <f t="shared" si="18"/>
        <v/>
      </c>
      <c r="AC335" s="44"/>
      <c r="AD335" s="201"/>
      <c r="AE335" s="201"/>
      <c r="AF335" s="41"/>
      <c r="AG335" s="46"/>
      <c r="AH335" s="46"/>
      <c r="AI335" s="41"/>
      <c r="AJ335" s="675"/>
      <c r="AK335" s="676"/>
      <c r="AL335" s="42"/>
      <c r="AM335" s="327"/>
      <c r="AN335" s="44"/>
      <c r="AO335" s="171" t="str">
        <f t="shared" si="19"/>
        <v/>
      </c>
      <c r="AP335" s="44"/>
      <c r="AQ335" s="380"/>
      <c r="AR335" s="380"/>
      <c r="AS335" s="75"/>
      <c r="AT335" s="75"/>
      <c r="AU335" s="76" t="b">
        <f t="shared" si="20"/>
        <v>1</v>
      </c>
    </row>
    <row r="336" spans="1:47" ht="45" customHeight="1">
      <c r="A336" s="66"/>
      <c r="B336" s="66"/>
      <c r="C336" s="66"/>
      <c r="D336" s="66"/>
      <c r="E336" s="44"/>
      <c r="F336" s="287" t="str">
        <f t="shared" si="17"/>
        <v/>
      </c>
      <c r="G336" s="87"/>
      <c r="H336" s="84"/>
      <c r="I336" s="84"/>
      <c r="J336" s="46"/>
      <c r="K336" s="44"/>
      <c r="L336" s="44"/>
      <c r="M336" s="44"/>
      <c r="N336" s="46"/>
      <c r="O336" s="41"/>
      <c r="P336" s="194"/>
      <c r="Q336" s="41"/>
      <c r="R336" s="41"/>
      <c r="S336" s="84"/>
      <c r="T336" s="46"/>
      <c r="U336" s="201"/>
      <c r="V336" s="85"/>
      <c r="W336" s="86"/>
      <c r="X336" s="89"/>
      <c r="Y336" s="201"/>
      <c r="Z336" s="201"/>
      <c r="AA336" s="87"/>
      <c r="AB336" s="171" t="str">
        <f t="shared" si="18"/>
        <v/>
      </c>
      <c r="AC336" s="44"/>
      <c r="AD336" s="201"/>
      <c r="AE336" s="201"/>
      <c r="AF336" s="41"/>
      <c r="AG336" s="46"/>
      <c r="AH336" s="46"/>
      <c r="AI336" s="41"/>
      <c r="AJ336" s="675"/>
      <c r="AK336" s="676"/>
      <c r="AL336" s="42"/>
      <c r="AM336" s="327"/>
      <c r="AN336" s="44"/>
      <c r="AO336" s="171" t="str">
        <f t="shared" si="19"/>
        <v/>
      </c>
      <c r="AP336" s="44"/>
      <c r="AQ336" s="380"/>
      <c r="AR336" s="380"/>
      <c r="AS336" s="75"/>
      <c r="AT336" s="75"/>
      <c r="AU336" s="76" t="b">
        <f t="shared" si="20"/>
        <v>1</v>
      </c>
    </row>
    <row r="337" spans="1:47" ht="45" customHeight="1">
      <c r="A337" s="66"/>
      <c r="B337" s="66"/>
      <c r="C337" s="66"/>
      <c r="D337" s="66"/>
      <c r="E337" s="44"/>
      <c r="F337" s="287" t="str">
        <f t="shared" si="17"/>
        <v/>
      </c>
      <c r="G337" s="87"/>
      <c r="H337" s="84"/>
      <c r="I337" s="84"/>
      <c r="J337" s="46"/>
      <c r="K337" s="44"/>
      <c r="L337" s="44"/>
      <c r="M337" s="44"/>
      <c r="N337" s="46"/>
      <c r="O337" s="41"/>
      <c r="P337" s="194"/>
      <c r="Q337" s="41"/>
      <c r="R337" s="41"/>
      <c r="S337" s="84"/>
      <c r="T337" s="46"/>
      <c r="U337" s="201"/>
      <c r="V337" s="85"/>
      <c r="W337" s="86"/>
      <c r="X337" s="89"/>
      <c r="Y337" s="201"/>
      <c r="Z337" s="201"/>
      <c r="AA337" s="87"/>
      <c r="AB337" s="171" t="str">
        <f t="shared" si="18"/>
        <v/>
      </c>
      <c r="AC337" s="44"/>
      <c r="AD337" s="201"/>
      <c r="AE337" s="201"/>
      <c r="AF337" s="41"/>
      <c r="AG337" s="46"/>
      <c r="AH337" s="46"/>
      <c r="AI337" s="41"/>
      <c r="AJ337" s="675"/>
      <c r="AK337" s="676"/>
      <c r="AL337" s="42"/>
      <c r="AM337" s="327"/>
      <c r="AN337" s="44"/>
      <c r="AO337" s="171" t="str">
        <f t="shared" si="19"/>
        <v/>
      </c>
      <c r="AP337" s="44"/>
      <c r="AQ337" s="380"/>
      <c r="AR337" s="380"/>
      <c r="AS337" s="75"/>
      <c r="AT337" s="75"/>
      <c r="AU337" s="76" t="b">
        <f t="shared" si="20"/>
        <v>1</v>
      </c>
    </row>
    <row r="338" spans="1:47" ht="45" customHeight="1">
      <c r="A338" s="66"/>
      <c r="B338" s="66"/>
      <c r="C338" s="66"/>
      <c r="D338" s="66"/>
      <c r="E338" s="44"/>
      <c r="F338" s="287" t="str">
        <f t="shared" si="17"/>
        <v/>
      </c>
      <c r="G338" s="87"/>
      <c r="H338" s="84"/>
      <c r="I338" s="84"/>
      <c r="J338" s="46"/>
      <c r="K338" s="44"/>
      <c r="L338" s="44"/>
      <c r="M338" s="44"/>
      <c r="N338" s="46"/>
      <c r="O338" s="41"/>
      <c r="P338" s="194"/>
      <c r="Q338" s="41"/>
      <c r="R338" s="41"/>
      <c r="S338" s="84"/>
      <c r="T338" s="46"/>
      <c r="U338" s="201"/>
      <c r="V338" s="85"/>
      <c r="W338" s="86"/>
      <c r="X338" s="89"/>
      <c r="Y338" s="201"/>
      <c r="Z338" s="201"/>
      <c r="AA338" s="87"/>
      <c r="AB338" s="171" t="str">
        <f t="shared" si="18"/>
        <v/>
      </c>
      <c r="AC338" s="44"/>
      <c r="AD338" s="201"/>
      <c r="AE338" s="201"/>
      <c r="AF338" s="41"/>
      <c r="AG338" s="46"/>
      <c r="AH338" s="46"/>
      <c r="AI338" s="41"/>
      <c r="AJ338" s="675"/>
      <c r="AK338" s="676"/>
      <c r="AL338" s="42"/>
      <c r="AM338" s="327"/>
      <c r="AN338" s="44"/>
      <c r="AO338" s="171" t="str">
        <f t="shared" si="19"/>
        <v/>
      </c>
      <c r="AP338" s="44"/>
      <c r="AQ338" s="380"/>
      <c r="AR338" s="380"/>
      <c r="AS338" s="75"/>
      <c r="AT338" s="75"/>
      <c r="AU338" s="76" t="b">
        <f t="shared" si="20"/>
        <v>1</v>
      </c>
    </row>
    <row r="339" spans="1:47" ht="45" customHeight="1">
      <c r="A339" s="66"/>
      <c r="B339" s="66"/>
      <c r="C339" s="66"/>
      <c r="D339" s="66"/>
      <c r="E339" s="44"/>
      <c r="F339" s="287" t="str">
        <f t="shared" si="17"/>
        <v/>
      </c>
      <c r="G339" s="87"/>
      <c r="H339" s="84"/>
      <c r="I339" s="84"/>
      <c r="J339" s="46"/>
      <c r="K339" s="44"/>
      <c r="L339" s="44"/>
      <c r="M339" s="44"/>
      <c r="N339" s="46"/>
      <c r="O339" s="41"/>
      <c r="P339" s="194"/>
      <c r="Q339" s="41"/>
      <c r="R339" s="41"/>
      <c r="S339" s="84"/>
      <c r="T339" s="46"/>
      <c r="U339" s="201"/>
      <c r="V339" s="85"/>
      <c r="W339" s="86"/>
      <c r="X339" s="89"/>
      <c r="Y339" s="201"/>
      <c r="Z339" s="201"/>
      <c r="AA339" s="87"/>
      <c r="AB339" s="171" t="str">
        <f t="shared" si="18"/>
        <v/>
      </c>
      <c r="AC339" s="44"/>
      <c r="AD339" s="201"/>
      <c r="AE339" s="201"/>
      <c r="AF339" s="41"/>
      <c r="AG339" s="46"/>
      <c r="AH339" s="46"/>
      <c r="AI339" s="41"/>
      <c r="AJ339" s="675"/>
      <c r="AK339" s="676"/>
      <c r="AL339" s="42"/>
      <c r="AM339" s="327"/>
      <c r="AN339" s="44"/>
      <c r="AO339" s="171" t="str">
        <f t="shared" si="19"/>
        <v/>
      </c>
      <c r="AP339" s="44"/>
      <c r="AQ339" s="380"/>
      <c r="AR339" s="380"/>
      <c r="AS339" s="75"/>
      <c r="AT339" s="75"/>
      <c r="AU339" s="76" t="b">
        <f t="shared" si="20"/>
        <v>1</v>
      </c>
    </row>
    <row r="340" spans="1:47" ht="45" customHeight="1">
      <c r="A340" s="66"/>
      <c r="B340" s="66"/>
      <c r="C340" s="66"/>
      <c r="D340" s="66"/>
      <c r="E340" s="44"/>
      <c r="F340" s="287" t="str">
        <f t="shared" si="17"/>
        <v/>
      </c>
      <c r="G340" s="87"/>
      <c r="H340" s="84"/>
      <c r="I340" s="84"/>
      <c r="J340" s="46"/>
      <c r="K340" s="44"/>
      <c r="L340" s="44"/>
      <c r="M340" s="44"/>
      <c r="N340" s="46"/>
      <c r="O340" s="41"/>
      <c r="P340" s="194"/>
      <c r="Q340" s="41"/>
      <c r="R340" s="41"/>
      <c r="S340" s="84"/>
      <c r="T340" s="46"/>
      <c r="U340" s="201"/>
      <c r="V340" s="85"/>
      <c r="W340" s="86"/>
      <c r="X340" s="89"/>
      <c r="Y340" s="201"/>
      <c r="Z340" s="201"/>
      <c r="AA340" s="87"/>
      <c r="AB340" s="171" t="str">
        <f t="shared" si="18"/>
        <v/>
      </c>
      <c r="AC340" s="44"/>
      <c r="AD340" s="201"/>
      <c r="AE340" s="201"/>
      <c r="AF340" s="41"/>
      <c r="AG340" s="46"/>
      <c r="AH340" s="46"/>
      <c r="AI340" s="41"/>
      <c r="AJ340" s="675"/>
      <c r="AK340" s="676"/>
      <c r="AL340" s="42"/>
      <c r="AM340" s="327"/>
      <c r="AN340" s="44"/>
      <c r="AO340" s="171" t="str">
        <f t="shared" si="19"/>
        <v/>
      </c>
      <c r="AP340" s="44"/>
      <c r="AQ340" s="380"/>
      <c r="AR340" s="380"/>
      <c r="AS340" s="75"/>
      <c r="AT340" s="75"/>
      <c r="AU340" s="76" t="b">
        <f t="shared" si="20"/>
        <v>1</v>
      </c>
    </row>
    <row r="341" spans="1:47" ht="45" customHeight="1">
      <c r="A341" s="66"/>
      <c r="B341" s="66"/>
      <c r="C341" s="66"/>
      <c r="D341" s="66"/>
      <c r="E341" s="44"/>
      <c r="F341" s="287" t="str">
        <f t="shared" si="17"/>
        <v/>
      </c>
      <c r="G341" s="87"/>
      <c r="H341" s="84"/>
      <c r="I341" s="84"/>
      <c r="J341" s="46"/>
      <c r="K341" s="44"/>
      <c r="L341" s="44"/>
      <c r="M341" s="44"/>
      <c r="N341" s="46"/>
      <c r="O341" s="41"/>
      <c r="P341" s="194"/>
      <c r="Q341" s="41"/>
      <c r="R341" s="41"/>
      <c r="S341" s="84"/>
      <c r="T341" s="46"/>
      <c r="U341" s="201"/>
      <c r="V341" s="85"/>
      <c r="W341" s="86"/>
      <c r="X341" s="89"/>
      <c r="Y341" s="201"/>
      <c r="Z341" s="201"/>
      <c r="AA341" s="87"/>
      <c r="AB341" s="171" t="str">
        <f t="shared" si="18"/>
        <v/>
      </c>
      <c r="AC341" s="44"/>
      <c r="AD341" s="201"/>
      <c r="AE341" s="201"/>
      <c r="AF341" s="41"/>
      <c r="AG341" s="46"/>
      <c r="AH341" s="46"/>
      <c r="AI341" s="41"/>
      <c r="AJ341" s="675"/>
      <c r="AK341" s="676"/>
      <c r="AL341" s="42"/>
      <c r="AM341" s="327"/>
      <c r="AN341" s="44"/>
      <c r="AO341" s="171" t="str">
        <f t="shared" si="19"/>
        <v/>
      </c>
      <c r="AP341" s="44"/>
      <c r="AQ341" s="380"/>
      <c r="AR341" s="380"/>
      <c r="AS341" s="75"/>
      <c r="AT341" s="75"/>
      <c r="AU341" s="76" t="b">
        <f t="shared" si="20"/>
        <v>1</v>
      </c>
    </row>
    <row r="342" spans="1:47" ht="45" customHeight="1">
      <c r="A342" s="66"/>
      <c r="B342" s="66"/>
      <c r="C342" s="66"/>
      <c r="D342" s="66"/>
      <c r="E342" s="44"/>
      <c r="F342" s="287" t="str">
        <f t="shared" si="17"/>
        <v/>
      </c>
      <c r="G342" s="87"/>
      <c r="H342" s="84"/>
      <c r="I342" s="84"/>
      <c r="J342" s="46"/>
      <c r="K342" s="44"/>
      <c r="L342" s="44"/>
      <c r="M342" s="44"/>
      <c r="N342" s="46"/>
      <c r="O342" s="41"/>
      <c r="P342" s="194"/>
      <c r="Q342" s="41"/>
      <c r="R342" s="41"/>
      <c r="S342" s="84"/>
      <c r="T342" s="46"/>
      <c r="U342" s="201"/>
      <c r="V342" s="85"/>
      <c r="W342" s="86"/>
      <c r="X342" s="89"/>
      <c r="Y342" s="201"/>
      <c r="Z342" s="201"/>
      <c r="AA342" s="87"/>
      <c r="AB342" s="171" t="str">
        <f t="shared" si="18"/>
        <v/>
      </c>
      <c r="AC342" s="44"/>
      <c r="AD342" s="201"/>
      <c r="AE342" s="201"/>
      <c r="AF342" s="41"/>
      <c r="AG342" s="46"/>
      <c r="AH342" s="46"/>
      <c r="AI342" s="41"/>
      <c r="AJ342" s="675"/>
      <c r="AK342" s="676"/>
      <c r="AL342" s="42"/>
      <c r="AM342" s="327"/>
      <c r="AN342" s="44"/>
      <c r="AO342" s="171" t="str">
        <f t="shared" si="19"/>
        <v/>
      </c>
      <c r="AP342" s="44"/>
      <c r="AQ342" s="380"/>
      <c r="AR342" s="380"/>
      <c r="AS342" s="75"/>
      <c r="AT342" s="75"/>
      <c r="AU342" s="76" t="b">
        <f t="shared" si="20"/>
        <v>1</v>
      </c>
    </row>
    <row r="343" spans="1:47" ht="45" customHeight="1">
      <c r="A343" s="66"/>
      <c r="B343" s="66"/>
      <c r="C343" s="66"/>
      <c r="D343" s="66"/>
      <c r="E343" s="44"/>
      <c r="F343" s="287" t="str">
        <f t="shared" si="17"/>
        <v/>
      </c>
      <c r="G343" s="87"/>
      <c r="H343" s="84"/>
      <c r="I343" s="84"/>
      <c r="J343" s="46"/>
      <c r="K343" s="44"/>
      <c r="L343" s="44"/>
      <c r="M343" s="44"/>
      <c r="N343" s="46"/>
      <c r="O343" s="41"/>
      <c r="P343" s="194"/>
      <c r="Q343" s="41"/>
      <c r="R343" s="41"/>
      <c r="S343" s="84"/>
      <c r="T343" s="46"/>
      <c r="U343" s="201"/>
      <c r="V343" s="85"/>
      <c r="W343" s="86"/>
      <c r="X343" s="89"/>
      <c r="Y343" s="201"/>
      <c r="Z343" s="201"/>
      <c r="AA343" s="87"/>
      <c r="AB343" s="171" t="str">
        <f t="shared" si="18"/>
        <v/>
      </c>
      <c r="AC343" s="44"/>
      <c r="AD343" s="201"/>
      <c r="AE343" s="201"/>
      <c r="AF343" s="41"/>
      <c r="AG343" s="46"/>
      <c r="AH343" s="46"/>
      <c r="AI343" s="41"/>
      <c r="AJ343" s="675"/>
      <c r="AK343" s="676"/>
      <c r="AL343" s="42"/>
      <c r="AM343" s="327"/>
      <c r="AN343" s="44"/>
      <c r="AO343" s="171" t="str">
        <f t="shared" si="19"/>
        <v/>
      </c>
      <c r="AP343" s="44"/>
      <c r="AQ343" s="380"/>
      <c r="AR343" s="380"/>
      <c r="AS343" s="75"/>
      <c r="AT343" s="75"/>
      <c r="AU343" s="76" t="b">
        <f t="shared" si="20"/>
        <v>1</v>
      </c>
    </row>
    <row r="344" spans="1:47" ht="45" customHeight="1">
      <c r="A344" s="66"/>
      <c r="B344" s="66"/>
      <c r="C344" s="66"/>
      <c r="D344" s="66"/>
      <c r="E344" s="44"/>
      <c r="F344" s="287" t="str">
        <f t="shared" si="17"/>
        <v/>
      </c>
      <c r="G344" s="87"/>
      <c r="H344" s="84"/>
      <c r="I344" s="84"/>
      <c r="J344" s="46"/>
      <c r="K344" s="44"/>
      <c r="L344" s="44"/>
      <c r="M344" s="44"/>
      <c r="N344" s="46"/>
      <c r="O344" s="41"/>
      <c r="P344" s="194"/>
      <c r="Q344" s="41"/>
      <c r="R344" s="41"/>
      <c r="S344" s="84"/>
      <c r="T344" s="46"/>
      <c r="U344" s="201"/>
      <c r="V344" s="85"/>
      <c r="W344" s="86"/>
      <c r="X344" s="89"/>
      <c r="Y344" s="201"/>
      <c r="Z344" s="201"/>
      <c r="AA344" s="87"/>
      <c r="AB344" s="171" t="str">
        <f t="shared" si="18"/>
        <v/>
      </c>
      <c r="AC344" s="44"/>
      <c r="AD344" s="201"/>
      <c r="AE344" s="201"/>
      <c r="AF344" s="41"/>
      <c r="AG344" s="46"/>
      <c r="AH344" s="46"/>
      <c r="AI344" s="41"/>
      <c r="AJ344" s="675"/>
      <c r="AK344" s="676"/>
      <c r="AL344" s="42"/>
      <c r="AM344" s="327"/>
      <c r="AN344" s="44"/>
      <c r="AO344" s="171" t="str">
        <f t="shared" si="19"/>
        <v/>
      </c>
      <c r="AP344" s="44"/>
      <c r="AQ344" s="380"/>
      <c r="AR344" s="380"/>
      <c r="AS344" s="75"/>
      <c r="AT344" s="75"/>
      <c r="AU344" s="76" t="b">
        <f t="shared" si="20"/>
        <v>1</v>
      </c>
    </row>
    <row r="345" spans="1:47" ht="45" customHeight="1">
      <c r="A345" s="66"/>
      <c r="B345" s="66"/>
      <c r="C345" s="66"/>
      <c r="D345" s="66"/>
      <c r="E345" s="44"/>
      <c r="F345" s="287" t="str">
        <f t="shared" si="17"/>
        <v/>
      </c>
      <c r="G345" s="87"/>
      <c r="H345" s="84"/>
      <c r="I345" s="84"/>
      <c r="J345" s="46"/>
      <c r="K345" s="44"/>
      <c r="L345" s="44"/>
      <c r="M345" s="44"/>
      <c r="N345" s="46"/>
      <c r="O345" s="41"/>
      <c r="P345" s="194"/>
      <c r="Q345" s="41"/>
      <c r="R345" s="41"/>
      <c r="S345" s="84"/>
      <c r="T345" s="46"/>
      <c r="U345" s="201"/>
      <c r="V345" s="85"/>
      <c r="W345" s="86"/>
      <c r="X345" s="89"/>
      <c r="Y345" s="201"/>
      <c r="Z345" s="201"/>
      <c r="AA345" s="87"/>
      <c r="AB345" s="171" t="str">
        <f t="shared" si="18"/>
        <v/>
      </c>
      <c r="AC345" s="44"/>
      <c r="AD345" s="201"/>
      <c r="AE345" s="201"/>
      <c r="AF345" s="41"/>
      <c r="AG345" s="46"/>
      <c r="AH345" s="46"/>
      <c r="AI345" s="41"/>
      <c r="AJ345" s="675"/>
      <c r="AK345" s="676"/>
      <c r="AL345" s="42"/>
      <c r="AM345" s="327"/>
      <c r="AN345" s="44"/>
      <c r="AO345" s="171" t="str">
        <f t="shared" si="19"/>
        <v/>
      </c>
      <c r="AP345" s="44"/>
      <c r="AQ345" s="380"/>
      <c r="AR345" s="380"/>
      <c r="AS345" s="75"/>
      <c r="AT345" s="75"/>
      <c r="AU345" s="76" t="b">
        <f t="shared" si="20"/>
        <v>1</v>
      </c>
    </row>
    <row r="346" spans="1:47" ht="45" customHeight="1">
      <c r="A346" s="66"/>
      <c r="B346" s="66"/>
      <c r="C346" s="66"/>
      <c r="D346" s="66"/>
      <c r="E346" s="44"/>
      <c r="F346" s="287" t="str">
        <f t="shared" si="17"/>
        <v/>
      </c>
      <c r="G346" s="87"/>
      <c r="H346" s="84"/>
      <c r="I346" s="84"/>
      <c r="J346" s="46"/>
      <c r="K346" s="44"/>
      <c r="L346" s="44"/>
      <c r="M346" s="44"/>
      <c r="N346" s="46"/>
      <c r="O346" s="41"/>
      <c r="P346" s="194"/>
      <c r="Q346" s="41"/>
      <c r="R346" s="41"/>
      <c r="S346" s="84"/>
      <c r="T346" s="46"/>
      <c r="U346" s="201"/>
      <c r="V346" s="85"/>
      <c r="W346" s="86"/>
      <c r="X346" s="89"/>
      <c r="Y346" s="201"/>
      <c r="Z346" s="201"/>
      <c r="AA346" s="87"/>
      <c r="AB346" s="171" t="str">
        <f t="shared" si="18"/>
        <v/>
      </c>
      <c r="AC346" s="44"/>
      <c r="AD346" s="201"/>
      <c r="AE346" s="201"/>
      <c r="AF346" s="41"/>
      <c r="AG346" s="46"/>
      <c r="AH346" s="46"/>
      <c r="AI346" s="41"/>
      <c r="AJ346" s="675"/>
      <c r="AK346" s="676"/>
      <c r="AL346" s="42"/>
      <c r="AM346" s="327"/>
      <c r="AN346" s="44"/>
      <c r="AO346" s="171" t="str">
        <f t="shared" si="19"/>
        <v/>
      </c>
      <c r="AP346" s="44"/>
      <c r="AQ346" s="380"/>
      <c r="AR346" s="380"/>
      <c r="AS346" s="75"/>
      <c r="AT346" s="75"/>
      <c r="AU346" s="76" t="b">
        <f t="shared" si="20"/>
        <v>1</v>
      </c>
    </row>
    <row r="347" spans="1:47" ht="45" customHeight="1">
      <c r="A347" s="66"/>
      <c r="B347" s="66"/>
      <c r="C347" s="66"/>
      <c r="D347" s="66"/>
      <c r="E347" s="44"/>
      <c r="F347" s="287" t="str">
        <f t="shared" si="17"/>
        <v/>
      </c>
      <c r="G347" s="87"/>
      <c r="H347" s="84"/>
      <c r="I347" s="84"/>
      <c r="J347" s="46"/>
      <c r="K347" s="44"/>
      <c r="L347" s="44"/>
      <c r="M347" s="44"/>
      <c r="N347" s="46"/>
      <c r="O347" s="41"/>
      <c r="P347" s="194"/>
      <c r="Q347" s="41"/>
      <c r="R347" s="41"/>
      <c r="S347" s="84"/>
      <c r="T347" s="46"/>
      <c r="U347" s="201"/>
      <c r="V347" s="85"/>
      <c r="W347" s="86"/>
      <c r="X347" s="89"/>
      <c r="Y347" s="201"/>
      <c r="Z347" s="201"/>
      <c r="AA347" s="87"/>
      <c r="AB347" s="171" t="str">
        <f t="shared" si="18"/>
        <v/>
      </c>
      <c r="AC347" s="44"/>
      <c r="AD347" s="201"/>
      <c r="AE347" s="201"/>
      <c r="AF347" s="41"/>
      <c r="AG347" s="46"/>
      <c r="AH347" s="46"/>
      <c r="AI347" s="41"/>
      <c r="AJ347" s="675"/>
      <c r="AK347" s="676"/>
      <c r="AL347" s="42"/>
      <c r="AM347" s="327"/>
      <c r="AN347" s="44"/>
      <c r="AO347" s="171" t="str">
        <f t="shared" si="19"/>
        <v/>
      </c>
      <c r="AP347" s="44"/>
      <c r="AQ347" s="380"/>
      <c r="AR347" s="380"/>
      <c r="AS347" s="75"/>
      <c r="AT347" s="75"/>
      <c r="AU347" s="76" t="b">
        <f t="shared" si="20"/>
        <v>1</v>
      </c>
    </row>
    <row r="348" spans="1:47" ht="45" customHeight="1">
      <c r="A348" s="66"/>
      <c r="B348" s="66"/>
      <c r="C348" s="66"/>
      <c r="D348" s="66"/>
      <c r="E348" s="44"/>
      <c r="F348" s="287" t="str">
        <f t="shared" si="17"/>
        <v/>
      </c>
      <c r="G348" s="87"/>
      <c r="H348" s="84"/>
      <c r="I348" s="84"/>
      <c r="J348" s="46"/>
      <c r="K348" s="44"/>
      <c r="L348" s="44"/>
      <c r="M348" s="44"/>
      <c r="N348" s="46"/>
      <c r="O348" s="41"/>
      <c r="P348" s="194"/>
      <c r="Q348" s="41"/>
      <c r="R348" s="41"/>
      <c r="S348" s="84"/>
      <c r="T348" s="46"/>
      <c r="U348" s="201"/>
      <c r="V348" s="85"/>
      <c r="W348" s="86"/>
      <c r="X348" s="89"/>
      <c r="Y348" s="201"/>
      <c r="Z348" s="201"/>
      <c r="AA348" s="87"/>
      <c r="AB348" s="171" t="str">
        <f t="shared" si="18"/>
        <v/>
      </c>
      <c r="AC348" s="44"/>
      <c r="AD348" s="201"/>
      <c r="AE348" s="201"/>
      <c r="AF348" s="41"/>
      <c r="AG348" s="46"/>
      <c r="AH348" s="46"/>
      <c r="AI348" s="41"/>
      <c r="AJ348" s="675"/>
      <c r="AK348" s="676"/>
      <c r="AL348" s="42"/>
      <c r="AM348" s="327"/>
      <c r="AN348" s="44"/>
      <c r="AO348" s="171" t="str">
        <f t="shared" si="19"/>
        <v/>
      </c>
      <c r="AP348" s="44"/>
      <c r="AQ348" s="380"/>
      <c r="AR348" s="380"/>
      <c r="AS348" s="75"/>
      <c r="AT348" s="75"/>
      <c r="AU348" s="76" t="b">
        <f t="shared" si="20"/>
        <v>1</v>
      </c>
    </row>
    <row r="349" spans="1:47" ht="45" customHeight="1">
      <c r="A349" s="66"/>
      <c r="B349" s="66"/>
      <c r="C349" s="66"/>
      <c r="D349" s="66"/>
      <c r="E349" s="44"/>
      <c r="F349" s="287" t="str">
        <f t="shared" si="17"/>
        <v/>
      </c>
      <c r="G349" s="87"/>
      <c r="H349" s="84"/>
      <c r="I349" s="84"/>
      <c r="J349" s="46"/>
      <c r="K349" s="44"/>
      <c r="L349" s="44"/>
      <c r="M349" s="44"/>
      <c r="N349" s="46"/>
      <c r="O349" s="41"/>
      <c r="P349" s="194"/>
      <c r="Q349" s="41"/>
      <c r="R349" s="41"/>
      <c r="S349" s="84"/>
      <c r="T349" s="46"/>
      <c r="U349" s="201"/>
      <c r="V349" s="85"/>
      <c r="W349" s="86"/>
      <c r="X349" s="89"/>
      <c r="Y349" s="201"/>
      <c r="Z349" s="201"/>
      <c r="AA349" s="87"/>
      <c r="AB349" s="171" t="str">
        <f t="shared" si="18"/>
        <v/>
      </c>
      <c r="AC349" s="44"/>
      <c r="AD349" s="201"/>
      <c r="AE349" s="201"/>
      <c r="AF349" s="41"/>
      <c r="AG349" s="46"/>
      <c r="AH349" s="46"/>
      <c r="AI349" s="41"/>
      <c r="AJ349" s="675"/>
      <c r="AK349" s="676"/>
      <c r="AL349" s="42"/>
      <c r="AM349" s="327"/>
      <c r="AN349" s="44"/>
      <c r="AO349" s="171" t="str">
        <f t="shared" si="19"/>
        <v/>
      </c>
      <c r="AP349" s="44"/>
      <c r="AQ349" s="380"/>
      <c r="AR349" s="380"/>
      <c r="AS349" s="75"/>
      <c r="AT349" s="75"/>
      <c r="AU349" s="76" t="b">
        <f t="shared" si="20"/>
        <v>1</v>
      </c>
    </row>
    <row r="350" spans="1:47" ht="45" customHeight="1">
      <c r="A350" s="66"/>
      <c r="B350" s="66"/>
      <c r="C350" s="66"/>
      <c r="D350" s="66"/>
      <c r="E350" s="44"/>
      <c r="F350" s="287" t="str">
        <f t="shared" si="17"/>
        <v/>
      </c>
      <c r="G350" s="87"/>
      <c r="H350" s="84"/>
      <c r="I350" s="84"/>
      <c r="J350" s="46"/>
      <c r="K350" s="44"/>
      <c r="L350" s="44"/>
      <c r="M350" s="44"/>
      <c r="N350" s="46"/>
      <c r="O350" s="41"/>
      <c r="P350" s="194"/>
      <c r="Q350" s="41"/>
      <c r="R350" s="41"/>
      <c r="S350" s="84"/>
      <c r="T350" s="46"/>
      <c r="U350" s="201"/>
      <c r="V350" s="85"/>
      <c r="W350" s="86"/>
      <c r="X350" s="89"/>
      <c r="Y350" s="201"/>
      <c r="Z350" s="201"/>
      <c r="AA350" s="87"/>
      <c r="AB350" s="171" t="str">
        <f t="shared" si="18"/>
        <v/>
      </c>
      <c r="AC350" s="44"/>
      <c r="AD350" s="201"/>
      <c r="AE350" s="201"/>
      <c r="AF350" s="41"/>
      <c r="AG350" s="46"/>
      <c r="AH350" s="46"/>
      <c r="AI350" s="41"/>
      <c r="AJ350" s="675"/>
      <c r="AK350" s="676"/>
      <c r="AL350" s="42"/>
      <c r="AM350" s="327"/>
      <c r="AN350" s="44"/>
      <c r="AO350" s="171" t="str">
        <f t="shared" si="19"/>
        <v/>
      </c>
      <c r="AP350" s="44"/>
      <c r="AQ350" s="380"/>
      <c r="AR350" s="380"/>
      <c r="AS350" s="75"/>
      <c r="AT350" s="75"/>
      <c r="AU350" s="76" t="b">
        <f t="shared" si="20"/>
        <v>1</v>
      </c>
    </row>
    <row r="351" spans="1:47" ht="45" customHeight="1">
      <c r="A351" s="66"/>
      <c r="B351" s="66"/>
      <c r="C351" s="66"/>
      <c r="D351" s="66"/>
      <c r="E351" s="44"/>
      <c r="F351" s="287" t="str">
        <f t="shared" si="17"/>
        <v/>
      </c>
      <c r="G351" s="87"/>
      <c r="H351" s="84"/>
      <c r="I351" s="84"/>
      <c r="J351" s="46"/>
      <c r="K351" s="44"/>
      <c r="L351" s="44"/>
      <c r="M351" s="44"/>
      <c r="N351" s="46"/>
      <c r="O351" s="41"/>
      <c r="P351" s="194"/>
      <c r="Q351" s="41"/>
      <c r="R351" s="41"/>
      <c r="S351" s="84"/>
      <c r="T351" s="46"/>
      <c r="U351" s="201"/>
      <c r="V351" s="85"/>
      <c r="W351" s="86"/>
      <c r="X351" s="89"/>
      <c r="Y351" s="201"/>
      <c r="Z351" s="201"/>
      <c r="AA351" s="87"/>
      <c r="AB351" s="171" t="str">
        <f t="shared" si="18"/>
        <v/>
      </c>
      <c r="AC351" s="44"/>
      <c r="AD351" s="201"/>
      <c r="AE351" s="201"/>
      <c r="AF351" s="41"/>
      <c r="AG351" s="46"/>
      <c r="AH351" s="46"/>
      <c r="AI351" s="41"/>
      <c r="AJ351" s="675"/>
      <c r="AK351" s="676"/>
      <c r="AL351" s="42"/>
      <c r="AM351" s="327"/>
      <c r="AN351" s="44"/>
      <c r="AO351" s="171" t="str">
        <f t="shared" si="19"/>
        <v/>
      </c>
      <c r="AP351" s="44"/>
      <c r="AQ351" s="380"/>
      <c r="AR351" s="380"/>
      <c r="AS351" s="75"/>
      <c r="AT351" s="75"/>
      <c r="AU351" s="76" t="b">
        <f t="shared" si="20"/>
        <v>1</v>
      </c>
    </row>
    <row r="352" spans="1:47" ht="45" customHeight="1">
      <c r="A352" s="66"/>
      <c r="B352" s="66"/>
      <c r="C352" s="66"/>
      <c r="D352" s="66"/>
      <c r="E352" s="44"/>
      <c r="F352" s="287" t="str">
        <f t="shared" si="17"/>
        <v/>
      </c>
      <c r="G352" s="87"/>
      <c r="H352" s="84"/>
      <c r="I352" s="84"/>
      <c r="J352" s="46"/>
      <c r="K352" s="44"/>
      <c r="L352" s="44"/>
      <c r="M352" s="44"/>
      <c r="N352" s="46"/>
      <c r="O352" s="41"/>
      <c r="P352" s="194"/>
      <c r="Q352" s="41"/>
      <c r="R352" s="41"/>
      <c r="S352" s="84"/>
      <c r="T352" s="46"/>
      <c r="U352" s="201"/>
      <c r="V352" s="85"/>
      <c r="W352" s="86"/>
      <c r="X352" s="89"/>
      <c r="Y352" s="201"/>
      <c r="Z352" s="201"/>
      <c r="AA352" s="87"/>
      <c r="AB352" s="171" t="str">
        <f t="shared" si="18"/>
        <v/>
      </c>
      <c r="AC352" s="44"/>
      <c r="AD352" s="201"/>
      <c r="AE352" s="201"/>
      <c r="AF352" s="41"/>
      <c r="AG352" s="46"/>
      <c r="AH352" s="46"/>
      <c r="AI352" s="41"/>
      <c r="AJ352" s="675"/>
      <c r="AK352" s="676"/>
      <c r="AL352" s="42"/>
      <c r="AM352" s="327"/>
      <c r="AN352" s="44"/>
      <c r="AO352" s="171" t="str">
        <f t="shared" si="19"/>
        <v/>
      </c>
      <c r="AP352" s="44"/>
      <c r="AQ352" s="380"/>
      <c r="AR352" s="380"/>
      <c r="AS352" s="75"/>
      <c r="AT352" s="75"/>
      <c r="AU352" s="76" t="b">
        <f t="shared" si="20"/>
        <v>1</v>
      </c>
    </row>
    <row r="353" spans="1:47" ht="45" customHeight="1">
      <c r="A353" s="66"/>
      <c r="B353" s="66"/>
      <c r="C353" s="66"/>
      <c r="D353" s="66"/>
      <c r="E353" s="44"/>
      <c r="F353" s="287" t="str">
        <f t="shared" si="17"/>
        <v/>
      </c>
      <c r="G353" s="87"/>
      <c r="H353" s="84"/>
      <c r="I353" s="84"/>
      <c r="J353" s="46"/>
      <c r="K353" s="44"/>
      <c r="L353" s="44"/>
      <c r="M353" s="44"/>
      <c r="N353" s="46"/>
      <c r="O353" s="41"/>
      <c r="P353" s="194"/>
      <c r="Q353" s="41"/>
      <c r="R353" s="41"/>
      <c r="S353" s="84"/>
      <c r="T353" s="46"/>
      <c r="U353" s="201"/>
      <c r="V353" s="85"/>
      <c r="W353" s="86"/>
      <c r="X353" s="89"/>
      <c r="Y353" s="201"/>
      <c r="Z353" s="201"/>
      <c r="AA353" s="87"/>
      <c r="AB353" s="171" t="str">
        <f t="shared" si="18"/>
        <v/>
      </c>
      <c r="AC353" s="44"/>
      <c r="AD353" s="201"/>
      <c r="AE353" s="201"/>
      <c r="AF353" s="41"/>
      <c r="AG353" s="46"/>
      <c r="AH353" s="46"/>
      <c r="AI353" s="41"/>
      <c r="AJ353" s="675"/>
      <c r="AK353" s="676"/>
      <c r="AL353" s="42"/>
      <c r="AM353" s="327"/>
      <c r="AN353" s="44"/>
      <c r="AO353" s="171" t="str">
        <f t="shared" si="19"/>
        <v/>
      </c>
      <c r="AP353" s="44"/>
      <c r="AQ353" s="380"/>
      <c r="AR353" s="380"/>
      <c r="AS353" s="75"/>
      <c r="AT353" s="75"/>
      <c r="AU353" s="76" t="b">
        <f t="shared" si="20"/>
        <v>1</v>
      </c>
    </row>
    <row r="354" spans="1:47" ht="45" customHeight="1">
      <c r="A354" s="66"/>
      <c r="B354" s="66"/>
      <c r="C354" s="66"/>
      <c r="D354" s="66"/>
      <c r="E354" s="44"/>
      <c r="F354" s="287" t="str">
        <f t="shared" si="17"/>
        <v/>
      </c>
      <c r="G354" s="87"/>
      <c r="H354" s="84"/>
      <c r="I354" s="84"/>
      <c r="J354" s="46"/>
      <c r="K354" s="44"/>
      <c r="L354" s="44"/>
      <c r="M354" s="44"/>
      <c r="N354" s="46"/>
      <c r="O354" s="41"/>
      <c r="P354" s="194"/>
      <c r="Q354" s="41"/>
      <c r="R354" s="41"/>
      <c r="S354" s="84"/>
      <c r="T354" s="46"/>
      <c r="U354" s="201"/>
      <c r="V354" s="85"/>
      <c r="W354" s="86"/>
      <c r="X354" s="89"/>
      <c r="Y354" s="201"/>
      <c r="Z354" s="201"/>
      <c r="AA354" s="87"/>
      <c r="AB354" s="171" t="str">
        <f t="shared" si="18"/>
        <v/>
      </c>
      <c r="AC354" s="44"/>
      <c r="AD354" s="201"/>
      <c r="AE354" s="201"/>
      <c r="AF354" s="41"/>
      <c r="AG354" s="46"/>
      <c r="AH354" s="46"/>
      <c r="AI354" s="41"/>
      <c r="AJ354" s="675"/>
      <c r="AK354" s="676"/>
      <c r="AL354" s="42"/>
      <c r="AM354" s="327"/>
      <c r="AN354" s="44"/>
      <c r="AO354" s="171" t="str">
        <f t="shared" si="19"/>
        <v/>
      </c>
      <c r="AP354" s="44"/>
      <c r="AQ354" s="380"/>
      <c r="AR354" s="380"/>
      <c r="AS354" s="75"/>
      <c r="AT354" s="75"/>
      <c r="AU354" s="76" t="b">
        <f t="shared" si="20"/>
        <v>1</v>
      </c>
    </row>
    <row r="355" spans="1:47" ht="45" customHeight="1">
      <c r="A355" s="66"/>
      <c r="B355" s="66"/>
      <c r="C355" s="66"/>
      <c r="D355" s="66"/>
      <c r="E355" s="44"/>
      <c r="F355" s="287" t="str">
        <f t="shared" si="17"/>
        <v/>
      </c>
      <c r="G355" s="87"/>
      <c r="H355" s="84"/>
      <c r="I355" s="84"/>
      <c r="J355" s="46"/>
      <c r="K355" s="44"/>
      <c r="L355" s="44"/>
      <c r="M355" s="44"/>
      <c r="N355" s="46"/>
      <c r="O355" s="41"/>
      <c r="P355" s="194"/>
      <c r="Q355" s="41"/>
      <c r="R355" s="41"/>
      <c r="S355" s="84"/>
      <c r="T355" s="46"/>
      <c r="U355" s="201"/>
      <c r="V355" s="85"/>
      <c r="W355" s="86"/>
      <c r="X355" s="89"/>
      <c r="Y355" s="201"/>
      <c r="Z355" s="201"/>
      <c r="AA355" s="87"/>
      <c r="AB355" s="171" t="str">
        <f t="shared" si="18"/>
        <v/>
      </c>
      <c r="AC355" s="44"/>
      <c r="AD355" s="201"/>
      <c r="AE355" s="201"/>
      <c r="AF355" s="41"/>
      <c r="AG355" s="46"/>
      <c r="AH355" s="46"/>
      <c r="AI355" s="41"/>
      <c r="AJ355" s="675"/>
      <c r="AK355" s="676"/>
      <c r="AL355" s="42"/>
      <c r="AM355" s="327"/>
      <c r="AN355" s="44"/>
      <c r="AO355" s="171" t="str">
        <f t="shared" si="19"/>
        <v/>
      </c>
      <c r="AP355" s="44"/>
      <c r="AQ355" s="380"/>
      <c r="AR355" s="380"/>
      <c r="AS355" s="75"/>
      <c r="AT355" s="75"/>
      <c r="AU355" s="76" t="b">
        <f t="shared" si="20"/>
        <v>1</v>
      </c>
    </row>
    <row r="356" spans="1:47" ht="45" customHeight="1">
      <c r="A356" s="66"/>
      <c r="B356" s="66"/>
      <c r="C356" s="66"/>
      <c r="D356" s="66"/>
      <c r="E356" s="44"/>
      <c r="F356" s="287" t="str">
        <f t="shared" si="17"/>
        <v/>
      </c>
      <c r="G356" s="87"/>
      <c r="H356" s="84"/>
      <c r="I356" s="84"/>
      <c r="J356" s="46"/>
      <c r="K356" s="44"/>
      <c r="L356" s="44"/>
      <c r="M356" s="44"/>
      <c r="N356" s="46"/>
      <c r="O356" s="41"/>
      <c r="P356" s="194"/>
      <c r="Q356" s="41"/>
      <c r="R356" s="41"/>
      <c r="S356" s="84"/>
      <c r="T356" s="46"/>
      <c r="U356" s="201"/>
      <c r="V356" s="85"/>
      <c r="W356" s="86"/>
      <c r="X356" s="89"/>
      <c r="Y356" s="201"/>
      <c r="Z356" s="201"/>
      <c r="AA356" s="87"/>
      <c r="AB356" s="171" t="str">
        <f t="shared" si="18"/>
        <v/>
      </c>
      <c r="AC356" s="44"/>
      <c r="AD356" s="201"/>
      <c r="AE356" s="201"/>
      <c r="AF356" s="41"/>
      <c r="AG356" s="46"/>
      <c r="AH356" s="46"/>
      <c r="AI356" s="41"/>
      <c r="AJ356" s="675"/>
      <c r="AK356" s="676"/>
      <c r="AL356" s="42"/>
      <c r="AM356" s="327"/>
      <c r="AN356" s="44"/>
      <c r="AO356" s="171" t="str">
        <f t="shared" si="19"/>
        <v/>
      </c>
      <c r="AP356" s="44"/>
      <c r="AQ356" s="380"/>
      <c r="AR356" s="380"/>
      <c r="AS356" s="75"/>
      <c r="AT356" s="75"/>
      <c r="AU356" s="76" t="b">
        <f t="shared" si="20"/>
        <v>1</v>
      </c>
    </row>
    <row r="357" spans="1:47" ht="45" customHeight="1">
      <c r="A357" s="66"/>
      <c r="B357" s="66"/>
      <c r="C357" s="66"/>
      <c r="D357" s="66"/>
      <c r="E357" s="44"/>
      <c r="F357" s="287" t="str">
        <f t="shared" si="17"/>
        <v/>
      </c>
      <c r="G357" s="87"/>
      <c r="H357" s="84"/>
      <c r="I357" s="84"/>
      <c r="J357" s="46"/>
      <c r="K357" s="44"/>
      <c r="L357" s="44"/>
      <c r="M357" s="44"/>
      <c r="N357" s="46"/>
      <c r="O357" s="41"/>
      <c r="P357" s="194"/>
      <c r="Q357" s="41"/>
      <c r="R357" s="41"/>
      <c r="S357" s="84"/>
      <c r="T357" s="46"/>
      <c r="U357" s="201"/>
      <c r="V357" s="85"/>
      <c r="W357" s="86"/>
      <c r="X357" s="89"/>
      <c r="Y357" s="201"/>
      <c r="Z357" s="201"/>
      <c r="AA357" s="87"/>
      <c r="AB357" s="171" t="str">
        <f t="shared" si="18"/>
        <v/>
      </c>
      <c r="AC357" s="44"/>
      <c r="AD357" s="201"/>
      <c r="AE357" s="201"/>
      <c r="AF357" s="41"/>
      <c r="AG357" s="46"/>
      <c r="AH357" s="46"/>
      <c r="AI357" s="41"/>
      <c r="AJ357" s="675"/>
      <c r="AK357" s="676"/>
      <c r="AL357" s="42"/>
      <c r="AM357" s="327"/>
      <c r="AN357" s="44"/>
      <c r="AO357" s="171" t="str">
        <f t="shared" si="19"/>
        <v/>
      </c>
      <c r="AP357" s="44"/>
      <c r="AQ357" s="380"/>
      <c r="AR357" s="380"/>
      <c r="AS357" s="75"/>
      <c r="AT357" s="75"/>
      <c r="AU357" s="76" t="b">
        <f t="shared" si="20"/>
        <v>1</v>
      </c>
    </row>
    <row r="358" spans="1:47" ht="45" customHeight="1">
      <c r="A358" s="66"/>
      <c r="B358" s="66"/>
      <c r="C358" s="66"/>
      <c r="D358" s="66"/>
      <c r="E358" s="44"/>
      <c r="F358" s="287" t="str">
        <f t="shared" si="17"/>
        <v/>
      </c>
      <c r="G358" s="87"/>
      <c r="H358" s="84"/>
      <c r="I358" s="84"/>
      <c r="J358" s="46"/>
      <c r="K358" s="44"/>
      <c r="L358" s="44"/>
      <c r="M358" s="44"/>
      <c r="N358" s="46"/>
      <c r="O358" s="41"/>
      <c r="P358" s="194"/>
      <c r="Q358" s="41"/>
      <c r="R358" s="41"/>
      <c r="S358" s="84"/>
      <c r="T358" s="46"/>
      <c r="U358" s="201"/>
      <c r="V358" s="85"/>
      <c r="W358" s="86"/>
      <c r="X358" s="89"/>
      <c r="Y358" s="201"/>
      <c r="Z358" s="201"/>
      <c r="AA358" s="87"/>
      <c r="AB358" s="171" t="str">
        <f t="shared" si="18"/>
        <v/>
      </c>
      <c r="AC358" s="44"/>
      <c r="AD358" s="201"/>
      <c r="AE358" s="201"/>
      <c r="AF358" s="41"/>
      <c r="AG358" s="46"/>
      <c r="AH358" s="46"/>
      <c r="AI358" s="41"/>
      <c r="AJ358" s="675"/>
      <c r="AK358" s="676"/>
      <c r="AL358" s="42"/>
      <c r="AM358" s="327"/>
      <c r="AN358" s="44"/>
      <c r="AO358" s="171" t="str">
        <f t="shared" si="19"/>
        <v/>
      </c>
      <c r="AP358" s="44"/>
      <c r="AQ358" s="380"/>
      <c r="AR358" s="380"/>
      <c r="AS358" s="75"/>
      <c r="AT358" s="75"/>
      <c r="AU358" s="76" t="b">
        <f t="shared" si="20"/>
        <v>1</v>
      </c>
    </row>
    <row r="359" spans="1:47" ht="45" customHeight="1">
      <c r="A359" s="66"/>
      <c r="B359" s="66"/>
      <c r="C359" s="66"/>
      <c r="D359" s="66"/>
      <c r="E359" s="44"/>
      <c r="F359" s="287" t="str">
        <f t="shared" si="17"/>
        <v/>
      </c>
      <c r="G359" s="87"/>
      <c r="H359" s="84"/>
      <c r="I359" s="84"/>
      <c r="J359" s="46"/>
      <c r="K359" s="44"/>
      <c r="L359" s="44"/>
      <c r="M359" s="44"/>
      <c r="N359" s="46"/>
      <c r="O359" s="41"/>
      <c r="P359" s="194"/>
      <c r="Q359" s="41"/>
      <c r="R359" s="41"/>
      <c r="S359" s="84"/>
      <c r="T359" s="46"/>
      <c r="U359" s="201"/>
      <c r="V359" s="85"/>
      <c r="W359" s="86"/>
      <c r="X359" s="89"/>
      <c r="Y359" s="201"/>
      <c r="Z359" s="201"/>
      <c r="AA359" s="87"/>
      <c r="AB359" s="171" t="str">
        <f t="shared" si="18"/>
        <v/>
      </c>
      <c r="AC359" s="44"/>
      <c r="AD359" s="201"/>
      <c r="AE359" s="201"/>
      <c r="AF359" s="41"/>
      <c r="AG359" s="46"/>
      <c r="AH359" s="46"/>
      <c r="AI359" s="41"/>
      <c r="AJ359" s="675"/>
      <c r="AK359" s="676"/>
      <c r="AL359" s="42"/>
      <c r="AM359" s="327"/>
      <c r="AN359" s="44"/>
      <c r="AO359" s="171" t="str">
        <f t="shared" si="19"/>
        <v/>
      </c>
      <c r="AP359" s="44"/>
      <c r="AQ359" s="380"/>
      <c r="AR359" s="380"/>
      <c r="AS359" s="75"/>
      <c r="AT359" s="75"/>
      <c r="AU359" s="76" t="b">
        <f t="shared" si="20"/>
        <v>1</v>
      </c>
    </row>
    <row r="360" spans="1:47" ht="45" customHeight="1">
      <c r="A360" s="66"/>
      <c r="B360" s="66"/>
      <c r="C360" s="66"/>
      <c r="D360" s="66"/>
      <c r="E360" s="44"/>
      <c r="F360" s="287" t="str">
        <f t="shared" si="17"/>
        <v/>
      </c>
      <c r="G360" s="87"/>
      <c r="H360" s="84"/>
      <c r="I360" s="84"/>
      <c r="J360" s="46"/>
      <c r="K360" s="44"/>
      <c r="L360" s="44"/>
      <c r="M360" s="44"/>
      <c r="N360" s="46"/>
      <c r="O360" s="41"/>
      <c r="P360" s="194"/>
      <c r="Q360" s="41"/>
      <c r="R360" s="41"/>
      <c r="S360" s="84"/>
      <c r="T360" s="46"/>
      <c r="U360" s="201"/>
      <c r="V360" s="85"/>
      <c r="W360" s="86"/>
      <c r="X360" s="89"/>
      <c r="Y360" s="201"/>
      <c r="Z360" s="201"/>
      <c r="AA360" s="87"/>
      <c r="AB360" s="171" t="str">
        <f t="shared" si="18"/>
        <v/>
      </c>
      <c r="AC360" s="44"/>
      <c r="AD360" s="201"/>
      <c r="AE360" s="201"/>
      <c r="AF360" s="41"/>
      <c r="AG360" s="46"/>
      <c r="AH360" s="46"/>
      <c r="AI360" s="41"/>
      <c r="AJ360" s="675"/>
      <c r="AK360" s="676"/>
      <c r="AL360" s="42"/>
      <c r="AM360" s="327"/>
      <c r="AN360" s="44"/>
      <c r="AO360" s="171" t="str">
        <f t="shared" si="19"/>
        <v/>
      </c>
      <c r="AP360" s="44"/>
      <c r="AQ360" s="380"/>
      <c r="AR360" s="380"/>
      <c r="AS360" s="75"/>
      <c r="AT360" s="75"/>
      <c r="AU360" s="76" t="b">
        <f t="shared" si="20"/>
        <v>1</v>
      </c>
    </row>
    <row r="361" spans="1:47" ht="45" customHeight="1">
      <c r="A361" s="66"/>
      <c r="B361" s="66"/>
      <c r="C361" s="66"/>
      <c r="D361" s="66"/>
      <c r="E361" s="44"/>
      <c r="F361" s="287" t="str">
        <f t="shared" si="17"/>
        <v/>
      </c>
      <c r="G361" s="87"/>
      <c r="H361" s="84"/>
      <c r="I361" s="84"/>
      <c r="J361" s="46"/>
      <c r="K361" s="44"/>
      <c r="L361" s="44"/>
      <c r="M361" s="44"/>
      <c r="N361" s="46"/>
      <c r="O361" s="41"/>
      <c r="P361" s="194"/>
      <c r="Q361" s="41"/>
      <c r="R361" s="41"/>
      <c r="S361" s="84"/>
      <c r="T361" s="46"/>
      <c r="U361" s="201"/>
      <c r="V361" s="85"/>
      <c r="W361" s="86"/>
      <c r="X361" s="89"/>
      <c r="Y361" s="201"/>
      <c r="Z361" s="201"/>
      <c r="AA361" s="87"/>
      <c r="AB361" s="171" t="str">
        <f t="shared" si="18"/>
        <v/>
      </c>
      <c r="AC361" s="44"/>
      <c r="AD361" s="201"/>
      <c r="AE361" s="201"/>
      <c r="AF361" s="41"/>
      <c r="AG361" s="46"/>
      <c r="AH361" s="46"/>
      <c r="AI361" s="41"/>
      <c r="AJ361" s="675"/>
      <c r="AK361" s="676"/>
      <c r="AL361" s="42"/>
      <c r="AM361" s="327"/>
      <c r="AN361" s="44"/>
      <c r="AO361" s="171" t="str">
        <f t="shared" si="19"/>
        <v/>
      </c>
      <c r="AP361" s="44"/>
      <c r="AQ361" s="380"/>
      <c r="AR361" s="380"/>
      <c r="AS361" s="75"/>
      <c r="AT361" s="75"/>
      <c r="AU361" s="76" t="b">
        <f t="shared" si="20"/>
        <v>1</v>
      </c>
    </row>
    <row r="362" spans="1:47" ht="45" customHeight="1">
      <c r="A362" s="66"/>
      <c r="B362" s="66"/>
      <c r="C362" s="66"/>
      <c r="D362" s="66"/>
      <c r="E362" s="44"/>
      <c r="F362" s="287" t="str">
        <f t="shared" si="17"/>
        <v/>
      </c>
      <c r="G362" s="87"/>
      <c r="H362" s="84"/>
      <c r="I362" s="84"/>
      <c r="J362" s="46"/>
      <c r="K362" s="44"/>
      <c r="L362" s="44"/>
      <c r="M362" s="44"/>
      <c r="N362" s="46"/>
      <c r="O362" s="41"/>
      <c r="P362" s="194"/>
      <c r="Q362" s="41"/>
      <c r="R362" s="41"/>
      <c r="S362" s="84"/>
      <c r="T362" s="46"/>
      <c r="U362" s="201"/>
      <c r="V362" s="85"/>
      <c r="W362" s="86"/>
      <c r="X362" s="89"/>
      <c r="Y362" s="201"/>
      <c r="Z362" s="201"/>
      <c r="AA362" s="87"/>
      <c r="AB362" s="171" t="str">
        <f t="shared" si="18"/>
        <v/>
      </c>
      <c r="AC362" s="44"/>
      <c r="AD362" s="201"/>
      <c r="AE362" s="201"/>
      <c r="AF362" s="41"/>
      <c r="AG362" s="46"/>
      <c r="AH362" s="46"/>
      <c r="AI362" s="41"/>
      <c r="AJ362" s="675"/>
      <c r="AK362" s="676"/>
      <c r="AL362" s="42"/>
      <c r="AM362" s="327"/>
      <c r="AN362" s="44"/>
      <c r="AO362" s="171" t="str">
        <f t="shared" si="19"/>
        <v/>
      </c>
      <c r="AP362" s="44"/>
      <c r="AQ362" s="380"/>
      <c r="AR362" s="380"/>
      <c r="AS362" s="75"/>
      <c r="AT362" s="75"/>
      <c r="AU362" s="76" t="b">
        <f t="shared" si="20"/>
        <v>1</v>
      </c>
    </row>
    <row r="363" spans="1:47" ht="45" customHeight="1">
      <c r="A363" s="66"/>
      <c r="B363" s="66"/>
      <c r="C363" s="66"/>
      <c r="D363" s="66"/>
      <c r="E363" s="44"/>
      <c r="F363" s="287" t="str">
        <f t="shared" si="17"/>
        <v/>
      </c>
      <c r="G363" s="87"/>
      <c r="H363" s="84"/>
      <c r="I363" s="84"/>
      <c r="J363" s="46"/>
      <c r="K363" s="44"/>
      <c r="L363" s="44"/>
      <c r="M363" s="44"/>
      <c r="N363" s="46"/>
      <c r="O363" s="41"/>
      <c r="P363" s="194"/>
      <c r="Q363" s="41"/>
      <c r="R363" s="41"/>
      <c r="S363" s="84"/>
      <c r="T363" s="46"/>
      <c r="U363" s="201"/>
      <c r="V363" s="85"/>
      <c r="W363" s="86"/>
      <c r="X363" s="89"/>
      <c r="Y363" s="201"/>
      <c r="Z363" s="201"/>
      <c r="AA363" s="87"/>
      <c r="AB363" s="171" t="str">
        <f t="shared" si="18"/>
        <v/>
      </c>
      <c r="AC363" s="44"/>
      <c r="AD363" s="201"/>
      <c r="AE363" s="201"/>
      <c r="AF363" s="41"/>
      <c r="AG363" s="46"/>
      <c r="AH363" s="46"/>
      <c r="AI363" s="41"/>
      <c r="AJ363" s="675"/>
      <c r="AK363" s="676"/>
      <c r="AL363" s="42"/>
      <c r="AM363" s="327"/>
      <c r="AN363" s="44"/>
      <c r="AO363" s="171" t="str">
        <f t="shared" si="19"/>
        <v/>
      </c>
      <c r="AP363" s="44"/>
      <c r="AQ363" s="380"/>
      <c r="AR363" s="380"/>
      <c r="AS363" s="75"/>
      <c r="AT363" s="75"/>
      <c r="AU363" s="76" t="b">
        <f t="shared" si="20"/>
        <v>1</v>
      </c>
    </row>
    <row r="364" spans="1:47" ht="45" customHeight="1">
      <c r="A364" s="66"/>
      <c r="B364" s="66"/>
      <c r="C364" s="66"/>
      <c r="D364" s="66"/>
      <c r="E364" s="44"/>
      <c r="F364" s="287" t="str">
        <f t="shared" si="17"/>
        <v/>
      </c>
      <c r="G364" s="87"/>
      <c r="H364" s="84"/>
      <c r="I364" s="84"/>
      <c r="J364" s="46"/>
      <c r="K364" s="44"/>
      <c r="L364" s="44"/>
      <c r="M364" s="44"/>
      <c r="N364" s="46"/>
      <c r="O364" s="41"/>
      <c r="P364" s="194"/>
      <c r="Q364" s="41"/>
      <c r="R364" s="41"/>
      <c r="S364" s="84"/>
      <c r="T364" s="46"/>
      <c r="U364" s="201"/>
      <c r="V364" s="85"/>
      <c r="W364" s="86"/>
      <c r="X364" s="89"/>
      <c r="Y364" s="201"/>
      <c r="Z364" s="201"/>
      <c r="AA364" s="87"/>
      <c r="AB364" s="171" t="str">
        <f t="shared" si="18"/>
        <v/>
      </c>
      <c r="AC364" s="44"/>
      <c r="AD364" s="201"/>
      <c r="AE364" s="201"/>
      <c r="AF364" s="41"/>
      <c r="AG364" s="46"/>
      <c r="AH364" s="46"/>
      <c r="AI364" s="41"/>
      <c r="AJ364" s="675"/>
      <c r="AK364" s="676"/>
      <c r="AL364" s="42"/>
      <c r="AM364" s="327"/>
      <c r="AN364" s="44"/>
      <c r="AO364" s="171" t="str">
        <f t="shared" si="19"/>
        <v/>
      </c>
      <c r="AP364" s="44"/>
      <c r="AQ364" s="380"/>
      <c r="AR364" s="380"/>
      <c r="AS364" s="75"/>
      <c r="AT364" s="75"/>
      <c r="AU364" s="76" t="b">
        <f t="shared" si="20"/>
        <v>1</v>
      </c>
    </row>
    <row r="365" spans="1:47" ht="45" customHeight="1">
      <c r="A365" s="66"/>
      <c r="B365" s="66"/>
      <c r="C365" s="66"/>
      <c r="D365" s="66"/>
      <c r="E365" s="44"/>
      <c r="F365" s="287" t="str">
        <f t="shared" si="17"/>
        <v/>
      </c>
      <c r="G365" s="87"/>
      <c r="H365" s="84"/>
      <c r="I365" s="84"/>
      <c r="J365" s="46"/>
      <c r="K365" s="44"/>
      <c r="L365" s="44"/>
      <c r="M365" s="44"/>
      <c r="N365" s="46"/>
      <c r="O365" s="41"/>
      <c r="P365" s="194"/>
      <c r="Q365" s="41"/>
      <c r="R365" s="41"/>
      <c r="S365" s="84"/>
      <c r="T365" s="46"/>
      <c r="U365" s="201"/>
      <c r="V365" s="85"/>
      <c r="W365" s="86"/>
      <c r="X365" s="89"/>
      <c r="Y365" s="201"/>
      <c r="Z365" s="201"/>
      <c r="AA365" s="87"/>
      <c r="AB365" s="171" t="str">
        <f t="shared" si="18"/>
        <v/>
      </c>
      <c r="AC365" s="44"/>
      <c r="AD365" s="201"/>
      <c r="AE365" s="201"/>
      <c r="AF365" s="41"/>
      <c r="AG365" s="46"/>
      <c r="AH365" s="46"/>
      <c r="AI365" s="41"/>
      <c r="AJ365" s="675"/>
      <c r="AK365" s="676"/>
      <c r="AL365" s="42"/>
      <c r="AM365" s="327"/>
      <c r="AN365" s="44"/>
      <c r="AO365" s="171" t="str">
        <f t="shared" si="19"/>
        <v/>
      </c>
      <c r="AP365" s="44"/>
      <c r="AQ365" s="380"/>
      <c r="AR365" s="380"/>
      <c r="AS365" s="75"/>
      <c r="AT365" s="75"/>
      <c r="AU365" s="76" t="b">
        <f t="shared" si="20"/>
        <v>1</v>
      </c>
    </row>
    <row r="366" spans="1:47" ht="45" customHeight="1">
      <c r="A366" s="66"/>
      <c r="B366" s="66"/>
      <c r="C366" s="66"/>
      <c r="D366" s="66"/>
      <c r="E366" s="44"/>
      <c r="F366" s="287" t="str">
        <f t="shared" si="17"/>
        <v/>
      </c>
      <c r="G366" s="87"/>
      <c r="H366" s="84"/>
      <c r="I366" s="84"/>
      <c r="J366" s="46"/>
      <c r="K366" s="44"/>
      <c r="L366" s="44"/>
      <c r="M366" s="44"/>
      <c r="N366" s="46"/>
      <c r="O366" s="41"/>
      <c r="P366" s="194"/>
      <c r="Q366" s="41"/>
      <c r="R366" s="41"/>
      <c r="S366" s="84"/>
      <c r="T366" s="46"/>
      <c r="U366" s="201"/>
      <c r="V366" s="85"/>
      <c r="W366" s="86"/>
      <c r="X366" s="89"/>
      <c r="Y366" s="201"/>
      <c r="Z366" s="201"/>
      <c r="AA366" s="87"/>
      <c r="AB366" s="171" t="str">
        <f t="shared" si="18"/>
        <v/>
      </c>
      <c r="AC366" s="44"/>
      <c r="AD366" s="201"/>
      <c r="AE366" s="201"/>
      <c r="AF366" s="41"/>
      <c r="AG366" s="46"/>
      <c r="AH366" s="46"/>
      <c r="AI366" s="41"/>
      <c r="AJ366" s="675"/>
      <c r="AK366" s="676"/>
      <c r="AL366" s="42"/>
      <c r="AM366" s="327"/>
      <c r="AN366" s="44"/>
      <c r="AO366" s="171" t="str">
        <f t="shared" si="19"/>
        <v/>
      </c>
      <c r="AP366" s="44"/>
      <c r="AQ366" s="380"/>
      <c r="AR366" s="380"/>
      <c r="AS366" s="75"/>
      <c r="AT366" s="75"/>
      <c r="AU366" s="76" t="b">
        <f t="shared" si="20"/>
        <v>1</v>
      </c>
    </row>
    <row r="367" spans="1:47" ht="45" customHeight="1">
      <c r="A367" s="66"/>
      <c r="B367" s="66"/>
      <c r="C367" s="66"/>
      <c r="D367" s="66"/>
      <c r="E367" s="44"/>
      <c r="F367" s="287" t="str">
        <f t="shared" si="17"/>
        <v/>
      </c>
      <c r="G367" s="87"/>
      <c r="H367" s="84"/>
      <c r="I367" s="84"/>
      <c r="J367" s="46"/>
      <c r="K367" s="44"/>
      <c r="L367" s="44"/>
      <c r="M367" s="44"/>
      <c r="N367" s="46"/>
      <c r="O367" s="41"/>
      <c r="P367" s="194"/>
      <c r="Q367" s="41"/>
      <c r="R367" s="41"/>
      <c r="S367" s="84"/>
      <c r="T367" s="46"/>
      <c r="U367" s="201"/>
      <c r="V367" s="85"/>
      <c r="W367" s="86"/>
      <c r="X367" s="89"/>
      <c r="Y367" s="201"/>
      <c r="Z367" s="201"/>
      <c r="AA367" s="87"/>
      <c r="AB367" s="171" t="str">
        <f t="shared" si="18"/>
        <v/>
      </c>
      <c r="AC367" s="44"/>
      <c r="AD367" s="201"/>
      <c r="AE367" s="201"/>
      <c r="AF367" s="41"/>
      <c r="AG367" s="46"/>
      <c r="AH367" s="46"/>
      <c r="AI367" s="41"/>
      <c r="AJ367" s="675"/>
      <c r="AK367" s="676"/>
      <c r="AL367" s="42"/>
      <c r="AM367" s="327"/>
      <c r="AN367" s="44"/>
      <c r="AO367" s="171" t="str">
        <f t="shared" si="19"/>
        <v/>
      </c>
      <c r="AP367" s="44"/>
      <c r="AQ367" s="380"/>
      <c r="AR367" s="380"/>
      <c r="AS367" s="75"/>
      <c r="AT367" s="75"/>
      <c r="AU367" s="76" t="b">
        <f t="shared" si="20"/>
        <v>1</v>
      </c>
    </row>
    <row r="368" spans="1:47" ht="45" customHeight="1">
      <c r="A368" s="66"/>
      <c r="B368" s="66"/>
      <c r="C368" s="66"/>
      <c r="D368" s="66"/>
      <c r="E368" s="44"/>
      <c r="F368" s="287" t="str">
        <f t="shared" si="17"/>
        <v/>
      </c>
      <c r="G368" s="87"/>
      <c r="H368" s="84"/>
      <c r="I368" s="84"/>
      <c r="J368" s="46"/>
      <c r="K368" s="44"/>
      <c r="L368" s="44"/>
      <c r="M368" s="44"/>
      <c r="N368" s="46"/>
      <c r="O368" s="41"/>
      <c r="P368" s="194"/>
      <c r="Q368" s="41"/>
      <c r="R368" s="41"/>
      <c r="S368" s="84"/>
      <c r="T368" s="46"/>
      <c r="U368" s="201"/>
      <c r="V368" s="85"/>
      <c r="W368" s="86"/>
      <c r="X368" s="89"/>
      <c r="Y368" s="201"/>
      <c r="Z368" s="201"/>
      <c r="AA368" s="87"/>
      <c r="AB368" s="171" t="str">
        <f t="shared" si="18"/>
        <v/>
      </c>
      <c r="AC368" s="44"/>
      <c r="AD368" s="201"/>
      <c r="AE368" s="201"/>
      <c r="AF368" s="41"/>
      <c r="AG368" s="46"/>
      <c r="AH368" s="46"/>
      <c r="AI368" s="41"/>
      <c r="AJ368" s="675"/>
      <c r="AK368" s="676"/>
      <c r="AL368" s="42"/>
      <c r="AM368" s="327"/>
      <c r="AN368" s="44"/>
      <c r="AO368" s="171" t="str">
        <f t="shared" si="19"/>
        <v/>
      </c>
      <c r="AP368" s="44"/>
      <c r="AQ368" s="380"/>
      <c r="AR368" s="380"/>
      <c r="AS368" s="75"/>
      <c r="AT368" s="75"/>
      <c r="AU368" s="76" t="b">
        <f t="shared" si="20"/>
        <v>1</v>
      </c>
    </row>
    <row r="369" spans="1:47" ht="45" customHeight="1">
      <c r="A369" s="66"/>
      <c r="B369" s="66"/>
      <c r="C369" s="66"/>
      <c r="D369" s="66"/>
      <c r="E369" s="44"/>
      <c r="F369" s="287" t="str">
        <f t="shared" si="17"/>
        <v/>
      </c>
      <c r="G369" s="87"/>
      <c r="H369" s="84"/>
      <c r="I369" s="84"/>
      <c r="J369" s="46"/>
      <c r="K369" s="44"/>
      <c r="L369" s="44"/>
      <c r="M369" s="44"/>
      <c r="N369" s="46"/>
      <c r="O369" s="41"/>
      <c r="P369" s="194"/>
      <c r="Q369" s="41"/>
      <c r="R369" s="41"/>
      <c r="S369" s="84"/>
      <c r="T369" s="46"/>
      <c r="U369" s="201"/>
      <c r="V369" s="85"/>
      <c r="W369" s="86"/>
      <c r="X369" s="89"/>
      <c r="Y369" s="201"/>
      <c r="Z369" s="201"/>
      <c r="AA369" s="87"/>
      <c r="AB369" s="171" t="str">
        <f t="shared" si="18"/>
        <v/>
      </c>
      <c r="AC369" s="44"/>
      <c r="AD369" s="201"/>
      <c r="AE369" s="201"/>
      <c r="AF369" s="41"/>
      <c r="AG369" s="46"/>
      <c r="AH369" s="46"/>
      <c r="AI369" s="41"/>
      <c r="AJ369" s="675"/>
      <c r="AK369" s="676"/>
      <c r="AL369" s="42"/>
      <c r="AM369" s="327"/>
      <c r="AN369" s="44"/>
      <c r="AO369" s="171" t="str">
        <f t="shared" si="19"/>
        <v/>
      </c>
      <c r="AP369" s="44"/>
      <c r="AQ369" s="380"/>
      <c r="AR369" s="380"/>
      <c r="AS369" s="75"/>
      <c r="AT369" s="75"/>
      <c r="AU369" s="76" t="b">
        <f t="shared" si="20"/>
        <v>1</v>
      </c>
    </row>
    <row r="370" spans="1:47" ht="45" customHeight="1">
      <c r="A370" s="66"/>
      <c r="B370" s="66"/>
      <c r="C370" s="66"/>
      <c r="D370" s="66"/>
      <c r="E370" s="44"/>
      <c r="F370" s="287" t="str">
        <f t="shared" si="17"/>
        <v/>
      </c>
      <c r="G370" s="87"/>
      <c r="H370" s="84"/>
      <c r="I370" s="84"/>
      <c r="J370" s="46"/>
      <c r="K370" s="44"/>
      <c r="L370" s="44"/>
      <c r="M370" s="44"/>
      <c r="N370" s="46"/>
      <c r="O370" s="41"/>
      <c r="P370" s="194"/>
      <c r="Q370" s="41"/>
      <c r="R370" s="41"/>
      <c r="S370" s="84"/>
      <c r="T370" s="46"/>
      <c r="U370" s="201"/>
      <c r="V370" s="85"/>
      <c r="W370" s="86"/>
      <c r="X370" s="89"/>
      <c r="Y370" s="201"/>
      <c r="Z370" s="201"/>
      <c r="AA370" s="87"/>
      <c r="AB370" s="171" t="str">
        <f t="shared" si="18"/>
        <v/>
      </c>
      <c r="AC370" s="44"/>
      <c r="AD370" s="201"/>
      <c r="AE370" s="201"/>
      <c r="AF370" s="41"/>
      <c r="AG370" s="46"/>
      <c r="AH370" s="46"/>
      <c r="AI370" s="41"/>
      <c r="AJ370" s="675"/>
      <c r="AK370" s="676"/>
      <c r="AL370" s="42"/>
      <c r="AM370" s="327"/>
      <c r="AN370" s="44"/>
      <c r="AO370" s="171" t="str">
        <f t="shared" si="19"/>
        <v/>
      </c>
      <c r="AP370" s="44"/>
      <c r="AQ370" s="380"/>
      <c r="AR370" s="380"/>
      <c r="AS370" s="75"/>
      <c r="AT370" s="75"/>
      <c r="AU370" s="76" t="b">
        <f t="shared" si="20"/>
        <v>1</v>
      </c>
    </row>
    <row r="371" spans="1:47" ht="45" customHeight="1">
      <c r="A371" s="66"/>
      <c r="B371" s="66"/>
      <c r="C371" s="66"/>
      <c r="D371" s="66"/>
      <c r="E371" s="44"/>
      <c r="F371" s="287" t="str">
        <f t="shared" si="17"/>
        <v/>
      </c>
      <c r="G371" s="87"/>
      <c r="H371" s="84"/>
      <c r="I371" s="84"/>
      <c r="J371" s="46"/>
      <c r="K371" s="44"/>
      <c r="L371" s="44"/>
      <c r="M371" s="44"/>
      <c r="N371" s="46"/>
      <c r="O371" s="41"/>
      <c r="P371" s="194"/>
      <c r="Q371" s="41"/>
      <c r="R371" s="41"/>
      <c r="S371" s="84"/>
      <c r="T371" s="46"/>
      <c r="U371" s="201"/>
      <c r="V371" s="85"/>
      <c r="W371" s="86"/>
      <c r="X371" s="89"/>
      <c r="Y371" s="201"/>
      <c r="Z371" s="201"/>
      <c r="AA371" s="87"/>
      <c r="AB371" s="171" t="str">
        <f t="shared" si="18"/>
        <v/>
      </c>
      <c r="AC371" s="44"/>
      <c r="AD371" s="201"/>
      <c r="AE371" s="201"/>
      <c r="AF371" s="41"/>
      <c r="AG371" s="46"/>
      <c r="AH371" s="46"/>
      <c r="AI371" s="41"/>
      <c r="AJ371" s="675"/>
      <c r="AK371" s="676"/>
      <c r="AL371" s="42"/>
      <c r="AM371" s="327"/>
      <c r="AN371" s="44"/>
      <c r="AO371" s="171" t="str">
        <f t="shared" si="19"/>
        <v/>
      </c>
      <c r="AP371" s="44"/>
      <c r="AQ371" s="380"/>
      <c r="AR371" s="380"/>
      <c r="AS371" s="75"/>
      <c r="AT371" s="75"/>
      <c r="AU371" s="76" t="b">
        <f t="shared" si="20"/>
        <v>1</v>
      </c>
    </row>
    <row r="372" spans="1:47" ht="45" customHeight="1">
      <c r="A372" s="66"/>
      <c r="B372" s="66"/>
      <c r="C372" s="66"/>
      <c r="D372" s="66"/>
      <c r="E372" s="44"/>
      <c r="F372" s="287" t="str">
        <f t="shared" si="17"/>
        <v/>
      </c>
      <c r="G372" s="87"/>
      <c r="H372" s="84"/>
      <c r="I372" s="84"/>
      <c r="J372" s="46"/>
      <c r="K372" s="44"/>
      <c r="L372" s="44"/>
      <c r="M372" s="44"/>
      <c r="N372" s="46"/>
      <c r="O372" s="41"/>
      <c r="P372" s="194"/>
      <c r="Q372" s="41"/>
      <c r="R372" s="41"/>
      <c r="S372" s="84"/>
      <c r="T372" s="46"/>
      <c r="U372" s="201"/>
      <c r="V372" s="85"/>
      <c r="W372" s="86"/>
      <c r="X372" s="89"/>
      <c r="Y372" s="201"/>
      <c r="Z372" s="201"/>
      <c r="AA372" s="87"/>
      <c r="AB372" s="171" t="str">
        <f t="shared" si="18"/>
        <v/>
      </c>
      <c r="AC372" s="44"/>
      <c r="AD372" s="201"/>
      <c r="AE372" s="201"/>
      <c r="AF372" s="41"/>
      <c r="AG372" s="46"/>
      <c r="AH372" s="46"/>
      <c r="AI372" s="41"/>
      <c r="AJ372" s="675"/>
      <c r="AK372" s="676"/>
      <c r="AL372" s="42"/>
      <c r="AM372" s="327"/>
      <c r="AN372" s="44"/>
      <c r="AO372" s="171" t="str">
        <f t="shared" si="19"/>
        <v/>
      </c>
      <c r="AP372" s="44"/>
      <c r="AQ372" s="380"/>
      <c r="AR372" s="380"/>
      <c r="AS372" s="75"/>
      <c r="AT372" s="75"/>
      <c r="AU372" s="76" t="b">
        <f t="shared" si="20"/>
        <v>1</v>
      </c>
    </row>
    <row r="373" spans="1:47" ht="45" customHeight="1">
      <c r="A373" s="66"/>
      <c r="B373" s="66"/>
      <c r="C373" s="66"/>
      <c r="D373" s="66"/>
      <c r="E373" s="44"/>
      <c r="F373" s="287" t="str">
        <f t="shared" si="17"/>
        <v/>
      </c>
      <c r="G373" s="87"/>
      <c r="H373" s="84"/>
      <c r="I373" s="84"/>
      <c r="J373" s="46"/>
      <c r="K373" s="44"/>
      <c r="L373" s="44"/>
      <c r="M373" s="44"/>
      <c r="N373" s="46"/>
      <c r="O373" s="41"/>
      <c r="P373" s="194"/>
      <c r="Q373" s="41"/>
      <c r="R373" s="41"/>
      <c r="S373" s="84"/>
      <c r="T373" s="46"/>
      <c r="U373" s="201"/>
      <c r="V373" s="85"/>
      <c r="W373" s="86"/>
      <c r="X373" s="89"/>
      <c r="Y373" s="201"/>
      <c r="Z373" s="201"/>
      <c r="AA373" s="87"/>
      <c r="AB373" s="171" t="str">
        <f t="shared" si="18"/>
        <v/>
      </c>
      <c r="AC373" s="44"/>
      <c r="AD373" s="201"/>
      <c r="AE373" s="201"/>
      <c r="AF373" s="41"/>
      <c r="AG373" s="46"/>
      <c r="AH373" s="46"/>
      <c r="AI373" s="41"/>
      <c r="AJ373" s="675"/>
      <c r="AK373" s="676"/>
      <c r="AL373" s="42"/>
      <c r="AM373" s="327"/>
      <c r="AN373" s="44"/>
      <c r="AO373" s="171" t="str">
        <f t="shared" si="19"/>
        <v/>
      </c>
      <c r="AP373" s="44"/>
      <c r="AQ373" s="380"/>
      <c r="AR373" s="380"/>
      <c r="AS373" s="75"/>
      <c r="AT373" s="75"/>
      <c r="AU373" s="76" t="b">
        <f t="shared" si="20"/>
        <v>1</v>
      </c>
    </row>
    <row r="374" spans="1:47" ht="45" customHeight="1">
      <c r="A374" s="66"/>
      <c r="B374" s="66"/>
      <c r="C374" s="66"/>
      <c r="D374" s="66"/>
      <c r="E374" s="44"/>
      <c r="F374" s="287" t="str">
        <f t="shared" si="17"/>
        <v/>
      </c>
      <c r="G374" s="87"/>
      <c r="H374" s="84"/>
      <c r="I374" s="84"/>
      <c r="J374" s="46"/>
      <c r="K374" s="44"/>
      <c r="L374" s="44"/>
      <c r="M374" s="44"/>
      <c r="N374" s="46"/>
      <c r="O374" s="41"/>
      <c r="P374" s="194"/>
      <c r="Q374" s="41"/>
      <c r="R374" s="41"/>
      <c r="S374" s="84"/>
      <c r="T374" s="46"/>
      <c r="U374" s="201"/>
      <c r="V374" s="85"/>
      <c r="W374" s="86"/>
      <c r="X374" s="89"/>
      <c r="Y374" s="201"/>
      <c r="Z374" s="201"/>
      <c r="AA374" s="87"/>
      <c r="AB374" s="171" t="str">
        <f t="shared" si="18"/>
        <v/>
      </c>
      <c r="AC374" s="44"/>
      <c r="AD374" s="201"/>
      <c r="AE374" s="201"/>
      <c r="AF374" s="41"/>
      <c r="AG374" s="46"/>
      <c r="AH374" s="46"/>
      <c r="AI374" s="41"/>
      <c r="AJ374" s="675"/>
      <c r="AK374" s="676"/>
      <c r="AL374" s="42"/>
      <c r="AM374" s="327"/>
      <c r="AN374" s="44"/>
      <c r="AO374" s="171" t="str">
        <f t="shared" si="19"/>
        <v/>
      </c>
      <c r="AP374" s="44"/>
      <c r="AQ374" s="380"/>
      <c r="AR374" s="380"/>
      <c r="AS374" s="75"/>
      <c r="AT374" s="75"/>
      <c r="AU374" s="76" t="b">
        <f t="shared" si="20"/>
        <v>1</v>
      </c>
    </row>
    <row r="375" spans="1:47" ht="45" customHeight="1">
      <c r="A375" s="66"/>
      <c r="B375" s="66"/>
      <c r="C375" s="66"/>
      <c r="D375" s="66"/>
      <c r="E375" s="44"/>
      <c r="F375" s="287" t="str">
        <f t="shared" ref="F375:F438" si="21">IF(ISBLANK($E375), "", VLOOKUP($E375,참여인력_개요,2,FALSE))</f>
        <v/>
      </c>
      <c r="G375" s="87"/>
      <c r="H375" s="84"/>
      <c r="I375" s="84"/>
      <c r="J375" s="46"/>
      <c r="K375" s="44"/>
      <c r="L375" s="44"/>
      <c r="M375" s="44"/>
      <c r="N375" s="46"/>
      <c r="O375" s="41"/>
      <c r="P375" s="194"/>
      <c r="Q375" s="41"/>
      <c r="R375" s="41"/>
      <c r="S375" s="84"/>
      <c r="T375" s="46"/>
      <c r="U375" s="201"/>
      <c r="V375" s="85"/>
      <c r="W375" s="86"/>
      <c r="X375" s="89"/>
      <c r="Y375" s="201"/>
      <c r="Z375" s="201"/>
      <c r="AA375" s="87"/>
      <c r="AB375" s="171" t="str">
        <f t="shared" si="18"/>
        <v/>
      </c>
      <c r="AC375" s="44"/>
      <c r="AD375" s="201"/>
      <c r="AE375" s="201"/>
      <c r="AF375" s="41"/>
      <c r="AG375" s="46"/>
      <c r="AH375" s="46"/>
      <c r="AI375" s="41"/>
      <c r="AJ375" s="675"/>
      <c r="AK375" s="676"/>
      <c r="AL375" s="42"/>
      <c r="AM375" s="327"/>
      <c r="AN375" s="44"/>
      <c r="AO375" s="171" t="str">
        <f t="shared" si="19"/>
        <v/>
      </c>
      <c r="AP375" s="44"/>
      <c r="AQ375" s="380"/>
      <c r="AR375" s="380"/>
      <c r="AS375" s="75"/>
      <c r="AT375" s="75"/>
      <c r="AU375" s="76" t="b">
        <f t="shared" si="20"/>
        <v>1</v>
      </c>
    </row>
    <row r="376" spans="1:47" ht="45" customHeight="1">
      <c r="A376" s="66"/>
      <c r="B376" s="66"/>
      <c r="C376" s="66"/>
      <c r="D376" s="66"/>
      <c r="E376" s="44"/>
      <c r="F376" s="287" t="str">
        <f t="shared" si="21"/>
        <v/>
      </c>
      <c r="G376" s="87"/>
      <c r="H376" s="84"/>
      <c r="I376" s="84"/>
      <c r="J376" s="46"/>
      <c r="K376" s="44"/>
      <c r="L376" s="44"/>
      <c r="M376" s="44"/>
      <c r="N376" s="46"/>
      <c r="O376" s="41"/>
      <c r="P376" s="194"/>
      <c r="Q376" s="41"/>
      <c r="R376" s="41"/>
      <c r="S376" s="84"/>
      <c r="T376" s="46"/>
      <c r="U376" s="201"/>
      <c r="V376" s="85"/>
      <c r="W376" s="86"/>
      <c r="X376" s="89"/>
      <c r="Y376" s="201"/>
      <c r="Z376" s="201"/>
      <c r="AA376" s="87"/>
      <c r="AB376" s="171" t="str">
        <f t="shared" si="18"/>
        <v/>
      </c>
      <c r="AC376" s="44"/>
      <c r="AD376" s="201"/>
      <c r="AE376" s="201"/>
      <c r="AF376" s="41"/>
      <c r="AG376" s="46"/>
      <c r="AH376" s="46"/>
      <c r="AI376" s="41"/>
      <c r="AJ376" s="675"/>
      <c r="AK376" s="676"/>
      <c r="AL376" s="42"/>
      <c r="AM376" s="327"/>
      <c r="AN376" s="44"/>
      <c r="AO376" s="171" t="str">
        <f t="shared" si="19"/>
        <v/>
      </c>
      <c r="AP376" s="44"/>
      <c r="AQ376" s="380"/>
      <c r="AR376" s="380"/>
      <c r="AS376" s="75"/>
      <c r="AT376" s="75"/>
      <c r="AU376" s="76" t="b">
        <f t="shared" si="20"/>
        <v>1</v>
      </c>
    </row>
    <row r="377" spans="1:47" ht="45" customHeight="1">
      <c r="A377" s="66"/>
      <c r="B377" s="66"/>
      <c r="C377" s="66"/>
      <c r="D377" s="66"/>
      <c r="E377" s="44"/>
      <c r="F377" s="287" t="str">
        <f t="shared" si="21"/>
        <v/>
      </c>
      <c r="G377" s="87"/>
      <c r="H377" s="84"/>
      <c r="I377" s="84"/>
      <c r="J377" s="46"/>
      <c r="K377" s="44"/>
      <c r="L377" s="44"/>
      <c r="M377" s="44"/>
      <c r="N377" s="46"/>
      <c r="O377" s="41"/>
      <c r="P377" s="194"/>
      <c r="Q377" s="41"/>
      <c r="R377" s="41"/>
      <c r="S377" s="84"/>
      <c r="T377" s="46"/>
      <c r="U377" s="201"/>
      <c r="V377" s="85"/>
      <c r="W377" s="86"/>
      <c r="X377" s="89"/>
      <c r="Y377" s="201"/>
      <c r="Z377" s="201"/>
      <c r="AA377" s="87"/>
      <c r="AB377" s="171" t="str">
        <f t="shared" si="18"/>
        <v/>
      </c>
      <c r="AC377" s="44"/>
      <c r="AD377" s="201"/>
      <c r="AE377" s="201"/>
      <c r="AF377" s="41"/>
      <c r="AG377" s="46"/>
      <c r="AH377" s="46"/>
      <c r="AI377" s="41"/>
      <c r="AJ377" s="675"/>
      <c r="AK377" s="676"/>
      <c r="AL377" s="42"/>
      <c r="AM377" s="327"/>
      <c r="AN377" s="44"/>
      <c r="AO377" s="171" t="str">
        <f t="shared" si="19"/>
        <v/>
      </c>
      <c r="AP377" s="44"/>
      <c r="AQ377" s="380"/>
      <c r="AR377" s="380"/>
      <c r="AS377" s="75"/>
      <c r="AT377" s="75"/>
      <c r="AU377" s="76" t="b">
        <f t="shared" si="20"/>
        <v>1</v>
      </c>
    </row>
    <row r="378" spans="1:47" ht="45" customHeight="1">
      <c r="A378" s="66"/>
      <c r="B378" s="66"/>
      <c r="C378" s="66"/>
      <c r="D378" s="66"/>
      <c r="E378" s="44"/>
      <c r="F378" s="287" t="str">
        <f t="shared" si="21"/>
        <v/>
      </c>
      <c r="G378" s="87"/>
      <c r="H378" s="84"/>
      <c r="I378" s="84"/>
      <c r="J378" s="46"/>
      <c r="K378" s="44"/>
      <c r="L378" s="44"/>
      <c r="M378" s="44"/>
      <c r="N378" s="46"/>
      <c r="O378" s="41"/>
      <c r="P378" s="194"/>
      <c r="Q378" s="41"/>
      <c r="R378" s="41"/>
      <c r="S378" s="84"/>
      <c r="T378" s="46"/>
      <c r="U378" s="201"/>
      <c r="V378" s="85"/>
      <c r="W378" s="86"/>
      <c r="X378" s="89"/>
      <c r="Y378" s="201"/>
      <c r="Z378" s="201"/>
      <c r="AA378" s="87"/>
      <c r="AB378" s="171" t="str">
        <f t="shared" si="18"/>
        <v/>
      </c>
      <c r="AC378" s="44"/>
      <c r="AD378" s="201"/>
      <c r="AE378" s="201"/>
      <c r="AF378" s="41"/>
      <c r="AG378" s="46"/>
      <c r="AH378" s="46"/>
      <c r="AI378" s="41"/>
      <c r="AJ378" s="675"/>
      <c r="AK378" s="676"/>
      <c r="AL378" s="42"/>
      <c r="AM378" s="327"/>
      <c r="AN378" s="44"/>
      <c r="AO378" s="171" t="str">
        <f t="shared" si="19"/>
        <v/>
      </c>
      <c r="AP378" s="44"/>
      <c r="AQ378" s="380"/>
      <c r="AR378" s="380"/>
      <c r="AS378" s="75"/>
      <c r="AT378" s="75"/>
      <c r="AU378" s="76" t="b">
        <f t="shared" si="20"/>
        <v>1</v>
      </c>
    </row>
    <row r="379" spans="1:47" ht="45" customHeight="1">
      <c r="A379" s="66"/>
      <c r="B379" s="66"/>
      <c r="C379" s="66"/>
      <c r="D379" s="66"/>
      <c r="E379" s="44"/>
      <c r="F379" s="287" t="str">
        <f t="shared" si="21"/>
        <v/>
      </c>
      <c r="G379" s="87"/>
      <c r="H379" s="84"/>
      <c r="I379" s="84"/>
      <c r="J379" s="46"/>
      <c r="K379" s="44"/>
      <c r="L379" s="44"/>
      <c r="M379" s="44"/>
      <c r="N379" s="46"/>
      <c r="O379" s="41"/>
      <c r="P379" s="194"/>
      <c r="Q379" s="41"/>
      <c r="R379" s="41"/>
      <c r="S379" s="84"/>
      <c r="T379" s="46"/>
      <c r="U379" s="201"/>
      <c r="V379" s="85"/>
      <c r="W379" s="86"/>
      <c r="X379" s="89"/>
      <c r="Y379" s="201"/>
      <c r="Z379" s="201"/>
      <c r="AA379" s="87"/>
      <c r="AB379" s="171" t="str">
        <f t="shared" si="18"/>
        <v/>
      </c>
      <c r="AC379" s="44"/>
      <c r="AD379" s="201"/>
      <c r="AE379" s="201"/>
      <c r="AF379" s="41"/>
      <c r="AG379" s="46"/>
      <c r="AH379" s="46"/>
      <c r="AI379" s="41"/>
      <c r="AJ379" s="675"/>
      <c r="AK379" s="676"/>
      <c r="AL379" s="42"/>
      <c r="AM379" s="327"/>
      <c r="AN379" s="44"/>
      <c r="AO379" s="171" t="str">
        <f t="shared" si="19"/>
        <v/>
      </c>
      <c r="AP379" s="44"/>
      <c r="AQ379" s="380"/>
      <c r="AR379" s="380"/>
      <c r="AS379" s="75"/>
      <c r="AT379" s="75"/>
      <c r="AU379" s="76" t="b">
        <f t="shared" si="20"/>
        <v>1</v>
      </c>
    </row>
    <row r="380" spans="1:47" ht="45" customHeight="1">
      <c r="A380" s="66"/>
      <c r="B380" s="66"/>
      <c r="C380" s="66"/>
      <c r="D380" s="66"/>
      <c r="E380" s="44"/>
      <c r="F380" s="287" t="str">
        <f t="shared" si="21"/>
        <v/>
      </c>
      <c r="G380" s="87"/>
      <c r="H380" s="84"/>
      <c r="I380" s="84"/>
      <c r="J380" s="46"/>
      <c r="K380" s="44"/>
      <c r="L380" s="44"/>
      <c r="M380" s="44"/>
      <c r="N380" s="46"/>
      <c r="O380" s="41"/>
      <c r="P380" s="194"/>
      <c r="Q380" s="41"/>
      <c r="R380" s="41"/>
      <c r="S380" s="84"/>
      <c r="T380" s="46"/>
      <c r="U380" s="201"/>
      <c r="V380" s="85"/>
      <c r="W380" s="86"/>
      <c r="X380" s="89"/>
      <c r="Y380" s="201"/>
      <c r="Z380" s="201"/>
      <c r="AA380" s="87"/>
      <c r="AB380" s="171" t="str">
        <f t="shared" si="18"/>
        <v/>
      </c>
      <c r="AC380" s="44"/>
      <c r="AD380" s="201"/>
      <c r="AE380" s="201"/>
      <c r="AF380" s="41"/>
      <c r="AG380" s="46"/>
      <c r="AH380" s="46"/>
      <c r="AI380" s="41"/>
      <c r="AJ380" s="675"/>
      <c r="AK380" s="676"/>
      <c r="AL380" s="42"/>
      <c r="AM380" s="327"/>
      <c r="AN380" s="44"/>
      <c r="AO380" s="171" t="str">
        <f t="shared" si="19"/>
        <v/>
      </c>
      <c r="AP380" s="44"/>
      <c r="AQ380" s="380"/>
      <c r="AR380" s="380"/>
      <c r="AS380" s="75"/>
      <c r="AT380" s="75"/>
      <c r="AU380" s="76" t="b">
        <f t="shared" si="20"/>
        <v>1</v>
      </c>
    </row>
    <row r="381" spans="1:47" ht="45" customHeight="1">
      <c r="A381" s="66"/>
      <c r="B381" s="66"/>
      <c r="C381" s="66"/>
      <c r="D381" s="66"/>
      <c r="E381" s="44"/>
      <c r="F381" s="287" t="str">
        <f t="shared" si="21"/>
        <v/>
      </c>
      <c r="G381" s="87"/>
      <c r="H381" s="84"/>
      <c r="I381" s="84"/>
      <c r="J381" s="46"/>
      <c r="K381" s="44"/>
      <c r="L381" s="44"/>
      <c r="M381" s="44"/>
      <c r="N381" s="46"/>
      <c r="O381" s="41"/>
      <c r="P381" s="194"/>
      <c r="Q381" s="41"/>
      <c r="R381" s="41"/>
      <c r="S381" s="84"/>
      <c r="T381" s="46"/>
      <c r="U381" s="201"/>
      <c r="V381" s="85"/>
      <c r="W381" s="86"/>
      <c r="X381" s="89"/>
      <c r="Y381" s="201"/>
      <c r="Z381" s="201"/>
      <c r="AA381" s="87"/>
      <c r="AB381" s="171" t="str">
        <f t="shared" si="18"/>
        <v/>
      </c>
      <c r="AC381" s="44"/>
      <c r="AD381" s="201"/>
      <c r="AE381" s="201"/>
      <c r="AF381" s="41"/>
      <c r="AG381" s="46"/>
      <c r="AH381" s="46"/>
      <c r="AI381" s="41"/>
      <c r="AJ381" s="675"/>
      <c r="AK381" s="676"/>
      <c r="AL381" s="42"/>
      <c r="AM381" s="327"/>
      <c r="AN381" s="44"/>
      <c r="AO381" s="171" t="str">
        <f t="shared" si="19"/>
        <v/>
      </c>
      <c r="AP381" s="44"/>
      <c r="AQ381" s="380"/>
      <c r="AR381" s="380"/>
      <c r="AS381" s="75"/>
      <c r="AT381" s="75"/>
      <c r="AU381" s="76" t="b">
        <f t="shared" si="20"/>
        <v>1</v>
      </c>
    </row>
    <row r="382" spans="1:47" ht="45" customHeight="1">
      <c r="A382" s="66"/>
      <c r="B382" s="66"/>
      <c r="C382" s="66"/>
      <c r="D382" s="66"/>
      <c r="E382" s="44"/>
      <c r="F382" s="287" t="str">
        <f t="shared" si="21"/>
        <v/>
      </c>
      <c r="G382" s="87"/>
      <c r="H382" s="84"/>
      <c r="I382" s="84"/>
      <c r="J382" s="46"/>
      <c r="K382" s="44"/>
      <c r="L382" s="44"/>
      <c r="M382" s="44"/>
      <c r="N382" s="46"/>
      <c r="O382" s="41"/>
      <c r="P382" s="194"/>
      <c r="Q382" s="41"/>
      <c r="R382" s="41"/>
      <c r="S382" s="84"/>
      <c r="T382" s="46"/>
      <c r="U382" s="201"/>
      <c r="V382" s="85"/>
      <c r="W382" s="86"/>
      <c r="X382" s="89"/>
      <c r="Y382" s="201"/>
      <c r="Z382" s="201"/>
      <c r="AA382" s="87"/>
      <c r="AB382" s="171" t="str">
        <f t="shared" si="18"/>
        <v/>
      </c>
      <c r="AC382" s="44"/>
      <c r="AD382" s="201"/>
      <c r="AE382" s="201"/>
      <c r="AF382" s="41"/>
      <c r="AG382" s="46"/>
      <c r="AH382" s="46"/>
      <c r="AI382" s="41"/>
      <c r="AJ382" s="675"/>
      <c r="AK382" s="676"/>
      <c r="AL382" s="42"/>
      <c r="AM382" s="327"/>
      <c r="AN382" s="44"/>
      <c r="AO382" s="171" t="str">
        <f t="shared" si="19"/>
        <v/>
      </c>
      <c r="AP382" s="44"/>
      <c r="AQ382" s="380"/>
      <c r="AR382" s="380"/>
      <c r="AS382" s="75"/>
      <c r="AT382" s="75"/>
      <c r="AU382" s="76" t="b">
        <f t="shared" si="20"/>
        <v>1</v>
      </c>
    </row>
    <row r="383" spans="1:47" ht="45" customHeight="1">
      <c r="A383" s="66"/>
      <c r="B383" s="66"/>
      <c r="C383" s="66"/>
      <c r="D383" s="66"/>
      <c r="E383" s="44"/>
      <c r="F383" s="287" t="str">
        <f t="shared" si="21"/>
        <v/>
      </c>
      <c r="G383" s="87"/>
      <c r="H383" s="84"/>
      <c r="I383" s="84"/>
      <c r="J383" s="46"/>
      <c r="K383" s="44"/>
      <c r="L383" s="44"/>
      <c r="M383" s="44"/>
      <c r="N383" s="46"/>
      <c r="O383" s="41"/>
      <c r="P383" s="194"/>
      <c r="Q383" s="41"/>
      <c r="R383" s="41"/>
      <c r="S383" s="84"/>
      <c r="T383" s="46"/>
      <c r="U383" s="201"/>
      <c r="V383" s="85"/>
      <c r="W383" s="86"/>
      <c r="X383" s="89"/>
      <c r="Y383" s="201"/>
      <c r="Z383" s="201"/>
      <c r="AA383" s="87"/>
      <c r="AB383" s="171" t="str">
        <f t="shared" si="18"/>
        <v/>
      </c>
      <c r="AC383" s="44"/>
      <c r="AD383" s="201"/>
      <c r="AE383" s="201"/>
      <c r="AF383" s="41"/>
      <c r="AG383" s="46"/>
      <c r="AH383" s="46"/>
      <c r="AI383" s="41"/>
      <c r="AJ383" s="675"/>
      <c r="AK383" s="676"/>
      <c r="AL383" s="42"/>
      <c r="AM383" s="327"/>
      <c r="AN383" s="44"/>
      <c r="AO383" s="171" t="str">
        <f t="shared" si="19"/>
        <v/>
      </c>
      <c r="AP383" s="44"/>
      <c r="AQ383" s="380"/>
      <c r="AR383" s="380"/>
      <c r="AS383" s="75"/>
      <c r="AT383" s="75"/>
      <c r="AU383" s="76" t="b">
        <f t="shared" si="20"/>
        <v>1</v>
      </c>
    </row>
    <row r="384" spans="1:47" ht="45" customHeight="1">
      <c r="A384" s="66"/>
      <c r="B384" s="66"/>
      <c r="C384" s="66"/>
      <c r="D384" s="66"/>
      <c r="E384" s="44"/>
      <c r="F384" s="287" t="str">
        <f t="shared" si="21"/>
        <v/>
      </c>
      <c r="G384" s="87"/>
      <c r="H384" s="84"/>
      <c r="I384" s="84"/>
      <c r="J384" s="46"/>
      <c r="K384" s="44"/>
      <c r="L384" s="44"/>
      <c r="M384" s="44"/>
      <c r="N384" s="46"/>
      <c r="O384" s="41"/>
      <c r="P384" s="194"/>
      <c r="Q384" s="41"/>
      <c r="R384" s="41"/>
      <c r="S384" s="84"/>
      <c r="T384" s="46"/>
      <c r="U384" s="201"/>
      <c r="V384" s="85"/>
      <c r="W384" s="86"/>
      <c r="X384" s="89"/>
      <c r="Y384" s="201"/>
      <c r="Z384" s="201"/>
      <c r="AA384" s="87"/>
      <c r="AB384" s="171" t="str">
        <f t="shared" si="18"/>
        <v/>
      </c>
      <c r="AC384" s="44"/>
      <c r="AD384" s="201"/>
      <c r="AE384" s="201"/>
      <c r="AF384" s="41"/>
      <c r="AG384" s="46"/>
      <c r="AH384" s="46"/>
      <c r="AI384" s="41"/>
      <c r="AJ384" s="675"/>
      <c r="AK384" s="676"/>
      <c r="AL384" s="42"/>
      <c r="AM384" s="327"/>
      <c r="AN384" s="44"/>
      <c r="AO384" s="171" t="str">
        <f t="shared" si="19"/>
        <v/>
      </c>
      <c r="AP384" s="44"/>
      <c r="AQ384" s="380"/>
      <c r="AR384" s="380"/>
      <c r="AS384" s="75"/>
      <c r="AT384" s="75"/>
      <c r="AU384" s="76" t="b">
        <f t="shared" si="20"/>
        <v>1</v>
      </c>
    </row>
    <row r="385" spans="1:47" ht="45" customHeight="1">
      <c r="A385" s="66"/>
      <c r="B385" s="66"/>
      <c r="C385" s="66"/>
      <c r="D385" s="66"/>
      <c r="E385" s="44"/>
      <c r="F385" s="287" t="str">
        <f t="shared" si="21"/>
        <v/>
      </c>
      <c r="G385" s="87"/>
      <c r="H385" s="84"/>
      <c r="I385" s="84"/>
      <c r="J385" s="46"/>
      <c r="K385" s="44"/>
      <c r="L385" s="44"/>
      <c r="M385" s="44"/>
      <c r="N385" s="46"/>
      <c r="O385" s="41"/>
      <c r="P385" s="194"/>
      <c r="Q385" s="41"/>
      <c r="R385" s="41"/>
      <c r="S385" s="84"/>
      <c r="T385" s="46"/>
      <c r="U385" s="201"/>
      <c r="V385" s="85"/>
      <c r="W385" s="86"/>
      <c r="X385" s="89"/>
      <c r="Y385" s="201"/>
      <c r="Z385" s="201"/>
      <c r="AA385" s="87"/>
      <c r="AB385" s="171" t="str">
        <f t="shared" si="18"/>
        <v/>
      </c>
      <c r="AC385" s="44"/>
      <c r="AD385" s="201"/>
      <c r="AE385" s="201"/>
      <c r="AF385" s="41"/>
      <c r="AG385" s="46"/>
      <c r="AH385" s="46"/>
      <c r="AI385" s="41"/>
      <c r="AJ385" s="675"/>
      <c r="AK385" s="676"/>
      <c r="AL385" s="42"/>
      <c r="AM385" s="327"/>
      <c r="AN385" s="44"/>
      <c r="AO385" s="171" t="str">
        <f t="shared" si="19"/>
        <v/>
      </c>
      <c r="AP385" s="44"/>
      <c r="AQ385" s="380"/>
      <c r="AR385" s="380"/>
      <c r="AS385" s="75"/>
      <c r="AT385" s="75"/>
      <c r="AU385" s="76" t="b">
        <f t="shared" si="20"/>
        <v>1</v>
      </c>
    </row>
    <row r="386" spans="1:47" ht="45" customHeight="1">
      <c r="A386" s="66"/>
      <c r="B386" s="66"/>
      <c r="C386" s="66"/>
      <c r="D386" s="66"/>
      <c r="E386" s="44"/>
      <c r="F386" s="287" t="str">
        <f t="shared" si="21"/>
        <v/>
      </c>
      <c r="G386" s="87"/>
      <c r="H386" s="84"/>
      <c r="I386" s="84"/>
      <c r="J386" s="46"/>
      <c r="K386" s="44"/>
      <c r="L386" s="44"/>
      <c r="M386" s="44"/>
      <c r="N386" s="46"/>
      <c r="O386" s="41"/>
      <c r="P386" s="194"/>
      <c r="Q386" s="41"/>
      <c r="R386" s="41"/>
      <c r="S386" s="84"/>
      <c r="T386" s="46"/>
      <c r="U386" s="201"/>
      <c r="V386" s="85"/>
      <c r="W386" s="86"/>
      <c r="X386" s="89"/>
      <c r="Y386" s="201"/>
      <c r="Z386" s="201"/>
      <c r="AA386" s="87"/>
      <c r="AB386" s="171" t="str">
        <f t="shared" si="18"/>
        <v/>
      </c>
      <c r="AC386" s="44"/>
      <c r="AD386" s="201"/>
      <c r="AE386" s="201"/>
      <c r="AF386" s="41"/>
      <c r="AG386" s="46"/>
      <c r="AH386" s="46"/>
      <c r="AI386" s="41"/>
      <c r="AJ386" s="675"/>
      <c r="AK386" s="676"/>
      <c r="AL386" s="42"/>
      <c r="AM386" s="327"/>
      <c r="AN386" s="44"/>
      <c r="AO386" s="171" t="str">
        <f t="shared" si="19"/>
        <v/>
      </c>
      <c r="AP386" s="44"/>
      <c r="AQ386" s="380"/>
      <c r="AR386" s="380"/>
      <c r="AS386" s="75"/>
      <c r="AT386" s="75"/>
      <c r="AU386" s="76" t="b">
        <f t="shared" si="20"/>
        <v>1</v>
      </c>
    </row>
    <row r="387" spans="1:47" ht="45" customHeight="1">
      <c r="A387" s="66"/>
      <c r="B387" s="66"/>
      <c r="C387" s="66"/>
      <c r="D387" s="66"/>
      <c r="E387" s="44"/>
      <c r="F387" s="287" t="str">
        <f t="shared" si="21"/>
        <v/>
      </c>
      <c r="G387" s="87"/>
      <c r="H387" s="84"/>
      <c r="I387" s="84"/>
      <c r="J387" s="46"/>
      <c r="K387" s="44"/>
      <c r="L387" s="44"/>
      <c r="M387" s="44"/>
      <c r="N387" s="46"/>
      <c r="O387" s="41"/>
      <c r="P387" s="194"/>
      <c r="Q387" s="41"/>
      <c r="R387" s="41"/>
      <c r="S387" s="84"/>
      <c r="T387" s="46"/>
      <c r="U387" s="201"/>
      <c r="V387" s="85"/>
      <c r="W387" s="86"/>
      <c r="X387" s="89"/>
      <c r="Y387" s="201"/>
      <c r="Z387" s="201"/>
      <c r="AA387" s="87"/>
      <c r="AB387" s="171" t="str">
        <f t="shared" si="18"/>
        <v/>
      </c>
      <c r="AC387" s="44"/>
      <c r="AD387" s="201"/>
      <c r="AE387" s="201"/>
      <c r="AF387" s="41"/>
      <c r="AG387" s="46"/>
      <c r="AH387" s="46"/>
      <c r="AI387" s="41"/>
      <c r="AJ387" s="675"/>
      <c r="AK387" s="676"/>
      <c r="AL387" s="42"/>
      <c r="AM387" s="327"/>
      <c r="AN387" s="44"/>
      <c r="AO387" s="171" t="str">
        <f t="shared" si="19"/>
        <v/>
      </c>
      <c r="AP387" s="44"/>
      <c r="AQ387" s="380"/>
      <c r="AR387" s="380"/>
      <c r="AS387" s="75"/>
      <c r="AT387" s="75"/>
      <c r="AU387" s="76" t="b">
        <f t="shared" si="20"/>
        <v>1</v>
      </c>
    </row>
    <row r="388" spans="1:47" ht="45" customHeight="1">
      <c r="A388" s="66"/>
      <c r="B388" s="66"/>
      <c r="C388" s="66"/>
      <c r="D388" s="66"/>
      <c r="E388" s="44"/>
      <c r="F388" s="287" t="str">
        <f t="shared" si="21"/>
        <v/>
      </c>
      <c r="G388" s="87"/>
      <c r="H388" s="84"/>
      <c r="I388" s="84"/>
      <c r="J388" s="46"/>
      <c r="K388" s="44"/>
      <c r="L388" s="44"/>
      <c r="M388" s="44"/>
      <c r="N388" s="46"/>
      <c r="O388" s="41"/>
      <c r="P388" s="194"/>
      <c r="Q388" s="41"/>
      <c r="R388" s="41"/>
      <c r="S388" s="84"/>
      <c r="T388" s="46"/>
      <c r="U388" s="201"/>
      <c r="V388" s="85"/>
      <c r="W388" s="86"/>
      <c r="X388" s="89"/>
      <c r="Y388" s="201"/>
      <c r="Z388" s="201"/>
      <c r="AA388" s="87"/>
      <c r="AB388" s="171" t="str">
        <f t="shared" si="18"/>
        <v/>
      </c>
      <c r="AC388" s="44"/>
      <c r="AD388" s="201"/>
      <c r="AE388" s="201"/>
      <c r="AF388" s="41"/>
      <c r="AG388" s="46"/>
      <c r="AH388" s="46"/>
      <c r="AI388" s="41"/>
      <c r="AJ388" s="675"/>
      <c r="AK388" s="676"/>
      <c r="AL388" s="42"/>
      <c r="AM388" s="327"/>
      <c r="AN388" s="44"/>
      <c r="AO388" s="171" t="str">
        <f t="shared" si="19"/>
        <v/>
      </c>
      <c r="AP388" s="44"/>
      <c r="AQ388" s="380"/>
      <c r="AR388" s="380"/>
      <c r="AS388" s="75"/>
      <c r="AT388" s="75"/>
      <c r="AU388" s="76" t="b">
        <f t="shared" si="20"/>
        <v>1</v>
      </c>
    </row>
    <row r="389" spans="1:47" ht="45" customHeight="1">
      <c r="A389" s="66"/>
      <c r="B389" s="66"/>
      <c r="C389" s="66"/>
      <c r="D389" s="66"/>
      <c r="E389" s="44"/>
      <c r="F389" s="287" t="str">
        <f t="shared" si="21"/>
        <v/>
      </c>
      <c r="G389" s="87"/>
      <c r="H389" s="84"/>
      <c r="I389" s="84"/>
      <c r="J389" s="46"/>
      <c r="K389" s="44"/>
      <c r="L389" s="44"/>
      <c r="M389" s="44"/>
      <c r="N389" s="46"/>
      <c r="O389" s="41"/>
      <c r="P389" s="194"/>
      <c r="Q389" s="41"/>
      <c r="R389" s="41"/>
      <c r="S389" s="84"/>
      <c r="T389" s="46"/>
      <c r="U389" s="201"/>
      <c r="V389" s="85"/>
      <c r="W389" s="86"/>
      <c r="X389" s="89"/>
      <c r="Y389" s="201"/>
      <c r="Z389" s="201"/>
      <c r="AA389" s="87"/>
      <c r="AB389" s="171" t="str">
        <f t="shared" si="18"/>
        <v/>
      </c>
      <c r="AC389" s="44"/>
      <c r="AD389" s="201"/>
      <c r="AE389" s="201"/>
      <c r="AF389" s="41"/>
      <c r="AG389" s="46"/>
      <c r="AH389" s="46"/>
      <c r="AI389" s="41"/>
      <c r="AJ389" s="675"/>
      <c r="AK389" s="676"/>
      <c r="AL389" s="42"/>
      <c r="AM389" s="327"/>
      <c r="AN389" s="44"/>
      <c r="AO389" s="171" t="str">
        <f t="shared" si="19"/>
        <v/>
      </c>
      <c r="AP389" s="44"/>
      <c r="AQ389" s="380"/>
      <c r="AR389" s="380"/>
      <c r="AS389" s="75"/>
      <c r="AT389" s="75"/>
      <c r="AU389" s="76" t="b">
        <f t="shared" si="20"/>
        <v>1</v>
      </c>
    </row>
    <row r="390" spans="1:47" ht="45" customHeight="1">
      <c r="A390" s="66"/>
      <c r="B390" s="66"/>
      <c r="C390" s="66"/>
      <c r="D390" s="66"/>
      <c r="E390" s="44"/>
      <c r="F390" s="287" t="str">
        <f t="shared" si="21"/>
        <v/>
      </c>
      <c r="G390" s="87"/>
      <c r="H390" s="84"/>
      <c r="I390" s="84"/>
      <c r="J390" s="46"/>
      <c r="K390" s="44"/>
      <c r="L390" s="44"/>
      <c r="M390" s="44"/>
      <c r="N390" s="46"/>
      <c r="O390" s="41"/>
      <c r="P390" s="194"/>
      <c r="Q390" s="41"/>
      <c r="R390" s="41"/>
      <c r="S390" s="84"/>
      <c r="T390" s="46"/>
      <c r="U390" s="201"/>
      <c r="V390" s="85"/>
      <c r="W390" s="86"/>
      <c r="X390" s="89"/>
      <c r="Y390" s="201"/>
      <c r="Z390" s="201"/>
      <c r="AA390" s="87"/>
      <c r="AB390" s="171" t="str">
        <f t="shared" si="18"/>
        <v/>
      </c>
      <c r="AC390" s="44"/>
      <c r="AD390" s="201"/>
      <c r="AE390" s="201"/>
      <c r="AF390" s="41"/>
      <c r="AG390" s="46"/>
      <c r="AH390" s="46"/>
      <c r="AI390" s="41"/>
      <c r="AJ390" s="675"/>
      <c r="AK390" s="676"/>
      <c r="AL390" s="42"/>
      <c r="AM390" s="327"/>
      <c r="AN390" s="44"/>
      <c r="AO390" s="171" t="str">
        <f t="shared" si="19"/>
        <v/>
      </c>
      <c r="AP390" s="44"/>
      <c r="AQ390" s="380"/>
      <c r="AR390" s="380"/>
      <c r="AS390" s="75"/>
      <c r="AT390" s="75"/>
      <c r="AU390" s="76" t="b">
        <f t="shared" si="20"/>
        <v>1</v>
      </c>
    </row>
    <row r="391" spans="1:47" ht="45" customHeight="1">
      <c r="A391" s="66"/>
      <c r="B391" s="66"/>
      <c r="C391" s="66"/>
      <c r="D391" s="66"/>
      <c r="E391" s="44"/>
      <c r="F391" s="287" t="str">
        <f t="shared" si="21"/>
        <v/>
      </c>
      <c r="G391" s="87"/>
      <c r="H391" s="84"/>
      <c r="I391" s="84"/>
      <c r="J391" s="46"/>
      <c r="K391" s="44"/>
      <c r="L391" s="44"/>
      <c r="M391" s="44"/>
      <c r="N391" s="46"/>
      <c r="O391" s="41"/>
      <c r="P391" s="194"/>
      <c r="Q391" s="41"/>
      <c r="R391" s="41"/>
      <c r="S391" s="84"/>
      <c r="T391" s="46"/>
      <c r="U391" s="201"/>
      <c r="V391" s="85"/>
      <c r="W391" s="86"/>
      <c r="X391" s="89"/>
      <c r="Y391" s="201"/>
      <c r="Z391" s="201"/>
      <c r="AA391" s="87"/>
      <c r="AB391" s="171" t="str">
        <f t="shared" si="18"/>
        <v/>
      </c>
      <c r="AC391" s="44"/>
      <c r="AD391" s="201"/>
      <c r="AE391" s="201"/>
      <c r="AF391" s="41"/>
      <c r="AG391" s="46"/>
      <c r="AH391" s="46"/>
      <c r="AI391" s="41"/>
      <c r="AJ391" s="675"/>
      <c r="AK391" s="676"/>
      <c r="AL391" s="42"/>
      <c r="AM391" s="327"/>
      <c r="AN391" s="44"/>
      <c r="AO391" s="171" t="str">
        <f t="shared" si="19"/>
        <v/>
      </c>
      <c r="AP391" s="44"/>
      <c r="AQ391" s="380"/>
      <c r="AR391" s="380"/>
      <c r="AS391" s="75"/>
      <c r="AT391" s="75"/>
      <c r="AU391" s="76" t="b">
        <f t="shared" si="20"/>
        <v>1</v>
      </c>
    </row>
    <row r="392" spans="1:47" ht="45" customHeight="1">
      <c r="A392" s="66"/>
      <c r="B392" s="66"/>
      <c r="C392" s="66"/>
      <c r="D392" s="66"/>
      <c r="E392" s="44"/>
      <c r="F392" s="287" t="str">
        <f t="shared" si="21"/>
        <v/>
      </c>
      <c r="G392" s="87"/>
      <c r="H392" s="84"/>
      <c r="I392" s="84"/>
      <c r="J392" s="46"/>
      <c r="K392" s="44"/>
      <c r="L392" s="44"/>
      <c r="M392" s="44"/>
      <c r="N392" s="46"/>
      <c r="O392" s="41"/>
      <c r="P392" s="194"/>
      <c r="Q392" s="41"/>
      <c r="R392" s="41"/>
      <c r="S392" s="84"/>
      <c r="T392" s="46"/>
      <c r="U392" s="201"/>
      <c r="V392" s="85"/>
      <c r="W392" s="86"/>
      <c r="X392" s="89"/>
      <c r="Y392" s="201"/>
      <c r="Z392" s="201"/>
      <c r="AA392" s="87"/>
      <c r="AB392" s="171" t="str">
        <f t="shared" si="18"/>
        <v/>
      </c>
      <c r="AC392" s="44"/>
      <c r="AD392" s="201"/>
      <c r="AE392" s="201"/>
      <c r="AF392" s="41"/>
      <c r="AG392" s="46"/>
      <c r="AH392" s="46"/>
      <c r="AI392" s="41"/>
      <c r="AJ392" s="675"/>
      <c r="AK392" s="676"/>
      <c r="AL392" s="42"/>
      <c r="AM392" s="327"/>
      <c r="AN392" s="44"/>
      <c r="AO392" s="171" t="str">
        <f t="shared" si="19"/>
        <v/>
      </c>
      <c r="AP392" s="44"/>
      <c r="AQ392" s="380"/>
      <c r="AR392" s="380"/>
      <c r="AS392" s="75"/>
      <c r="AT392" s="75"/>
      <c r="AU392" s="76" t="b">
        <f t="shared" si="20"/>
        <v>1</v>
      </c>
    </row>
    <row r="393" spans="1:47" ht="45" customHeight="1">
      <c r="A393" s="66"/>
      <c r="B393" s="66"/>
      <c r="C393" s="66"/>
      <c r="D393" s="66"/>
      <c r="E393" s="44"/>
      <c r="F393" s="287" t="str">
        <f t="shared" si="21"/>
        <v/>
      </c>
      <c r="G393" s="87"/>
      <c r="H393" s="84"/>
      <c r="I393" s="84"/>
      <c r="J393" s="46"/>
      <c r="K393" s="44"/>
      <c r="L393" s="44"/>
      <c r="M393" s="44"/>
      <c r="N393" s="46"/>
      <c r="O393" s="41"/>
      <c r="P393" s="194"/>
      <c r="Q393" s="41"/>
      <c r="R393" s="41"/>
      <c r="S393" s="84"/>
      <c r="T393" s="46"/>
      <c r="U393" s="201"/>
      <c r="V393" s="85"/>
      <c r="W393" s="86"/>
      <c r="X393" s="89"/>
      <c r="Y393" s="201"/>
      <c r="Z393" s="201"/>
      <c r="AA393" s="87"/>
      <c r="AB393" s="171" t="str">
        <f t="shared" si="18"/>
        <v/>
      </c>
      <c r="AC393" s="44"/>
      <c r="AD393" s="201"/>
      <c r="AE393" s="201"/>
      <c r="AF393" s="41"/>
      <c r="AG393" s="46"/>
      <c r="AH393" s="46"/>
      <c r="AI393" s="41"/>
      <c r="AJ393" s="675"/>
      <c r="AK393" s="676"/>
      <c r="AL393" s="42"/>
      <c r="AM393" s="327"/>
      <c r="AN393" s="44"/>
      <c r="AO393" s="171" t="str">
        <f t="shared" si="19"/>
        <v/>
      </c>
      <c r="AP393" s="44"/>
      <c r="AQ393" s="380"/>
      <c r="AR393" s="380"/>
      <c r="AS393" s="75"/>
      <c r="AT393" s="75"/>
      <c r="AU393" s="76" t="b">
        <f t="shared" si="20"/>
        <v>1</v>
      </c>
    </row>
    <row r="394" spans="1:47" ht="45" customHeight="1">
      <c r="A394" s="66"/>
      <c r="B394" s="66"/>
      <c r="C394" s="66"/>
      <c r="D394" s="66"/>
      <c r="E394" s="44"/>
      <c r="F394" s="287" t="str">
        <f t="shared" si="21"/>
        <v/>
      </c>
      <c r="G394" s="87"/>
      <c r="H394" s="84"/>
      <c r="I394" s="84"/>
      <c r="J394" s="46"/>
      <c r="K394" s="44"/>
      <c r="L394" s="44"/>
      <c r="M394" s="44"/>
      <c r="N394" s="46"/>
      <c r="O394" s="41"/>
      <c r="P394" s="194"/>
      <c r="Q394" s="41"/>
      <c r="R394" s="41"/>
      <c r="S394" s="84"/>
      <c r="T394" s="46"/>
      <c r="U394" s="201"/>
      <c r="V394" s="85"/>
      <c r="W394" s="86"/>
      <c r="X394" s="89"/>
      <c r="Y394" s="201"/>
      <c r="Z394" s="201"/>
      <c r="AA394" s="87"/>
      <c r="AB394" s="171" t="str">
        <f t="shared" si="18"/>
        <v/>
      </c>
      <c r="AC394" s="44"/>
      <c r="AD394" s="201"/>
      <c r="AE394" s="201"/>
      <c r="AF394" s="41"/>
      <c r="AG394" s="46"/>
      <c r="AH394" s="46"/>
      <c r="AI394" s="41"/>
      <c r="AJ394" s="675"/>
      <c r="AK394" s="676"/>
      <c r="AL394" s="42"/>
      <c r="AM394" s="327"/>
      <c r="AN394" s="44"/>
      <c r="AO394" s="171" t="str">
        <f t="shared" si="19"/>
        <v/>
      </c>
      <c r="AP394" s="44"/>
      <c r="AQ394" s="380"/>
      <c r="AR394" s="380"/>
      <c r="AS394" s="75"/>
      <c r="AT394" s="75"/>
      <c r="AU394" s="76" t="b">
        <f t="shared" si="20"/>
        <v>1</v>
      </c>
    </row>
    <row r="395" spans="1:47" ht="45" customHeight="1">
      <c r="A395" s="66"/>
      <c r="B395" s="66"/>
      <c r="C395" s="66"/>
      <c r="D395" s="66"/>
      <c r="E395" s="44"/>
      <c r="F395" s="287" t="str">
        <f t="shared" si="21"/>
        <v/>
      </c>
      <c r="G395" s="87"/>
      <c r="H395" s="84"/>
      <c r="I395" s="84"/>
      <c r="J395" s="46"/>
      <c r="K395" s="44"/>
      <c r="L395" s="44"/>
      <c r="M395" s="44"/>
      <c r="N395" s="46"/>
      <c r="O395" s="41"/>
      <c r="P395" s="194"/>
      <c r="Q395" s="41"/>
      <c r="R395" s="41"/>
      <c r="S395" s="84"/>
      <c r="T395" s="46"/>
      <c r="U395" s="201"/>
      <c r="V395" s="85"/>
      <c r="W395" s="86"/>
      <c r="X395" s="89"/>
      <c r="Y395" s="201"/>
      <c r="Z395" s="201"/>
      <c r="AA395" s="87"/>
      <c r="AB395" s="171" t="str">
        <f t="shared" ref="AB395:AB458" si="22">IF(ISBLANK(X395),"",DATEDIF(S395,X395,"d")/365)</f>
        <v/>
      </c>
      <c r="AC395" s="44"/>
      <c r="AD395" s="201"/>
      <c r="AE395" s="201"/>
      <c r="AF395" s="41"/>
      <c r="AG395" s="46"/>
      <c r="AH395" s="46"/>
      <c r="AI395" s="41"/>
      <c r="AJ395" s="675"/>
      <c r="AK395" s="676"/>
      <c r="AL395" s="42"/>
      <c r="AM395" s="327"/>
      <c r="AN395" s="44"/>
      <c r="AO395" s="171" t="str">
        <f t="shared" ref="AO395:AO458" si="23">IF(AN395="YES",(S395-AM395)/365,"")</f>
        <v/>
      </c>
      <c r="AP395" s="44"/>
      <c r="AQ395" s="380"/>
      <c r="AR395" s="380"/>
      <c r="AS395" s="75"/>
      <c r="AT395" s="75"/>
      <c r="AU395" s="76" t="b">
        <f t="shared" ref="AU395:AU458" si="24">ROUND(U395,)=ROUND(Z395,)+ROUND(AH395,)+ROUND(AD395,)</f>
        <v>1</v>
      </c>
    </row>
    <row r="396" spans="1:47" ht="45" customHeight="1">
      <c r="A396" s="66"/>
      <c r="B396" s="66"/>
      <c r="C396" s="66"/>
      <c r="D396" s="66"/>
      <c r="E396" s="44"/>
      <c r="F396" s="287" t="str">
        <f t="shared" si="21"/>
        <v/>
      </c>
      <c r="G396" s="87"/>
      <c r="H396" s="84"/>
      <c r="I396" s="84"/>
      <c r="J396" s="46"/>
      <c r="K396" s="44"/>
      <c r="L396" s="44"/>
      <c r="M396" s="44"/>
      <c r="N396" s="46"/>
      <c r="O396" s="41"/>
      <c r="P396" s="194"/>
      <c r="Q396" s="41"/>
      <c r="R396" s="41"/>
      <c r="S396" s="84"/>
      <c r="T396" s="46"/>
      <c r="U396" s="201"/>
      <c r="V396" s="85"/>
      <c r="W396" s="86"/>
      <c r="X396" s="89"/>
      <c r="Y396" s="201"/>
      <c r="Z396" s="201"/>
      <c r="AA396" s="87"/>
      <c r="AB396" s="171" t="str">
        <f t="shared" si="22"/>
        <v/>
      </c>
      <c r="AC396" s="44"/>
      <c r="AD396" s="201"/>
      <c r="AE396" s="201"/>
      <c r="AF396" s="41"/>
      <c r="AG396" s="46"/>
      <c r="AH396" s="46"/>
      <c r="AI396" s="41"/>
      <c r="AJ396" s="675"/>
      <c r="AK396" s="676"/>
      <c r="AL396" s="42"/>
      <c r="AM396" s="327"/>
      <c r="AN396" s="44"/>
      <c r="AO396" s="171" t="str">
        <f t="shared" si="23"/>
        <v/>
      </c>
      <c r="AP396" s="44"/>
      <c r="AQ396" s="380"/>
      <c r="AR396" s="380"/>
      <c r="AS396" s="75"/>
      <c r="AT396" s="75"/>
      <c r="AU396" s="76" t="b">
        <f t="shared" si="24"/>
        <v>1</v>
      </c>
    </row>
    <row r="397" spans="1:47" ht="45" customHeight="1">
      <c r="A397" s="66"/>
      <c r="B397" s="66"/>
      <c r="C397" s="66"/>
      <c r="D397" s="66"/>
      <c r="E397" s="44"/>
      <c r="F397" s="287" t="str">
        <f t="shared" si="21"/>
        <v/>
      </c>
      <c r="G397" s="87"/>
      <c r="H397" s="84"/>
      <c r="I397" s="84"/>
      <c r="J397" s="46"/>
      <c r="K397" s="44"/>
      <c r="L397" s="44"/>
      <c r="M397" s="44"/>
      <c r="N397" s="46"/>
      <c r="O397" s="41"/>
      <c r="P397" s="194"/>
      <c r="Q397" s="41"/>
      <c r="R397" s="41"/>
      <c r="S397" s="84"/>
      <c r="T397" s="46"/>
      <c r="U397" s="201"/>
      <c r="V397" s="85"/>
      <c r="W397" s="86"/>
      <c r="X397" s="89"/>
      <c r="Y397" s="201"/>
      <c r="Z397" s="201"/>
      <c r="AA397" s="87"/>
      <c r="AB397" s="171" t="str">
        <f t="shared" si="22"/>
        <v/>
      </c>
      <c r="AC397" s="44"/>
      <c r="AD397" s="201"/>
      <c r="AE397" s="201"/>
      <c r="AF397" s="41"/>
      <c r="AG397" s="46"/>
      <c r="AH397" s="46"/>
      <c r="AI397" s="41"/>
      <c r="AJ397" s="675"/>
      <c r="AK397" s="676"/>
      <c r="AL397" s="42"/>
      <c r="AM397" s="327"/>
      <c r="AN397" s="44"/>
      <c r="AO397" s="171" t="str">
        <f t="shared" si="23"/>
        <v/>
      </c>
      <c r="AP397" s="44"/>
      <c r="AQ397" s="380"/>
      <c r="AR397" s="380"/>
      <c r="AS397" s="75"/>
      <c r="AT397" s="75"/>
      <c r="AU397" s="76" t="b">
        <f t="shared" si="24"/>
        <v>1</v>
      </c>
    </row>
    <row r="398" spans="1:47" ht="45" customHeight="1">
      <c r="A398" s="68"/>
      <c r="B398" s="68"/>
      <c r="C398" s="68"/>
      <c r="D398" s="66"/>
      <c r="E398" s="44"/>
      <c r="F398" s="287" t="str">
        <f t="shared" si="21"/>
        <v/>
      </c>
      <c r="G398" s="87"/>
      <c r="H398" s="84"/>
      <c r="I398" s="84"/>
      <c r="J398" s="46"/>
      <c r="K398" s="44"/>
      <c r="L398" s="44"/>
      <c r="M398" s="44"/>
      <c r="N398" s="46"/>
      <c r="O398" s="41"/>
      <c r="P398" s="194"/>
      <c r="Q398" s="41"/>
      <c r="R398" s="41"/>
      <c r="S398" s="84"/>
      <c r="T398" s="46"/>
      <c r="U398" s="201"/>
      <c r="V398" s="85"/>
      <c r="W398" s="16"/>
      <c r="X398" s="89"/>
      <c r="Y398" s="201"/>
      <c r="Z398" s="201"/>
      <c r="AA398" s="87"/>
      <c r="AB398" s="171" t="str">
        <f t="shared" si="22"/>
        <v/>
      </c>
      <c r="AC398" s="44"/>
      <c r="AD398" s="201"/>
      <c r="AE398" s="201"/>
      <c r="AF398" s="41"/>
      <c r="AG398" s="46"/>
      <c r="AH398" s="46"/>
      <c r="AI398" s="41"/>
      <c r="AJ398" s="675"/>
      <c r="AK398" s="676"/>
      <c r="AL398" s="42"/>
      <c r="AM398" s="327"/>
      <c r="AN398" s="44"/>
      <c r="AO398" s="171" t="str">
        <f t="shared" si="23"/>
        <v/>
      </c>
      <c r="AP398" s="44"/>
      <c r="AQ398" s="380"/>
      <c r="AR398" s="380"/>
      <c r="AS398" s="75"/>
      <c r="AT398" s="75"/>
      <c r="AU398" s="76" t="b">
        <f t="shared" si="24"/>
        <v>1</v>
      </c>
    </row>
    <row r="399" spans="1:47" ht="45" customHeight="1">
      <c r="A399" s="68"/>
      <c r="B399" s="68"/>
      <c r="C399" s="68"/>
      <c r="D399" s="66"/>
      <c r="E399" s="44"/>
      <c r="F399" s="287" t="str">
        <f t="shared" si="21"/>
        <v/>
      </c>
      <c r="G399" s="87"/>
      <c r="H399" s="84"/>
      <c r="I399" s="84"/>
      <c r="J399" s="46"/>
      <c r="K399" s="44"/>
      <c r="L399" s="44"/>
      <c r="M399" s="44"/>
      <c r="N399" s="46"/>
      <c r="O399" s="41"/>
      <c r="P399" s="194"/>
      <c r="Q399" s="41"/>
      <c r="R399" s="41"/>
      <c r="S399" s="84"/>
      <c r="T399" s="46"/>
      <c r="U399" s="201"/>
      <c r="V399" s="85"/>
      <c r="W399" s="16"/>
      <c r="X399" s="89"/>
      <c r="Y399" s="201"/>
      <c r="Z399" s="201"/>
      <c r="AA399" s="87"/>
      <c r="AB399" s="171" t="str">
        <f t="shared" si="22"/>
        <v/>
      </c>
      <c r="AC399" s="44"/>
      <c r="AD399" s="201"/>
      <c r="AE399" s="201"/>
      <c r="AF399" s="41"/>
      <c r="AG399" s="46"/>
      <c r="AH399" s="46"/>
      <c r="AI399" s="41"/>
      <c r="AJ399" s="675"/>
      <c r="AK399" s="676"/>
      <c r="AL399" s="42"/>
      <c r="AM399" s="327"/>
      <c r="AN399" s="44"/>
      <c r="AO399" s="171" t="str">
        <f t="shared" si="23"/>
        <v/>
      </c>
      <c r="AP399" s="44"/>
      <c r="AQ399" s="380"/>
      <c r="AR399" s="380"/>
      <c r="AS399" s="75"/>
      <c r="AT399" s="75"/>
      <c r="AU399" s="76" t="b">
        <f t="shared" si="24"/>
        <v>1</v>
      </c>
    </row>
    <row r="400" spans="1:47" ht="45" customHeight="1">
      <c r="A400" s="68"/>
      <c r="B400" s="68"/>
      <c r="C400" s="68"/>
      <c r="D400" s="66"/>
      <c r="E400" s="44"/>
      <c r="F400" s="287" t="str">
        <f t="shared" si="21"/>
        <v/>
      </c>
      <c r="G400" s="87"/>
      <c r="H400" s="84"/>
      <c r="I400" s="84"/>
      <c r="J400" s="46"/>
      <c r="K400" s="44"/>
      <c r="L400" s="44"/>
      <c r="M400" s="44"/>
      <c r="N400" s="46"/>
      <c r="O400" s="41"/>
      <c r="P400" s="194"/>
      <c r="Q400" s="41"/>
      <c r="R400" s="41"/>
      <c r="S400" s="84"/>
      <c r="T400" s="46"/>
      <c r="U400" s="201"/>
      <c r="V400" s="85"/>
      <c r="W400" s="16"/>
      <c r="X400" s="89"/>
      <c r="Y400" s="201"/>
      <c r="Z400" s="201"/>
      <c r="AA400" s="87"/>
      <c r="AB400" s="171" t="str">
        <f t="shared" si="22"/>
        <v/>
      </c>
      <c r="AC400" s="44"/>
      <c r="AD400" s="201"/>
      <c r="AE400" s="201"/>
      <c r="AF400" s="41"/>
      <c r="AG400" s="46"/>
      <c r="AH400" s="46"/>
      <c r="AI400" s="41"/>
      <c r="AJ400" s="675"/>
      <c r="AK400" s="676"/>
      <c r="AL400" s="42"/>
      <c r="AM400" s="327"/>
      <c r="AN400" s="44"/>
      <c r="AO400" s="171" t="str">
        <f t="shared" si="23"/>
        <v/>
      </c>
      <c r="AP400" s="44"/>
      <c r="AQ400" s="380"/>
      <c r="AR400" s="380"/>
      <c r="AS400" s="75"/>
      <c r="AT400" s="75"/>
      <c r="AU400" s="76" t="b">
        <f t="shared" si="24"/>
        <v>1</v>
      </c>
    </row>
    <row r="401" spans="1:47" ht="45" customHeight="1">
      <c r="A401" s="68"/>
      <c r="B401" s="68"/>
      <c r="C401" s="68"/>
      <c r="D401" s="66"/>
      <c r="E401" s="44"/>
      <c r="F401" s="287" t="str">
        <f t="shared" si="21"/>
        <v/>
      </c>
      <c r="G401" s="87"/>
      <c r="H401" s="84"/>
      <c r="I401" s="84"/>
      <c r="J401" s="46"/>
      <c r="K401" s="44"/>
      <c r="L401" s="44"/>
      <c r="M401" s="44"/>
      <c r="N401" s="46"/>
      <c r="O401" s="41"/>
      <c r="P401" s="194"/>
      <c r="Q401" s="41"/>
      <c r="R401" s="41"/>
      <c r="S401" s="84"/>
      <c r="T401" s="46"/>
      <c r="U401" s="201"/>
      <c r="V401" s="85"/>
      <c r="W401" s="16"/>
      <c r="X401" s="89"/>
      <c r="Y401" s="201"/>
      <c r="Z401" s="201"/>
      <c r="AA401" s="87"/>
      <c r="AB401" s="171" t="str">
        <f t="shared" si="22"/>
        <v/>
      </c>
      <c r="AC401" s="44"/>
      <c r="AD401" s="201"/>
      <c r="AE401" s="201"/>
      <c r="AF401" s="41"/>
      <c r="AG401" s="46"/>
      <c r="AH401" s="46"/>
      <c r="AI401" s="41"/>
      <c r="AJ401" s="675"/>
      <c r="AK401" s="676"/>
      <c r="AL401" s="42"/>
      <c r="AM401" s="327"/>
      <c r="AN401" s="44"/>
      <c r="AO401" s="171" t="str">
        <f t="shared" si="23"/>
        <v/>
      </c>
      <c r="AP401" s="44"/>
      <c r="AQ401" s="380"/>
      <c r="AR401" s="380"/>
      <c r="AS401" s="75"/>
      <c r="AT401" s="75"/>
      <c r="AU401" s="76" t="b">
        <f t="shared" si="24"/>
        <v>1</v>
      </c>
    </row>
    <row r="402" spans="1:47" ht="45" customHeight="1">
      <c r="A402" s="68"/>
      <c r="B402" s="68"/>
      <c r="C402" s="68"/>
      <c r="D402" s="66"/>
      <c r="E402" s="44"/>
      <c r="F402" s="287" t="str">
        <f t="shared" si="21"/>
        <v/>
      </c>
      <c r="G402" s="87"/>
      <c r="H402" s="84"/>
      <c r="I402" s="84"/>
      <c r="J402" s="46"/>
      <c r="K402" s="44"/>
      <c r="L402" s="44"/>
      <c r="M402" s="44"/>
      <c r="N402" s="46"/>
      <c r="O402" s="41"/>
      <c r="P402" s="194"/>
      <c r="Q402" s="41"/>
      <c r="R402" s="41"/>
      <c r="S402" s="84"/>
      <c r="T402" s="46"/>
      <c r="U402" s="201"/>
      <c r="V402" s="85"/>
      <c r="W402" s="16"/>
      <c r="X402" s="89"/>
      <c r="Y402" s="201"/>
      <c r="Z402" s="201"/>
      <c r="AA402" s="87"/>
      <c r="AB402" s="171" t="str">
        <f t="shared" si="22"/>
        <v/>
      </c>
      <c r="AC402" s="44"/>
      <c r="AD402" s="201"/>
      <c r="AE402" s="201"/>
      <c r="AF402" s="41"/>
      <c r="AG402" s="46"/>
      <c r="AH402" s="46"/>
      <c r="AI402" s="41"/>
      <c r="AJ402" s="675"/>
      <c r="AK402" s="676"/>
      <c r="AL402" s="42"/>
      <c r="AM402" s="327"/>
      <c r="AN402" s="44"/>
      <c r="AO402" s="171" t="str">
        <f t="shared" si="23"/>
        <v/>
      </c>
      <c r="AP402" s="44"/>
      <c r="AQ402" s="380"/>
      <c r="AR402" s="380"/>
      <c r="AS402" s="75"/>
      <c r="AT402" s="75"/>
      <c r="AU402" s="76" t="b">
        <f t="shared" si="24"/>
        <v>1</v>
      </c>
    </row>
    <row r="403" spans="1:47" ht="45" customHeight="1">
      <c r="A403" s="68"/>
      <c r="B403" s="68"/>
      <c r="C403" s="68"/>
      <c r="D403" s="66"/>
      <c r="E403" s="44"/>
      <c r="F403" s="287" t="str">
        <f t="shared" si="21"/>
        <v/>
      </c>
      <c r="G403" s="87"/>
      <c r="H403" s="84"/>
      <c r="I403" s="84"/>
      <c r="J403" s="46"/>
      <c r="K403" s="44"/>
      <c r="L403" s="44"/>
      <c r="M403" s="44"/>
      <c r="N403" s="46"/>
      <c r="O403" s="41"/>
      <c r="P403" s="194"/>
      <c r="Q403" s="41"/>
      <c r="R403" s="41"/>
      <c r="S403" s="84"/>
      <c r="T403" s="46"/>
      <c r="U403" s="201"/>
      <c r="V403" s="85"/>
      <c r="W403" s="16"/>
      <c r="X403" s="89"/>
      <c r="Y403" s="201"/>
      <c r="Z403" s="201"/>
      <c r="AA403" s="87"/>
      <c r="AB403" s="171" t="str">
        <f t="shared" si="22"/>
        <v/>
      </c>
      <c r="AC403" s="44"/>
      <c r="AD403" s="201"/>
      <c r="AE403" s="201"/>
      <c r="AF403" s="41"/>
      <c r="AG403" s="46"/>
      <c r="AH403" s="46"/>
      <c r="AI403" s="41"/>
      <c r="AJ403" s="675"/>
      <c r="AK403" s="676"/>
      <c r="AL403" s="42"/>
      <c r="AM403" s="327"/>
      <c r="AN403" s="44"/>
      <c r="AO403" s="171" t="str">
        <f t="shared" si="23"/>
        <v/>
      </c>
      <c r="AP403" s="44"/>
      <c r="AQ403" s="380"/>
      <c r="AR403" s="380"/>
      <c r="AS403" s="75"/>
      <c r="AT403" s="75"/>
      <c r="AU403" s="76" t="b">
        <f t="shared" si="24"/>
        <v>1</v>
      </c>
    </row>
    <row r="404" spans="1:47" ht="45" customHeight="1">
      <c r="A404" s="68"/>
      <c r="B404" s="68"/>
      <c r="C404" s="68"/>
      <c r="D404" s="66"/>
      <c r="E404" s="44"/>
      <c r="F404" s="287" t="str">
        <f t="shared" si="21"/>
        <v/>
      </c>
      <c r="G404" s="87"/>
      <c r="H404" s="84"/>
      <c r="I404" s="84"/>
      <c r="J404" s="46"/>
      <c r="K404" s="44"/>
      <c r="L404" s="44"/>
      <c r="M404" s="44"/>
      <c r="N404" s="46"/>
      <c r="O404" s="41"/>
      <c r="P404" s="194"/>
      <c r="Q404" s="41"/>
      <c r="R404" s="41"/>
      <c r="S404" s="84"/>
      <c r="T404" s="46"/>
      <c r="U404" s="201"/>
      <c r="V404" s="85"/>
      <c r="W404" s="16"/>
      <c r="X404" s="89"/>
      <c r="Y404" s="201"/>
      <c r="Z404" s="201"/>
      <c r="AA404" s="87"/>
      <c r="AB404" s="171" t="str">
        <f t="shared" si="22"/>
        <v/>
      </c>
      <c r="AC404" s="44"/>
      <c r="AD404" s="201"/>
      <c r="AE404" s="201"/>
      <c r="AF404" s="41"/>
      <c r="AG404" s="46"/>
      <c r="AH404" s="46"/>
      <c r="AI404" s="41"/>
      <c r="AJ404" s="675"/>
      <c r="AK404" s="676"/>
      <c r="AL404" s="42"/>
      <c r="AM404" s="327"/>
      <c r="AN404" s="44"/>
      <c r="AO404" s="171" t="str">
        <f t="shared" si="23"/>
        <v/>
      </c>
      <c r="AP404" s="44"/>
      <c r="AQ404" s="380"/>
      <c r="AR404" s="380"/>
      <c r="AS404" s="75"/>
      <c r="AT404" s="75"/>
      <c r="AU404" s="76" t="b">
        <f t="shared" si="24"/>
        <v>1</v>
      </c>
    </row>
    <row r="405" spans="1:47" ht="45" customHeight="1">
      <c r="A405" s="68"/>
      <c r="B405" s="68"/>
      <c r="C405" s="68"/>
      <c r="D405" s="66"/>
      <c r="E405" s="44"/>
      <c r="F405" s="287" t="str">
        <f t="shared" si="21"/>
        <v/>
      </c>
      <c r="G405" s="87"/>
      <c r="H405" s="84"/>
      <c r="I405" s="84"/>
      <c r="J405" s="46"/>
      <c r="K405" s="44"/>
      <c r="L405" s="44"/>
      <c r="M405" s="44"/>
      <c r="N405" s="46"/>
      <c r="O405" s="41"/>
      <c r="P405" s="194"/>
      <c r="Q405" s="41"/>
      <c r="R405" s="41"/>
      <c r="S405" s="84"/>
      <c r="T405" s="46"/>
      <c r="U405" s="201"/>
      <c r="V405" s="85"/>
      <c r="W405" s="16"/>
      <c r="X405" s="89"/>
      <c r="Y405" s="201"/>
      <c r="Z405" s="201"/>
      <c r="AA405" s="87"/>
      <c r="AB405" s="171" t="str">
        <f t="shared" si="22"/>
        <v/>
      </c>
      <c r="AC405" s="44"/>
      <c r="AD405" s="201"/>
      <c r="AE405" s="201"/>
      <c r="AF405" s="41"/>
      <c r="AG405" s="46"/>
      <c r="AH405" s="46"/>
      <c r="AI405" s="41"/>
      <c r="AJ405" s="675"/>
      <c r="AK405" s="676"/>
      <c r="AL405" s="42"/>
      <c r="AM405" s="327"/>
      <c r="AN405" s="44"/>
      <c r="AO405" s="171" t="str">
        <f t="shared" si="23"/>
        <v/>
      </c>
      <c r="AP405" s="44"/>
      <c r="AQ405" s="380"/>
      <c r="AR405" s="380"/>
      <c r="AS405" s="75"/>
      <c r="AT405" s="75"/>
      <c r="AU405" s="76" t="b">
        <f t="shared" si="24"/>
        <v>1</v>
      </c>
    </row>
    <row r="406" spans="1:47" ht="45" customHeight="1">
      <c r="A406" s="68"/>
      <c r="B406" s="68"/>
      <c r="C406" s="68"/>
      <c r="D406" s="66"/>
      <c r="E406" s="44"/>
      <c r="F406" s="287" t="str">
        <f t="shared" si="21"/>
        <v/>
      </c>
      <c r="G406" s="87"/>
      <c r="H406" s="84"/>
      <c r="I406" s="84"/>
      <c r="J406" s="46"/>
      <c r="K406" s="44"/>
      <c r="L406" s="44"/>
      <c r="M406" s="44"/>
      <c r="N406" s="46"/>
      <c r="O406" s="41"/>
      <c r="P406" s="194"/>
      <c r="Q406" s="41"/>
      <c r="R406" s="41"/>
      <c r="S406" s="84"/>
      <c r="T406" s="46"/>
      <c r="U406" s="201"/>
      <c r="V406" s="85"/>
      <c r="W406" s="16"/>
      <c r="X406" s="89"/>
      <c r="Y406" s="201"/>
      <c r="Z406" s="201"/>
      <c r="AA406" s="87"/>
      <c r="AB406" s="171" t="str">
        <f t="shared" si="22"/>
        <v/>
      </c>
      <c r="AC406" s="44"/>
      <c r="AD406" s="201"/>
      <c r="AE406" s="201"/>
      <c r="AF406" s="41"/>
      <c r="AG406" s="46"/>
      <c r="AH406" s="46"/>
      <c r="AI406" s="41"/>
      <c r="AJ406" s="675"/>
      <c r="AK406" s="676"/>
      <c r="AL406" s="42"/>
      <c r="AM406" s="327"/>
      <c r="AN406" s="44"/>
      <c r="AO406" s="171" t="str">
        <f t="shared" si="23"/>
        <v/>
      </c>
      <c r="AP406" s="44"/>
      <c r="AQ406" s="380"/>
      <c r="AR406" s="380"/>
      <c r="AS406" s="75"/>
      <c r="AT406" s="75"/>
      <c r="AU406" s="76" t="b">
        <f t="shared" si="24"/>
        <v>1</v>
      </c>
    </row>
    <row r="407" spans="1:47" ht="45" customHeight="1">
      <c r="A407" s="68"/>
      <c r="B407" s="68"/>
      <c r="C407" s="68"/>
      <c r="D407" s="66"/>
      <c r="E407" s="44"/>
      <c r="F407" s="287" t="str">
        <f t="shared" si="21"/>
        <v/>
      </c>
      <c r="G407" s="87"/>
      <c r="H407" s="84"/>
      <c r="I407" s="84"/>
      <c r="J407" s="46"/>
      <c r="K407" s="44"/>
      <c r="L407" s="44"/>
      <c r="M407" s="44"/>
      <c r="N407" s="46"/>
      <c r="O407" s="41"/>
      <c r="P407" s="194"/>
      <c r="Q407" s="41"/>
      <c r="R407" s="41"/>
      <c r="S407" s="84"/>
      <c r="T407" s="46"/>
      <c r="U407" s="201"/>
      <c r="V407" s="85"/>
      <c r="W407" s="16"/>
      <c r="X407" s="89"/>
      <c r="Y407" s="201"/>
      <c r="Z407" s="201"/>
      <c r="AA407" s="87"/>
      <c r="AB407" s="171" t="str">
        <f t="shared" si="22"/>
        <v/>
      </c>
      <c r="AC407" s="44"/>
      <c r="AD407" s="201"/>
      <c r="AE407" s="201"/>
      <c r="AF407" s="41"/>
      <c r="AG407" s="46"/>
      <c r="AH407" s="46"/>
      <c r="AI407" s="41"/>
      <c r="AJ407" s="675"/>
      <c r="AK407" s="676"/>
      <c r="AL407" s="42"/>
      <c r="AM407" s="327"/>
      <c r="AN407" s="44"/>
      <c r="AO407" s="171" t="str">
        <f t="shared" si="23"/>
        <v/>
      </c>
      <c r="AP407" s="44"/>
      <c r="AQ407" s="380"/>
      <c r="AR407" s="380"/>
      <c r="AS407" s="75"/>
      <c r="AT407" s="75"/>
      <c r="AU407" s="76" t="b">
        <f t="shared" si="24"/>
        <v>1</v>
      </c>
    </row>
    <row r="408" spans="1:47" ht="45" customHeight="1">
      <c r="A408" s="68"/>
      <c r="B408" s="68"/>
      <c r="C408" s="68"/>
      <c r="D408" s="66"/>
      <c r="E408" s="44"/>
      <c r="F408" s="287" t="str">
        <f t="shared" si="21"/>
        <v/>
      </c>
      <c r="G408" s="87"/>
      <c r="H408" s="84"/>
      <c r="I408" s="84"/>
      <c r="J408" s="46"/>
      <c r="K408" s="44"/>
      <c r="L408" s="44"/>
      <c r="M408" s="44"/>
      <c r="N408" s="46"/>
      <c r="O408" s="41"/>
      <c r="P408" s="194"/>
      <c r="Q408" s="41"/>
      <c r="R408" s="41"/>
      <c r="S408" s="84"/>
      <c r="T408" s="46"/>
      <c r="U408" s="201"/>
      <c r="V408" s="85"/>
      <c r="W408" s="16"/>
      <c r="X408" s="89"/>
      <c r="Y408" s="201"/>
      <c r="Z408" s="201"/>
      <c r="AA408" s="87"/>
      <c r="AB408" s="171" t="str">
        <f t="shared" si="22"/>
        <v/>
      </c>
      <c r="AC408" s="44"/>
      <c r="AD408" s="201"/>
      <c r="AE408" s="201"/>
      <c r="AF408" s="41"/>
      <c r="AG408" s="46"/>
      <c r="AH408" s="46"/>
      <c r="AI408" s="41"/>
      <c r="AJ408" s="675"/>
      <c r="AK408" s="676"/>
      <c r="AL408" s="42"/>
      <c r="AM408" s="327"/>
      <c r="AN408" s="44"/>
      <c r="AO408" s="171" t="str">
        <f t="shared" si="23"/>
        <v/>
      </c>
      <c r="AP408" s="44"/>
      <c r="AQ408" s="380"/>
      <c r="AR408" s="380"/>
      <c r="AS408" s="75"/>
      <c r="AT408" s="75"/>
      <c r="AU408" s="76" t="b">
        <f t="shared" si="24"/>
        <v>1</v>
      </c>
    </row>
    <row r="409" spans="1:47" ht="45" customHeight="1">
      <c r="A409" s="68"/>
      <c r="B409" s="68"/>
      <c r="C409" s="68"/>
      <c r="D409" s="66"/>
      <c r="E409" s="44"/>
      <c r="F409" s="287" t="str">
        <f t="shared" si="21"/>
        <v/>
      </c>
      <c r="G409" s="87"/>
      <c r="H409" s="84"/>
      <c r="I409" s="84"/>
      <c r="J409" s="46"/>
      <c r="K409" s="44"/>
      <c r="L409" s="44"/>
      <c r="M409" s="44"/>
      <c r="N409" s="46"/>
      <c r="O409" s="41"/>
      <c r="P409" s="194"/>
      <c r="Q409" s="41"/>
      <c r="R409" s="41"/>
      <c r="S409" s="84"/>
      <c r="T409" s="46"/>
      <c r="U409" s="201"/>
      <c r="V409" s="85"/>
      <c r="W409" s="16"/>
      <c r="X409" s="89"/>
      <c r="Y409" s="201"/>
      <c r="Z409" s="201"/>
      <c r="AA409" s="87"/>
      <c r="AB409" s="171" t="str">
        <f t="shared" si="22"/>
        <v/>
      </c>
      <c r="AC409" s="44"/>
      <c r="AD409" s="201"/>
      <c r="AE409" s="201"/>
      <c r="AF409" s="41"/>
      <c r="AG409" s="46"/>
      <c r="AH409" s="46"/>
      <c r="AI409" s="41"/>
      <c r="AJ409" s="675"/>
      <c r="AK409" s="676"/>
      <c r="AL409" s="42"/>
      <c r="AM409" s="327"/>
      <c r="AN409" s="44"/>
      <c r="AO409" s="171" t="str">
        <f t="shared" si="23"/>
        <v/>
      </c>
      <c r="AP409" s="44"/>
      <c r="AQ409" s="380"/>
      <c r="AR409" s="380"/>
      <c r="AS409" s="75"/>
      <c r="AT409" s="75"/>
      <c r="AU409" s="76" t="b">
        <f t="shared" si="24"/>
        <v>1</v>
      </c>
    </row>
    <row r="410" spans="1:47" ht="45" customHeight="1">
      <c r="A410" s="68"/>
      <c r="B410" s="68"/>
      <c r="C410" s="68"/>
      <c r="D410" s="66"/>
      <c r="E410" s="44"/>
      <c r="F410" s="287" t="str">
        <f t="shared" si="21"/>
        <v/>
      </c>
      <c r="G410" s="87"/>
      <c r="H410" s="84"/>
      <c r="I410" s="84"/>
      <c r="J410" s="46"/>
      <c r="K410" s="44"/>
      <c r="L410" s="44"/>
      <c r="M410" s="44"/>
      <c r="N410" s="46"/>
      <c r="O410" s="41"/>
      <c r="P410" s="194"/>
      <c r="Q410" s="41"/>
      <c r="R410" s="41"/>
      <c r="S410" s="84"/>
      <c r="T410" s="46"/>
      <c r="U410" s="201"/>
      <c r="V410" s="85"/>
      <c r="W410" s="16"/>
      <c r="X410" s="89"/>
      <c r="Y410" s="201"/>
      <c r="Z410" s="201"/>
      <c r="AA410" s="87"/>
      <c r="AB410" s="171" t="str">
        <f t="shared" si="22"/>
        <v/>
      </c>
      <c r="AC410" s="44"/>
      <c r="AD410" s="201"/>
      <c r="AE410" s="201"/>
      <c r="AF410" s="41"/>
      <c r="AG410" s="46"/>
      <c r="AH410" s="46"/>
      <c r="AI410" s="41"/>
      <c r="AJ410" s="675"/>
      <c r="AK410" s="676"/>
      <c r="AL410" s="42"/>
      <c r="AM410" s="327"/>
      <c r="AN410" s="44"/>
      <c r="AO410" s="171" t="str">
        <f t="shared" si="23"/>
        <v/>
      </c>
      <c r="AP410" s="44"/>
      <c r="AQ410" s="380"/>
      <c r="AR410" s="380"/>
      <c r="AS410" s="75"/>
      <c r="AT410" s="75"/>
      <c r="AU410" s="76" t="b">
        <f t="shared" si="24"/>
        <v>1</v>
      </c>
    </row>
    <row r="411" spans="1:47" ht="45" customHeight="1">
      <c r="A411" s="68"/>
      <c r="B411" s="68"/>
      <c r="C411" s="68"/>
      <c r="D411" s="66"/>
      <c r="E411" s="44"/>
      <c r="F411" s="287" t="str">
        <f t="shared" si="21"/>
        <v/>
      </c>
      <c r="G411" s="87"/>
      <c r="H411" s="84"/>
      <c r="I411" s="84"/>
      <c r="J411" s="46"/>
      <c r="K411" s="44"/>
      <c r="L411" s="44"/>
      <c r="M411" s="44"/>
      <c r="N411" s="46"/>
      <c r="O411" s="41"/>
      <c r="P411" s="194"/>
      <c r="Q411" s="41"/>
      <c r="R411" s="41"/>
      <c r="S411" s="84"/>
      <c r="T411" s="46"/>
      <c r="U411" s="201"/>
      <c r="V411" s="85"/>
      <c r="W411" s="16"/>
      <c r="X411" s="89"/>
      <c r="Y411" s="201"/>
      <c r="Z411" s="201"/>
      <c r="AA411" s="87"/>
      <c r="AB411" s="171" t="str">
        <f t="shared" si="22"/>
        <v/>
      </c>
      <c r="AC411" s="44"/>
      <c r="AD411" s="201"/>
      <c r="AE411" s="201"/>
      <c r="AF411" s="41"/>
      <c r="AG411" s="46"/>
      <c r="AH411" s="46"/>
      <c r="AI411" s="41"/>
      <c r="AJ411" s="675"/>
      <c r="AK411" s="676"/>
      <c r="AL411" s="42"/>
      <c r="AM411" s="327"/>
      <c r="AN411" s="44"/>
      <c r="AO411" s="171" t="str">
        <f t="shared" si="23"/>
        <v/>
      </c>
      <c r="AP411" s="44"/>
      <c r="AQ411" s="380"/>
      <c r="AR411" s="380"/>
      <c r="AS411" s="75"/>
      <c r="AT411" s="75"/>
      <c r="AU411" s="76" t="b">
        <f t="shared" si="24"/>
        <v>1</v>
      </c>
    </row>
    <row r="412" spans="1:47" ht="45" customHeight="1">
      <c r="A412" s="68"/>
      <c r="B412" s="68"/>
      <c r="C412" s="68"/>
      <c r="D412" s="66"/>
      <c r="E412" s="44"/>
      <c r="F412" s="287" t="str">
        <f t="shared" si="21"/>
        <v/>
      </c>
      <c r="G412" s="87"/>
      <c r="H412" s="84"/>
      <c r="I412" s="84"/>
      <c r="J412" s="46"/>
      <c r="K412" s="44"/>
      <c r="L412" s="44"/>
      <c r="M412" s="44"/>
      <c r="N412" s="46"/>
      <c r="O412" s="41"/>
      <c r="P412" s="194"/>
      <c r="Q412" s="41"/>
      <c r="R412" s="41"/>
      <c r="S412" s="84"/>
      <c r="T412" s="46"/>
      <c r="U412" s="201"/>
      <c r="V412" s="85"/>
      <c r="W412" s="16"/>
      <c r="X412" s="89"/>
      <c r="Y412" s="201"/>
      <c r="Z412" s="201"/>
      <c r="AA412" s="87"/>
      <c r="AB412" s="171" t="str">
        <f t="shared" si="22"/>
        <v/>
      </c>
      <c r="AC412" s="44"/>
      <c r="AD412" s="201"/>
      <c r="AE412" s="201"/>
      <c r="AF412" s="41"/>
      <c r="AG412" s="46"/>
      <c r="AH412" s="46"/>
      <c r="AI412" s="41"/>
      <c r="AJ412" s="675"/>
      <c r="AK412" s="676"/>
      <c r="AL412" s="42"/>
      <c r="AM412" s="327"/>
      <c r="AN412" s="44"/>
      <c r="AO412" s="171" t="str">
        <f t="shared" si="23"/>
        <v/>
      </c>
      <c r="AP412" s="44"/>
      <c r="AQ412" s="380"/>
      <c r="AR412" s="380"/>
      <c r="AS412" s="75"/>
      <c r="AT412" s="75"/>
      <c r="AU412" s="76" t="b">
        <f t="shared" si="24"/>
        <v>1</v>
      </c>
    </row>
    <row r="413" spans="1:47" ht="45" customHeight="1">
      <c r="A413" s="68"/>
      <c r="B413" s="68"/>
      <c r="C413" s="68"/>
      <c r="D413" s="66"/>
      <c r="E413" s="44"/>
      <c r="F413" s="287" t="str">
        <f t="shared" si="21"/>
        <v/>
      </c>
      <c r="G413" s="87"/>
      <c r="H413" s="84"/>
      <c r="I413" s="84"/>
      <c r="J413" s="46"/>
      <c r="K413" s="44"/>
      <c r="L413" s="44"/>
      <c r="M413" s="44"/>
      <c r="N413" s="46"/>
      <c r="O413" s="41"/>
      <c r="P413" s="194"/>
      <c r="Q413" s="41"/>
      <c r="R413" s="41"/>
      <c r="S413" s="84"/>
      <c r="T413" s="46"/>
      <c r="U413" s="201"/>
      <c r="V413" s="85"/>
      <c r="W413" s="16"/>
      <c r="X413" s="89"/>
      <c r="Y413" s="201"/>
      <c r="Z413" s="201"/>
      <c r="AA413" s="87"/>
      <c r="AB413" s="171" t="str">
        <f t="shared" si="22"/>
        <v/>
      </c>
      <c r="AC413" s="44"/>
      <c r="AD413" s="201"/>
      <c r="AE413" s="201"/>
      <c r="AF413" s="41"/>
      <c r="AG413" s="46"/>
      <c r="AH413" s="46"/>
      <c r="AI413" s="41"/>
      <c r="AJ413" s="675"/>
      <c r="AK413" s="676"/>
      <c r="AL413" s="42"/>
      <c r="AM413" s="327"/>
      <c r="AN413" s="44"/>
      <c r="AO413" s="171" t="str">
        <f t="shared" si="23"/>
        <v/>
      </c>
      <c r="AP413" s="44"/>
      <c r="AQ413" s="380"/>
      <c r="AR413" s="380"/>
      <c r="AS413" s="75"/>
      <c r="AT413" s="75"/>
      <c r="AU413" s="76" t="b">
        <f t="shared" si="24"/>
        <v>1</v>
      </c>
    </row>
    <row r="414" spans="1:47" ht="45" customHeight="1">
      <c r="A414" s="68"/>
      <c r="B414" s="68"/>
      <c r="C414" s="68"/>
      <c r="D414" s="66"/>
      <c r="E414" s="44"/>
      <c r="F414" s="287" t="str">
        <f t="shared" si="21"/>
        <v/>
      </c>
      <c r="G414" s="87"/>
      <c r="H414" s="84"/>
      <c r="I414" s="84"/>
      <c r="J414" s="46"/>
      <c r="K414" s="44"/>
      <c r="L414" s="44"/>
      <c r="M414" s="44"/>
      <c r="N414" s="46"/>
      <c r="O414" s="41"/>
      <c r="P414" s="194"/>
      <c r="Q414" s="41"/>
      <c r="R414" s="41"/>
      <c r="S414" s="84"/>
      <c r="T414" s="46"/>
      <c r="U414" s="201"/>
      <c r="V414" s="85"/>
      <c r="W414" s="16"/>
      <c r="X414" s="89"/>
      <c r="Y414" s="201"/>
      <c r="Z414" s="201"/>
      <c r="AA414" s="87"/>
      <c r="AB414" s="171" t="str">
        <f t="shared" si="22"/>
        <v/>
      </c>
      <c r="AC414" s="44"/>
      <c r="AD414" s="201"/>
      <c r="AE414" s="201"/>
      <c r="AF414" s="41"/>
      <c r="AG414" s="46"/>
      <c r="AH414" s="46"/>
      <c r="AI414" s="41"/>
      <c r="AJ414" s="675"/>
      <c r="AK414" s="676"/>
      <c r="AL414" s="42"/>
      <c r="AM414" s="327"/>
      <c r="AN414" s="44"/>
      <c r="AO414" s="171" t="str">
        <f t="shared" si="23"/>
        <v/>
      </c>
      <c r="AP414" s="44"/>
      <c r="AQ414" s="380"/>
      <c r="AR414" s="380"/>
      <c r="AS414" s="75"/>
      <c r="AT414" s="75"/>
      <c r="AU414" s="76" t="b">
        <f t="shared" si="24"/>
        <v>1</v>
      </c>
    </row>
    <row r="415" spans="1:47" ht="45" customHeight="1">
      <c r="A415" s="68"/>
      <c r="B415" s="68"/>
      <c r="C415" s="68"/>
      <c r="D415" s="66"/>
      <c r="E415" s="44"/>
      <c r="F415" s="287" t="str">
        <f t="shared" si="21"/>
        <v/>
      </c>
      <c r="G415" s="87"/>
      <c r="H415" s="84"/>
      <c r="I415" s="84"/>
      <c r="J415" s="46"/>
      <c r="K415" s="44"/>
      <c r="L415" s="44"/>
      <c r="M415" s="44"/>
      <c r="N415" s="46"/>
      <c r="O415" s="41"/>
      <c r="P415" s="194"/>
      <c r="Q415" s="41"/>
      <c r="R415" s="41"/>
      <c r="S415" s="84"/>
      <c r="T415" s="46"/>
      <c r="U415" s="201"/>
      <c r="V415" s="85"/>
      <c r="W415" s="16"/>
      <c r="X415" s="89"/>
      <c r="Y415" s="201"/>
      <c r="Z415" s="201"/>
      <c r="AA415" s="87"/>
      <c r="AB415" s="171" t="str">
        <f t="shared" si="22"/>
        <v/>
      </c>
      <c r="AC415" s="44"/>
      <c r="AD415" s="201"/>
      <c r="AE415" s="201"/>
      <c r="AF415" s="41"/>
      <c r="AG415" s="46"/>
      <c r="AH415" s="46"/>
      <c r="AI415" s="41"/>
      <c r="AJ415" s="675"/>
      <c r="AK415" s="676"/>
      <c r="AL415" s="42"/>
      <c r="AM415" s="327"/>
      <c r="AN415" s="44"/>
      <c r="AO415" s="171" t="str">
        <f t="shared" si="23"/>
        <v/>
      </c>
      <c r="AP415" s="44"/>
      <c r="AQ415" s="380"/>
      <c r="AR415" s="380"/>
      <c r="AS415" s="75"/>
      <c r="AT415" s="75"/>
      <c r="AU415" s="76" t="b">
        <f t="shared" si="24"/>
        <v>1</v>
      </c>
    </row>
    <row r="416" spans="1:47" ht="45" customHeight="1">
      <c r="A416" s="68"/>
      <c r="B416" s="68"/>
      <c r="C416" s="68"/>
      <c r="D416" s="66"/>
      <c r="E416" s="44"/>
      <c r="F416" s="287" t="str">
        <f t="shared" si="21"/>
        <v/>
      </c>
      <c r="G416" s="87"/>
      <c r="H416" s="84"/>
      <c r="I416" s="84"/>
      <c r="J416" s="46"/>
      <c r="K416" s="44"/>
      <c r="L416" s="44"/>
      <c r="M416" s="44"/>
      <c r="N416" s="46"/>
      <c r="O416" s="41"/>
      <c r="P416" s="194"/>
      <c r="Q416" s="41"/>
      <c r="R416" s="41"/>
      <c r="S416" s="84"/>
      <c r="T416" s="46"/>
      <c r="U416" s="201"/>
      <c r="V416" s="85"/>
      <c r="W416" s="16"/>
      <c r="X416" s="89"/>
      <c r="Y416" s="201"/>
      <c r="Z416" s="201"/>
      <c r="AA416" s="87"/>
      <c r="AB416" s="171" t="str">
        <f t="shared" si="22"/>
        <v/>
      </c>
      <c r="AC416" s="44"/>
      <c r="AD416" s="201"/>
      <c r="AE416" s="201"/>
      <c r="AF416" s="41"/>
      <c r="AG416" s="46"/>
      <c r="AH416" s="46"/>
      <c r="AI416" s="41"/>
      <c r="AJ416" s="675"/>
      <c r="AK416" s="676"/>
      <c r="AL416" s="42"/>
      <c r="AM416" s="327"/>
      <c r="AN416" s="44"/>
      <c r="AO416" s="171" t="str">
        <f t="shared" si="23"/>
        <v/>
      </c>
      <c r="AP416" s="44"/>
      <c r="AQ416" s="380"/>
      <c r="AR416" s="380"/>
      <c r="AS416" s="75"/>
      <c r="AT416" s="75"/>
      <c r="AU416" s="76" t="b">
        <f t="shared" si="24"/>
        <v>1</v>
      </c>
    </row>
    <row r="417" spans="1:47" ht="45" customHeight="1">
      <c r="A417" s="68"/>
      <c r="B417" s="68"/>
      <c r="C417" s="68"/>
      <c r="D417" s="66"/>
      <c r="E417" s="44"/>
      <c r="F417" s="287" t="str">
        <f t="shared" si="21"/>
        <v/>
      </c>
      <c r="G417" s="87"/>
      <c r="H417" s="84"/>
      <c r="I417" s="84"/>
      <c r="J417" s="46"/>
      <c r="K417" s="44"/>
      <c r="L417" s="44"/>
      <c r="M417" s="44"/>
      <c r="N417" s="46"/>
      <c r="O417" s="41"/>
      <c r="P417" s="194"/>
      <c r="Q417" s="41"/>
      <c r="R417" s="41"/>
      <c r="S417" s="84"/>
      <c r="T417" s="46"/>
      <c r="U417" s="201"/>
      <c r="V417" s="85"/>
      <c r="W417" s="16"/>
      <c r="X417" s="89"/>
      <c r="Y417" s="201"/>
      <c r="Z417" s="201"/>
      <c r="AA417" s="87"/>
      <c r="AB417" s="171" t="str">
        <f t="shared" si="22"/>
        <v/>
      </c>
      <c r="AC417" s="44"/>
      <c r="AD417" s="201"/>
      <c r="AE417" s="201"/>
      <c r="AF417" s="41"/>
      <c r="AG417" s="46"/>
      <c r="AH417" s="46"/>
      <c r="AI417" s="41"/>
      <c r="AJ417" s="675"/>
      <c r="AK417" s="676"/>
      <c r="AL417" s="42"/>
      <c r="AM417" s="327"/>
      <c r="AN417" s="44"/>
      <c r="AO417" s="171" t="str">
        <f t="shared" si="23"/>
        <v/>
      </c>
      <c r="AP417" s="44"/>
      <c r="AQ417" s="380"/>
      <c r="AR417" s="380"/>
      <c r="AS417" s="75"/>
      <c r="AT417" s="75"/>
      <c r="AU417" s="76" t="b">
        <f t="shared" si="24"/>
        <v>1</v>
      </c>
    </row>
    <row r="418" spans="1:47" ht="45" customHeight="1">
      <c r="A418" s="68"/>
      <c r="B418" s="68"/>
      <c r="C418" s="68"/>
      <c r="D418" s="66"/>
      <c r="E418" s="44"/>
      <c r="F418" s="287" t="str">
        <f t="shared" si="21"/>
        <v/>
      </c>
      <c r="G418" s="87"/>
      <c r="H418" s="84"/>
      <c r="I418" s="84"/>
      <c r="J418" s="46"/>
      <c r="K418" s="44"/>
      <c r="L418" s="44"/>
      <c r="M418" s="44"/>
      <c r="N418" s="46"/>
      <c r="O418" s="41"/>
      <c r="P418" s="194"/>
      <c r="Q418" s="41"/>
      <c r="R418" s="41"/>
      <c r="S418" s="84"/>
      <c r="T418" s="46"/>
      <c r="U418" s="201"/>
      <c r="V418" s="85"/>
      <c r="W418" s="16"/>
      <c r="X418" s="89"/>
      <c r="Y418" s="201"/>
      <c r="Z418" s="201"/>
      <c r="AA418" s="87"/>
      <c r="AB418" s="171" t="str">
        <f t="shared" si="22"/>
        <v/>
      </c>
      <c r="AC418" s="44"/>
      <c r="AD418" s="201"/>
      <c r="AE418" s="201"/>
      <c r="AF418" s="41"/>
      <c r="AG418" s="46"/>
      <c r="AH418" s="46"/>
      <c r="AI418" s="41"/>
      <c r="AJ418" s="675"/>
      <c r="AK418" s="676"/>
      <c r="AL418" s="42"/>
      <c r="AM418" s="327"/>
      <c r="AN418" s="44"/>
      <c r="AO418" s="171" t="str">
        <f t="shared" si="23"/>
        <v/>
      </c>
      <c r="AP418" s="44"/>
      <c r="AQ418" s="380"/>
      <c r="AR418" s="380"/>
      <c r="AS418" s="75"/>
      <c r="AT418" s="75"/>
      <c r="AU418" s="76" t="b">
        <f t="shared" si="24"/>
        <v>1</v>
      </c>
    </row>
    <row r="419" spans="1:47" ht="45" customHeight="1">
      <c r="A419" s="68"/>
      <c r="B419" s="68"/>
      <c r="C419" s="68"/>
      <c r="D419" s="66"/>
      <c r="E419" s="44"/>
      <c r="F419" s="287" t="str">
        <f t="shared" si="21"/>
        <v/>
      </c>
      <c r="G419" s="87"/>
      <c r="H419" s="84"/>
      <c r="I419" s="84"/>
      <c r="J419" s="46"/>
      <c r="K419" s="44"/>
      <c r="L419" s="44"/>
      <c r="M419" s="44"/>
      <c r="N419" s="46"/>
      <c r="O419" s="41"/>
      <c r="P419" s="194"/>
      <c r="Q419" s="41"/>
      <c r="R419" s="41"/>
      <c r="S419" s="84"/>
      <c r="T419" s="46"/>
      <c r="U419" s="201"/>
      <c r="V419" s="85"/>
      <c r="W419" s="16"/>
      <c r="X419" s="89"/>
      <c r="Y419" s="201"/>
      <c r="Z419" s="201"/>
      <c r="AA419" s="87"/>
      <c r="AB419" s="171" t="str">
        <f t="shared" si="22"/>
        <v/>
      </c>
      <c r="AC419" s="44"/>
      <c r="AD419" s="201"/>
      <c r="AE419" s="201"/>
      <c r="AF419" s="41"/>
      <c r="AG419" s="46"/>
      <c r="AH419" s="46"/>
      <c r="AI419" s="41"/>
      <c r="AJ419" s="675"/>
      <c r="AK419" s="676"/>
      <c r="AL419" s="42"/>
      <c r="AM419" s="327"/>
      <c r="AN419" s="44"/>
      <c r="AO419" s="171" t="str">
        <f t="shared" si="23"/>
        <v/>
      </c>
      <c r="AP419" s="44"/>
      <c r="AQ419" s="380"/>
      <c r="AR419" s="380"/>
      <c r="AS419" s="75"/>
      <c r="AT419" s="75"/>
      <c r="AU419" s="76" t="b">
        <f t="shared" si="24"/>
        <v>1</v>
      </c>
    </row>
    <row r="420" spans="1:47" ht="45" customHeight="1">
      <c r="A420" s="68"/>
      <c r="B420" s="68"/>
      <c r="C420" s="68"/>
      <c r="D420" s="66"/>
      <c r="E420" s="44"/>
      <c r="F420" s="287" t="str">
        <f t="shared" si="21"/>
        <v/>
      </c>
      <c r="G420" s="87"/>
      <c r="H420" s="84"/>
      <c r="I420" s="84"/>
      <c r="J420" s="46"/>
      <c r="K420" s="44"/>
      <c r="L420" s="44"/>
      <c r="M420" s="44"/>
      <c r="N420" s="46"/>
      <c r="O420" s="41"/>
      <c r="P420" s="194"/>
      <c r="Q420" s="41"/>
      <c r="R420" s="41"/>
      <c r="S420" s="84"/>
      <c r="T420" s="46"/>
      <c r="U420" s="201"/>
      <c r="V420" s="85"/>
      <c r="W420" s="16"/>
      <c r="X420" s="89"/>
      <c r="Y420" s="201"/>
      <c r="Z420" s="201"/>
      <c r="AA420" s="87"/>
      <c r="AB420" s="171" t="str">
        <f t="shared" si="22"/>
        <v/>
      </c>
      <c r="AC420" s="44"/>
      <c r="AD420" s="201"/>
      <c r="AE420" s="201"/>
      <c r="AF420" s="41"/>
      <c r="AG420" s="46"/>
      <c r="AH420" s="46"/>
      <c r="AI420" s="41"/>
      <c r="AJ420" s="675"/>
      <c r="AK420" s="676"/>
      <c r="AL420" s="42"/>
      <c r="AM420" s="327"/>
      <c r="AN420" s="44"/>
      <c r="AO420" s="171" t="str">
        <f t="shared" si="23"/>
        <v/>
      </c>
      <c r="AP420" s="44"/>
      <c r="AQ420" s="380"/>
      <c r="AR420" s="380"/>
      <c r="AS420" s="75"/>
      <c r="AT420" s="75"/>
      <c r="AU420" s="76" t="b">
        <f t="shared" si="24"/>
        <v>1</v>
      </c>
    </row>
    <row r="421" spans="1:47" ht="45" customHeight="1">
      <c r="A421" s="68"/>
      <c r="B421" s="68"/>
      <c r="C421" s="68"/>
      <c r="D421" s="66"/>
      <c r="E421" s="44"/>
      <c r="F421" s="287" t="str">
        <f t="shared" si="21"/>
        <v/>
      </c>
      <c r="G421" s="87"/>
      <c r="H421" s="84"/>
      <c r="I421" s="84"/>
      <c r="J421" s="46"/>
      <c r="K421" s="44"/>
      <c r="L421" s="44"/>
      <c r="M421" s="44"/>
      <c r="N421" s="46"/>
      <c r="O421" s="41"/>
      <c r="P421" s="194"/>
      <c r="Q421" s="41"/>
      <c r="R421" s="41"/>
      <c r="S421" s="84"/>
      <c r="T421" s="46"/>
      <c r="U421" s="201"/>
      <c r="V421" s="85"/>
      <c r="W421" s="16"/>
      <c r="X421" s="89"/>
      <c r="Y421" s="201"/>
      <c r="Z421" s="201"/>
      <c r="AA421" s="87"/>
      <c r="AB421" s="171" t="str">
        <f t="shared" si="22"/>
        <v/>
      </c>
      <c r="AC421" s="44"/>
      <c r="AD421" s="201"/>
      <c r="AE421" s="201"/>
      <c r="AF421" s="41"/>
      <c r="AG421" s="46"/>
      <c r="AH421" s="46"/>
      <c r="AI421" s="41"/>
      <c r="AJ421" s="675"/>
      <c r="AK421" s="676"/>
      <c r="AL421" s="42"/>
      <c r="AM421" s="327"/>
      <c r="AN421" s="44"/>
      <c r="AO421" s="171" t="str">
        <f t="shared" si="23"/>
        <v/>
      </c>
      <c r="AP421" s="44"/>
      <c r="AQ421" s="380"/>
      <c r="AR421" s="380"/>
      <c r="AS421" s="75"/>
      <c r="AT421" s="75"/>
      <c r="AU421" s="76" t="b">
        <f t="shared" si="24"/>
        <v>1</v>
      </c>
    </row>
    <row r="422" spans="1:47" ht="45" customHeight="1">
      <c r="A422" s="68"/>
      <c r="B422" s="68"/>
      <c r="C422" s="68"/>
      <c r="D422" s="66"/>
      <c r="E422" s="44"/>
      <c r="F422" s="287" t="str">
        <f t="shared" si="21"/>
        <v/>
      </c>
      <c r="G422" s="87"/>
      <c r="H422" s="84"/>
      <c r="I422" s="84"/>
      <c r="J422" s="46"/>
      <c r="K422" s="44"/>
      <c r="L422" s="44"/>
      <c r="M422" s="44"/>
      <c r="N422" s="46"/>
      <c r="O422" s="41"/>
      <c r="P422" s="194"/>
      <c r="Q422" s="41"/>
      <c r="R422" s="41"/>
      <c r="S422" s="84"/>
      <c r="T422" s="46"/>
      <c r="U422" s="201"/>
      <c r="V422" s="85"/>
      <c r="W422" s="16"/>
      <c r="X422" s="89"/>
      <c r="Y422" s="201"/>
      <c r="Z422" s="201"/>
      <c r="AA422" s="87"/>
      <c r="AB422" s="171" t="str">
        <f t="shared" si="22"/>
        <v/>
      </c>
      <c r="AC422" s="44"/>
      <c r="AD422" s="201"/>
      <c r="AE422" s="201"/>
      <c r="AF422" s="41"/>
      <c r="AG422" s="46"/>
      <c r="AH422" s="46"/>
      <c r="AI422" s="41"/>
      <c r="AJ422" s="675"/>
      <c r="AK422" s="676"/>
      <c r="AL422" s="42"/>
      <c r="AM422" s="327"/>
      <c r="AN422" s="44"/>
      <c r="AO422" s="171" t="str">
        <f t="shared" si="23"/>
        <v/>
      </c>
      <c r="AP422" s="44"/>
      <c r="AQ422" s="380"/>
      <c r="AR422" s="380"/>
      <c r="AS422" s="75"/>
      <c r="AT422" s="75"/>
      <c r="AU422" s="76" t="b">
        <f t="shared" si="24"/>
        <v>1</v>
      </c>
    </row>
    <row r="423" spans="1:47" ht="45" customHeight="1">
      <c r="A423" s="68"/>
      <c r="B423" s="68"/>
      <c r="C423" s="68"/>
      <c r="D423" s="66"/>
      <c r="E423" s="44"/>
      <c r="F423" s="287" t="str">
        <f t="shared" si="21"/>
        <v/>
      </c>
      <c r="G423" s="87"/>
      <c r="H423" s="84"/>
      <c r="I423" s="84"/>
      <c r="J423" s="46"/>
      <c r="K423" s="44"/>
      <c r="L423" s="44"/>
      <c r="M423" s="44"/>
      <c r="N423" s="46"/>
      <c r="O423" s="41"/>
      <c r="P423" s="194"/>
      <c r="Q423" s="41"/>
      <c r="R423" s="41"/>
      <c r="S423" s="84"/>
      <c r="T423" s="46"/>
      <c r="U423" s="201"/>
      <c r="V423" s="85"/>
      <c r="W423" s="16"/>
      <c r="X423" s="89"/>
      <c r="Y423" s="201"/>
      <c r="Z423" s="201"/>
      <c r="AA423" s="87"/>
      <c r="AB423" s="171" t="str">
        <f t="shared" si="22"/>
        <v/>
      </c>
      <c r="AC423" s="44"/>
      <c r="AD423" s="201"/>
      <c r="AE423" s="201"/>
      <c r="AF423" s="41"/>
      <c r="AG423" s="46"/>
      <c r="AH423" s="46"/>
      <c r="AI423" s="41"/>
      <c r="AJ423" s="675"/>
      <c r="AK423" s="676"/>
      <c r="AL423" s="42"/>
      <c r="AM423" s="327"/>
      <c r="AN423" s="44"/>
      <c r="AO423" s="171" t="str">
        <f t="shared" si="23"/>
        <v/>
      </c>
      <c r="AP423" s="44"/>
      <c r="AQ423" s="380"/>
      <c r="AR423" s="380"/>
      <c r="AS423" s="75"/>
      <c r="AT423" s="75"/>
      <c r="AU423" s="76" t="b">
        <f t="shared" si="24"/>
        <v>1</v>
      </c>
    </row>
    <row r="424" spans="1:47" ht="45" customHeight="1">
      <c r="A424" s="68"/>
      <c r="B424" s="68"/>
      <c r="C424" s="68"/>
      <c r="D424" s="66"/>
      <c r="E424" s="44"/>
      <c r="F424" s="287" t="str">
        <f t="shared" si="21"/>
        <v/>
      </c>
      <c r="G424" s="87"/>
      <c r="H424" s="84"/>
      <c r="I424" s="84"/>
      <c r="J424" s="46"/>
      <c r="K424" s="44"/>
      <c r="L424" s="44"/>
      <c r="M424" s="44"/>
      <c r="N424" s="46"/>
      <c r="O424" s="41"/>
      <c r="P424" s="194"/>
      <c r="Q424" s="41"/>
      <c r="R424" s="41"/>
      <c r="S424" s="84"/>
      <c r="T424" s="46"/>
      <c r="U424" s="201"/>
      <c r="V424" s="85"/>
      <c r="W424" s="16"/>
      <c r="X424" s="89"/>
      <c r="Y424" s="201"/>
      <c r="Z424" s="201"/>
      <c r="AA424" s="87"/>
      <c r="AB424" s="171" t="str">
        <f t="shared" si="22"/>
        <v/>
      </c>
      <c r="AC424" s="44"/>
      <c r="AD424" s="201"/>
      <c r="AE424" s="201"/>
      <c r="AF424" s="41"/>
      <c r="AG424" s="46"/>
      <c r="AH424" s="46"/>
      <c r="AI424" s="41"/>
      <c r="AJ424" s="675"/>
      <c r="AK424" s="676"/>
      <c r="AL424" s="42"/>
      <c r="AM424" s="327"/>
      <c r="AN424" s="44"/>
      <c r="AO424" s="171" t="str">
        <f t="shared" si="23"/>
        <v/>
      </c>
      <c r="AP424" s="44"/>
      <c r="AQ424" s="380"/>
      <c r="AR424" s="380"/>
      <c r="AS424" s="75"/>
      <c r="AT424" s="75"/>
      <c r="AU424" s="76" t="b">
        <f t="shared" si="24"/>
        <v>1</v>
      </c>
    </row>
    <row r="425" spans="1:47" ht="45" customHeight="1">
      <c r="A425" s="68"/>
      <c r="B425" s="68"/>
      <c r="C425" s="68"/>
      <c r="D425" s="66"/>
      <c r="E425" s="44"/>
      <c r="F425" s="287" t="str">
        <f t="shared" si="21"/>
        <v/>
      </c>
      <c r="G425" s="87"/>
      <c r="H425" s="84"/>
      <c r="I425" s="84"/>
      <c r="J425" s="46"/>
      <c r="K425" s="44"/>
      <c r="L425" s="44"/>
      <c r="M425" s="44"/>
      <c r="N425" s="46"/>
      <c r="O425" s="41"/>
      <c r="P425" s="194"/>
      <c r="Q425" s="41"/>
      <c r="R425" s="41"/>
      <c r="S425" s="84"/>
      <c r="T425" s="46"/>
      <c r="U425" s="201"/>
      <c r="V425" s="85"/>
      <c r="W425" s="16"/>
      <c r="X425" s="89"/>
      <c r="Y425" s="201"/>
      <c r="Z425" s="201"/>
      <c r="AA425" s="87"/>
      <c r="AB425" s="171" t="str">
        <f t="shared" si="22"/>
        <v/>
      </c>
      <c r="AC425" s="44"/>
      <c r="AD425" s="201"/>
      <c r="AE425" s="201"/>
      <c r="AF425" s="41"/>
      <c r="AG425" s="46"/>
      <c r="AH425" s="46"/>
      <c r="AI425" s="41"/>
      <c r="AJ425" s="675"/>
      <c r="AK425" s="676"/>
      <c r="AL425" s="42"/>
      <c r="AM425" s="327"/>
      <c r="AN425" s="44"/>
      <c r="AO425" s="171" t="str">
        <f t="shared" si="23"/>
        <v/>
      </c>
      <c r="AP425" s="44"/>
      <c r="AQ425" s="380"/>
      <c r="AR425" s="380"/>
      <c r="AS425" s="75"/>
      <c r="AT425" s="75"/>
      <c r="AU425" s="76" t="b">
        <f t="shared" si="24"/>
        <v>1</v>
      </c>
    </row>
    <row r="426" spans="1:47" ht="45" customHeight="1">
      <c r="A426" s="68"/>
      <c r="B426" s="68"/>
      <c r="C426" s="68"/>
      <c r="D426" s="66"/>
      <c r="E426" s="44"/>
      <c r="F426" s="287" t="str">
        <f t="shared" si="21"/>
        <v/>
      </c>
      <c r="G426" s="87"/>
      <c r="H426" s="84"/>
      <c r="I426" s="84"/>
      <c r="J426" s="46"/>
      <c r="K426" s="44"/>
      <c r="L426" s="44"/>
      <c r="M426" s="44"/>
      <c r="N426" s="46"/>
      <c r="O426" s="41"/>
      <c r="P426" s="194"/>
      <c r="Q426" s="41"/>
      <c r="R426" s="41"/>
      <c r="S426" s="84"/>
      <c r="T426" s="46"/>
      <c r="U426" s="201"/>
      <c r="V426" s="85"/>
      <c r="W426" s="16"/>
      <c r="X426" s="89"/>
      <c r="Y426" s="201"/>
      <c r="Z426" s="201"/>
      <c r="AA426" s="87"/>
      <c r="AB426" s="171" t="str">
        <f t="shared" si="22"/>
        <v/>
      </c>
      <c r="AC426" s="44"/>
      <c r="AD426" s="201"/>
      <c r="AE426" s="201"/>
      <c r="AF426" s="41"/>
      <c r="AG426" s="46"/>
      <c r="AH426" s="46"/>
      <c r="AI426" s="41"/>
      <c r="AJ426" s="675"/>
      <c r="AK426" s="676"/>
      <c r="AL426" s="42"/>
      <c r="AM426" s="327"/>
      <c r="AN426" s="44"/>
      <c r="AO426" s="171" t="str">
        <f t="shared" si="23"/>
        <v/>
      </c>
      <c r="AP426" s="44"/>
      <c r="AQ426" s="380"/>
      <c r="AR426" s="380"/>
      <c r="AS426" s="75"/>
      <c r="AT426" s="75"/>
      <c r="AU426" s="76" t="b">
        <f t="shared" si="24"/>
        <v>1</v>
      </c>
    </row>
    <row r="427" spans="1:47" ht="45" customHeight="1">
      <c r="A427" s="68"/>
      <c r="B427" s="68"/>
      <c r="C427" s="68"/>
      <c r="D427" s="66"/>
      <c r="E427" s="44"/>
      <c r="F427" s="287" t="str">
        <f t="shared" si="21"/>
        <v/>
      </c>
      <c r="G427" s="87"/>
      <c r="H427" s="84"/>
      <c r="I427" s="84"/>
      <c r="J427" s="46"/>
      <c r="K427" s="44"/>
      <c r="L427" s="44"/>
      <c r="M427" s="44"/>
      <c r="N427" s="46"/>
      <c r="O427" s="41"/>
      <c r="P427" s="194"/>
      <c r="Q427" s="41"/>
      <c r="R427" s="41"/>
      <c r="S427" s="84"/>
      <c r="T427" s="46"/>
      <c r="U427" s="201"/>
      <c r="V427" s="85"/>
      <c r="W427" s="16"/>
      <c r="X427" s="89"/>
      <c r="Y427" s="201"/>
      <c r="Z427" s="201"/>
      <c r="AA427" s="87"/>
      <c r="AB427" s="171" t="str">
        <f t="shared" si="22"/>
        <v/>
      </c>
      <c r="AC427" s="44"/>
      <c r="AD427" s="201"/>
      <c r="AE427" s="201"/>
      <c r="AF427" s="41"/>
      <c r="AG427" s="46"/>
      <c r="AH427" s="46"/>
      <c r="AI427" s="41"/>
      <c r="AJ427" s="675"/>
      <c r="AK427" s="676"/>
      <c r="AL427" s="42"/>
      <c r="AM427" s="327"/>
      <c r="AN427" s="44"/>
      <c r="AO427" s="171" t="str">
        <f t="shared" si="23"/>
        <v/>
      </c>
      <c r="AP427" s="44"/>
      <c r="AQ427" s="380"/>
      <c r="AR427" s="380"/>
      <c r="AS427" s="75"/>
      <c r="AT427" s="75"/>
      <c r="AU427" s="76" t="b">
        <f t="shared" si="24"/>
        <v>1</v>
      </c>
    </row>
    <row r="428" spans="1:47" ht="45" customHeight="1">
      <c r="A428" s="68"/>
      <c r="B428" s="68"/>
      <c r="C428" s="68"/>
      <c r="D428" s="66"/>
      <c r="E428" s="44"/>
      <c r="F428" s="287" t="str">
        <f t="shared" si="21"/>
        <v/>
      </c>
      <c r="G428" s="87"/>
      <c r="H428" s="84"/>
      <c r="I428" s="84"/>
      <c r="J428" s="46"/>
      <c r="K428" s="44"/>
      <c r="L428" s="44"/>
      <c r="M428" s="44"/>
      <c r="N428" s="46"/>
      <c r="O428" s="41"/>
      <c r="P428" s="194"/>
      <c r="Q428" s="41"/>
      <c r="R428" s="41"/>
      <c r="S428" s="84"/>
      <c r="T428" s="46"/>
      <c r="U428" s="201"/>
      <c r="V428" s="85"/>
      <c r="W428" s="16"/>
      <c r="X428" s="89"/>
      <c r="Y428" s="201"/>
      <c r="Z428" s="201"/>
      <c r="AA428" s="87"/>
      <c r="AB428" s="171" t="str">
        <f t="shared" si="22"/>
        <v/>
      </c>
      <c r="AC428" s="44"/>
      <c r="AD428" s="201"/>
      <c r="AE428" s="201"/>
      <c r="AF428" s="41"/>
      <c r="AG428" s="46"/>
      <c r="AH428" s="46"/>
      <c r="AI428" s="41"/>
      <c r="AJ428" s="675"/>
      <c r="AK428" s="676"/>
      <c r="AL428" s="42"/>
      <c r="AM428" s="327"/>
      <c r="AN428" s="44"/>
      <c r="AO428" s="171" t="str">
        <f t="shared" si="23"/>
        <v/>
      </c>
      <c r="AP428" s="44"/>
      <c r="AQ428" s="380"/>
      <c r="AR428" s="380"/>
      <c r="AS428" s="75"/>
      <c r="AT428" s="75"/>
      <c r="AU428" s="76" t="b">
        <f t="shared" si="24"/>
        <v>1</v>
      </c>
    </row>
    <row r="429" spans="1:47" ht="45" customHeight="1">
      <c r="A429" s="68"/>
      <c r="B429" s="68"/>
      <c r="C429" s="68"/>
      <c r="D429" s="66"/>
      <c r="E429" s="44"/>
      <c r="F429" s="287" t="str">
        <f t="shared" si="21"/>
        <v/>
      </c>
      <c r="G429" s="87"/>
      <c r="H429" s="84"/>
      <c r="I429" s="84"/>
      <c r="J429" s="46"/>
      <c r="K429" s="44"/>
      <c r="L429" s="44"/>
      <c r="M429" s="44"/>
      <c r="N429" s="46"/>
      <c r="O429" s="41"/>
      <c r="P429" s="194"/>
      <c r="Q429" s="41"/>
      <c r="R429" s="41"/>
      <c r="S429" s="84"/>
      <c r="T429" s="46"/>
      <c r="U429" s="201"/>
      <c r="V429" s="85"/>
      <c r="W429" s="16"/>
      <c r="X429" s="89"/>
      <c r="Y429" s="201"/>
      <c r="Z429" s="201"/>
      <c r="AA429" s="87"/>
      <c r="AB429" s="171" t="str">
        <f t="shared" si="22"/>
        <v/>
      </c>
      <c r="AC429" s="44"/>
      <c r="AD429" s="201"/>
      <c r="AE429" s="201"/>
      <c r="AF429" s="41"/>
      <c r="AG429" s="46"/>
      <c r="AH429" s="46"/>
      <c r="AI429" s="41"/>
      <c r="AJ429" s="675"/>
      <c r="AK429" s="676"/>
      <c r="AL429" s="42"/>
      <c r="AM429" s="327"/>
      <c r="AN429" s="44"/>
      <c r="AO429" s="171" t="str">
        <f t="shared" si="23"/>
        <v/>
      </c>
      <c r="AP429" s="44"/>
      <c r="AQ429" s="380"/>
      <c r="AR429" s="380"/>
      <c r="AS429" s="75"/>
      <c r="AT429" s="75"/>
      <c r="AU429" s="76" t="b">
        <f t="shared" si="24"/>
        <v>1</v>
      </c>
    </row>
    <row r="430" spans="1:47" ht="45" customHeight="1">
      <c r="A430" s="68"/>
      <c r="B430" s="68"/>
      <c r="C430" s="68"/>
      <c r="D430" s="66"/>
      <c r="E430" s="44"/>
      <c r="F430" s="287" t="str">
        <f t="shared" si="21"/>
        <v/>
      </c>
      <c r="G430" s="87"/>
      <c r="H430" s="84"/>
      <c r="I430" s="84"/>
      <c r="J430" s="46"/>
      <c r="K430" s="44"/>
      <c r="L430" s="44"/>
      <c r="M430" s="44"/>
      <c r="N430" s="46"/>
      <c r="O430" s="41"/>
      <c r="P430" s="194"/>
      <c r="Q430" s="41"/>
      <c r="R430" s="41"/>
      <c r="S430" s="84"/>
      <c r="T430" s="46"/>
      <c r="U430" s="201"/>
      <c r="V430" s="85"/>
      <c r="W430" s="16"/>
      <c r="X430" s="89"/>
      <c r="Y430" s="201"/>
      <c r="Z430" s="201"/>
      <c r="AA430" s="87"/>
      <c r="AB430" s="171" t="str">
        <f t="shared" si="22"/>
        <v/>
      </c>
      <c r="AC430" s="44"/>
      <c r="AD430" s="201"/>
      <c r="AE430" s="201"/>
      <c r="AF430" s="41"/>
      <c r="AG430" s="46"/>
      <c r="AH430" s="46"/>
      <c r="AI430" s="41"/>
      <c r="AJ430" s="675"/>
      <c r="AK430" s="676"/>
      <c r="AL430" s="42"/>
      <c r="AM430" s="327"/>
      <c r="AN430" s="44"/>
      <c r="AO430" s="171" t="str">
        <f t="shared" si="23"/>
        <v/>
      </c>
      <c r="AP430" s="44"/>
      <c r="AQ430" s="380"/>
      <c r="AR430" s="380"/>
      <c r="AS430" s="75"/>
      <c r="AT430" s="75"/>
      <c r="AU430" s="76" t="b">
        <f t="shared" si="24"/>
        <v>1</v>
      </c>
    </row>
    <row r="431" spans="1:47" ht="45" customHeight="1">
      <c r="A431" s="68"/>
      <c r="B431" s="68"/>
      <c r="C431" s="68"/>
      <c r="D431" s="66"/>
      <c r="E431" s="44"/>
      <c r="F431" s="287" t="str">
        <f t="shared" si="21"/>
        <v/>
      </c>
      <c r="G431" s="87"/>
      <c r="H431" s="84"/>
      <c r="I431" s="84"/>
      <c r="J431" s="46"/>
      <c r="K431" s="44"/>
      <c r="L431" s="44"/>
      <c r="M431" s="44"/>
      <c r="N431" s="46"/>
      <c r="O431" s="41"/>
      <c r="P431" s="194"/>
      <c r="Q431" s="41"/>
      <c r="R431" s="41"/>
      <c r="S431" s="84"/>
      <c r="T431" s="46"/>
      <c r="U431" s="201"/>
      <c r="V431" s="85"/>
      <c r="W431" s="16"/>
      <c r="X431" s="89"/>
      <c r="Y431" s="201"/>
      <c r="Z431" s="201"/>
      <c r="AA431" s="87"/>
      <c r="AB431" s="171" t="str">
        <f t="shared" si="22"/>
        <v/>
      </c>
      <c r="AC431" s="44"/>
      <c r="AD431" s="201"/>
      <c r="AE431" s="201"/>
      <c r="AF431" s="41"/>
      <c r="AG431" s="46"/>
      <c r="AH431" s="46"/>
      <c r="AI431" s="41"/>
      <c r="AJ431" s="675"/>
      <c r="AK431" s="676"/>
      <c r="AL431" s="42"/>
      <c r="AM431" s="327"/>
      <c r="AN431" s="44"/>
      <c r="AO431" s="171" t="str">
        <f t="shared" si="23"/>
        <v/>
      </c>
      <c r="AP431" s="44"/>
      <c r="AQ431" s="380"/>
      <c r="AR431" s="380"/>
      <c r="AS431" s="75"/>
      <c r="AT431" s="75"/>
      <c r="AU431" s="76" t="b">
        <f t="shared" si="24"/>
        <v>1</v>
      </c>
    </row>
    <row r="432" spans="1:47" ht="45" customHeight="1">
      <c r="A432" s="68"/>
      <c r="B432" s="68"/>
      <c r="C432" s="68"/>
      <c r="D432" s="66"/>
      <c r="E432" s="44"/>
      <c r="F432" s="287" t="str">
        <f t="shared" si="21"/>
        <v/>
      </c>
      <c r="G432" s="87"/>
      <c r="H432" s="84"/>
      <c r="I432" s="84"/>
      <c r="J432" s="46"/>
      <c r="K432" s="44"/>
      <c r="L432" s="44"/>
      <c r="M432" s="44"/>
      <c r="N432" s="46"/>
      <c r="O432" s="41"/>
      <c r="P432" s="194"/>
      <c r="Q432" s="41"/>
      <c r="R432" s="41"/>
      <c r="S432" s="84"/>
      <c r="T432" s="46"/>
      <c r="U432" s="201"/>
      <c r="V432" s="85"/>
      <c r="W432" s="16"/>
      <c r="X432" s="89"/>
      <c r="Y432" s="201"/>
      <c r="Z432" s="201"/>
      <c r="AA432" s="87"/>
      <c r="AB432" s="171" t="str">
        <f t="shared" si="22"/>
        <v/>
      </c>
      <c r="AC432" s="44"/>
      <c r="AD432" s="201"/>
      <c r="AE432" s="201"/>
      <c r="AF432" s="41"/>
      <c r="AG432" s="46"/>
      <c r="AH432" s="46"/>
      <c r="AI432" s="41"/>
      <c r="AJ432" s="675"/>
      <c r="AK432" s="676"/>
      <c r="AL432" s="42"/>
      <c r="AM432" s="327"/>
      <c r="AN432" s="44"/>
      <c r="AO432" s="171" t="str">
        <f t="shared" si="23"/>
        <v/>
      </c>
      <c r="AP432" s="44"/>
      <c r="AQ432" s="380"/>
      <c r="AR432" s="380"/>
      <c r="AS432" s="75"/>
      <c r="AT432" s="75"/>
      <c r="AU432" s="76" t="b">
        <f t="shared" si="24"/>
        <v>1</v>
      </c>
    </row>
    <row r="433" spans="1:47" ht="45" customHeight="1">
      <c r="A433" s="68"/>
      <c r="B433" s="68"/>
      <c r="C433" s="68"/>
      <c r="D433" s="66"/>
      <c r="E433" s="44"/>
      <c r="F433" s="287" t="str">
        <f t="shared" si="21"/>
        <v/>
      </c>
      <c r="G433" s="87"/>
      <c r="H433" s="84"/>
      <c r="I433" s="84"/>
      <c r="J433" s="46"/>
      <c r="K433" s="44"/>
      <c r="L433" s="44"/>
      <c r="M433" s="44"/>
      <c r="N433" s="46"/>
      <c r="O433" s="41"/>
      <c r="P433" s="194"/>
      <c r="Q433" s="41"/>
      <c r="R433" s="41"/>
      <c r="S433" s="84"/>
      <c r="T433" s="46"/>
      <c r="U433" s="201"/>
      <c r="V433" s="85"/>
      <c r="W433" s="16"/>
      <c r="X433" s="89"/>
      <c r="Y433" s="201"/>
      <c r="Z433" s="201"/>
      <c r="AA433" s="87"/>
      <c r="AB433" s="171" t="str">
        <f t="shared" si="22"/>
        <v/>
      </c>
      <c r="AC433" s="44"/>
      <c r="AD433" s="201"/>
      <c r="AE433" s="201"/>
      <c r="AF433" s="41"/>
      <c r="AG433" s="46"/>
      <c r="AH433" s="46"/>
      <c r="AI433" s="41"/>
      <c r="AJ433" s="675"/>
      <c r="AK433" s="676"/>
      <c r="AL433" s="42"/>
      <c r="AM433" s="327"/>
      <c r="AN433" s="44"/>
      <c r="AO433" s="171" t="str">
        <f t="shared" si="23"/>
        <v/>
      </c>
      <c r="AP433" s="44"/>
      <c r="AQ433" s="380"/>
      <c r="AR433" s="380"/>
      <c r="AS433" s="75"/>
      <c r="AT433" s="75"/>
      <c r="AU433" s="76" t="b">
        <f t="shared" si="24"/>
        <v>1</v>
      </c>
    </row>
    <row r="434" spans="1:47" ht="45" customHeight="1">
      <c r="A434" s="68"/>
      <c r="B434" s="68"/>
      <c r="C434" s="68"/>
      <c r="D434" s="66"/>
      <c r="E434" s="44"/>
      <c r="F434" s="287" t="str">
        <f t="shared" si="21"/>
        <v/>
      </c>
      <c r="G434" s="87"/>
      <c r="H434" s="84"/>
      <c r="I434" s="84"/>
      <c r="J434" s="46"/>
      <c r="K434" s="44"/>
      <c r="L434" s="44"/>
      <c r="M434" s="44"/>
      <c r="N434" s="46"/>
      <c r="O434" s="41"/>
      <c r="P434" s="194"/>
      <c r="Q434" s="41"/>
      <c r="R434" s="41"/>
      <c r="S434" s="84"/>
      <c r="T434" s="46"/>
      <c r="U434" s="201"/>
      <c r="V434" s="85"/>
      <c r="W434" s="16"/>
      <c r="X434" s="89"/>
      <c r="Y434" s="201"/>
      <c r="Z434" s="201"/>
      <c r="AA434" s="87"/>
      <c r="AB434" s="171" t="str">
        <f t="shared" si="22"/>
        <v/>
      </c>
      <c r="AC434" s="44"/>
      <c r="AD434" s="201"/>
      <c r="AE434" s="201"/>
      <c r="AF434" s="41"/>
      <c r="AG434" s="46"/>
      <c r="AH434" s="46"/>
      <c r="AI434" s="41"/>
      <c r="AJ434" s="675"/>
      <c r="AK434" s="676"/>
      <c r="AL434" s="42"/>
      <c r="AM434" s="327"/>
      <c r="AN434" s="44"/>
      <c r="AO434" s="171" t="str">
        <f t="shared" si="23"/>
        <v/>
      </c>
      <c r="AP434" s="44"/>
      <c r="AQ434" s="380"/>
      <c r="AR434" s="380"/>
      <c r="AS434" s="75"/>
      <c r="AT434" s="75"/>
      <c r="AU434" s="76" t="b">
        <f t="shared" si="24"/>
        <v>1</v>
      </c>
    </row>
    <row r="435" spans="1:47" ht="45" customHeight="1">
      <c r="A435" s="68"/>
      <c r="B435" s="68"/>
      <c r="C435" s="68"/>
      <c r="D435" s="66"/>
      <c r="E435" s="44"/>
      <c r="F435" s="287" t="str">
        <f t="shared" si="21"/>
        <v/>
      </c>
      <c r="G435" s="87"/>
      <c r="H435" s="84"/>
      <c r="I435" s="84"/>
      <c r="J435" s="46"/>
      <c r="K435" s="44"/>
      <c r="L435" s="44"/>
      <c r="M435" s="44"/>
      <c r="N435" s="46"/>
      <c r="O435" s="41"/>
      <c r="P435" s="194"/>
      <c r="Q435" s="41"/>
      <c r="R435" s="41"/>
      <c r="S435" s="84"/>
      <c r="T435" s="46"/>
      <c r="U435" s="201"/>
      <c r="V435" s="85"/>
      <c r="W435" s="16"/>
      <c r="X435" s="89"/>
      <c r="Y435" s="201"/>
      <c r="Z435" s="201"/>
      <c r="AA435" s="87"/>
      <c r="AB435" s="171" t="str">
        <f t="shared" si="22"/>
        <v/>
      </c>
      <c r="AC435" s="44"/>
      <c r="AD435" s="201"/>
      <c r="AE435" s="201"/>
      <c r="AF435" s="41"/>
      <c r="AG435" s="46"/>
      <c r="AH435" s="46"/>
      <c r="AI435" s="41"/>
      <c r="AJ435" s="675"/>
      <c r="AK435" s="676"/>
      <c r="AL435" s="42"/>
      <c r="AM435" s="327"/>
      <c r="AN435" s="44"/>
      <c r="AO435" s="171" t="str">
        <f t="shared" si="23"/>
        <v/>
      </c>
      <c r="AP435" s="44"/>
      <c r="AQ435" s="380"/>
      <c r="AR435" s="380"/>
      <c r="AS435" s="75"/>
      <c r="AT435" s="75"/>
      <c r="AU435" s="76" t="b">
        <f t="shared" si="24"/>
        <v>1</v>
      </c>
    </row>
    <row r="436" spans="1:47" ht="45" customHeight="1">
      <c r="A436" s="68"/>
      <c r="B436" s="68"/>
      <c r="C436" s="68"/>
      <c r="D436" s="66"/>
      <c r="E436" s="44"/>
      <c r="F436" s="287" t="str">
        <f t="shared" si="21"/>
        <v/>
      </c>
      <c r="G436" s="87"/>
      <c r="H436" s="84"/>
      <c r="I436" s="84"/>
      <c r="J436" s="46"/>
      <c r="K436" s="44"/>
      <c r="L436" s="44"/>
      <c r="M436" s="44"/>
      <c r="N436" s="46"/>
      <c r="O436" s="41"/>
      <c r="P436" s="194"/>
      <c r="Q436" s="41"/>
      <c r="R436" s="41"/>
      <c r="S436" s="84"/>
      <c r="T436" s="46"/>
      <c r="U436" s="201"/>
      <c r="V436" s="85"/>
      <c r="W436" s="16"/>
      <c r="X436" s="89"/>
      <c r="Y436" s="201"/>
      <c r="Z436" s="201"/>
      <c r="AA436" s="87"/>
      <c r="AB436" s="171" t="str">
        <f t="shared" si="22"/>
        <v/>
      </c>
      <c r="AC436" s="44"/>
      <c r="AD436" s="201"/>
      <c r="AE436" s="201"/>
      <c r="AF436" s="41"/>
      <c r="AG436" s="46"/>
      <c r="AH436" s="46"/>
      <c r="AI436" s="41"/>
      <c r="AJ436" s="675"/>
      <c r="AK436" s="676"/>
      <c r="AL436" s="42"/>
      <c r="AM436" s="327"/>
      <c r="AN436" s="44"/>
      <c r="AO436" s="171" t="str">
        <f t="shared" si="23"/>
        <v/>
      </c>
      <c r="AP436" s="44"/>
      <c r="AQ436" s="380"/>
      <c r="AR436" s="380"/>
      <c r="AS436" s="75"/>
      <c r="AT436" s="75"/>
      <c r="AU436" s="76" t="b">
        <f t="shared" si="24"/>
        <v>1</v>
      </c>
    </row>
    <row r="437" spans="1:47" ht="45" customHeight="1">
      <c r="A437" s="68"/>
      <c r="B437" s="68"/>
      <c r="C437" s="68"/>
      <c r="D437" s="66"/>
      <c r="E437" s="44"/>
      <c r="F437" s="287" t="str">
        <f t="shared" si="21"/>
        <v/>
      </c>
      <c r="G437" s="87"/>
      <c r="H437" s="84"/>
      <c r="I437" s="84"/>
      <c r="J437" s="46"/>
      <c r="K437" s="44"/>
      <c r="L437" s="44"/>
      <c r="M437" s="44"/>
      <c r="N437" s="46"/>
      <c r="O437" s="41"/>
      <c r="P437" s="194"/>
      <c r="Q437" s="41"/>
      <c r="R437" s="41"/>
      <c r="S437" s="84"/>
      <c r="T437" s="46"/>
      <c r="U437" s="201"/>
      <c r="V437" s="85"/>
      <c r="W437" s="16"/>
      <c r="X437" s="89"/>
      <c r="Y437" s="201"/>
      <c r="Z437" s="201"/>
      <c r="AA437" s="87"/>
      <c r="AB437" s="171" t="str">
        <f t="shared" si="22"/>
        <v/>
      </c>
      <c r="AC437" s="44"/>
      <c r="AD437" s="201"/>
      <c r="AE437" s="201"/>
      <c r="AF437" s="41"/>
      <c r="AG437" s="46"/>
      <c r="AH437" s="46"/>
      <c r="AI437" s="41"/>
      <c r="AJ437" s="675"/>
      <c r="AK437" s="676"/>
      <c r="AL437" s="42"/>
      <c r="AM437" s="327"/>
      <c r="AN437" s="44"/>
      <c r="AO437" s="171" t="str">
        <f t="shared" si="23"/>
        <v/>
      </c>
      <c r="AP437" s="44"/>
      <c r="AQ437" s="380"/>
      <c r="AR437" s="380"/>
      <c r="AS437" s="75"/>
      <c r="AT437" s="75"/>
      <c r="AU437" s="76" t="b">
        <f t="shared" si="24"/>
        <v>1</v>
      </c>
    </row>
    <row r="438" spans="1:47" ht="45" customHeight="1">
      <c r="A438" s="68"/>
      <c r="B438" s="68"/>
      <c r="C438" s="68"/>
      <c r="D438" s="66"/>
      <c r="E438" s="44"/>
      <c r="F438" s="287" t="str">
        <f t="shared" si="21"/>
        <v/>
      </c>
      <c r="G438" s="87"/>
      <c r="H438" s="84"/>
      <c r="I438" s="84"/>
      <c r="J438" s="46"/>
      <c r="K438" s="44"/>
      <c r="L438" s="44"/>
      <c r="M438" s="44"/>
      <c r="N438" s="46"/>
      <c r="O438" s="41"/>
      <c r="P438" s="194"/>
      <c r="Q438" s="41"/>
      <c r="R438" s="41"/>
      <c r="S438" s="84"/>
      <c r="T438" s="46"/>
      <c r="U438" s="201"/>
      <c r="V438" s="85"/>
      <c r="W438" s="16"/>
      <c r="X438" s="89"/>
      <c r="Y438" s="201"/>
      <c r="Z438" s="201"/>
      <c r="AA438" s="87"/>
      <c r="AB438" s="171" t="str">
        <f t="shared" si="22"/>
        <v/>
      </c>
      <c r="AC438" s="44"/>
      <c r="AD438" s="201"/>
      <c r="AE438" s="201"/>
      <c r="AF438" s="41"/>
      <c r="AG438" s="46"/>
      <c r="AH438" s="46"/>
      <c r="AI438" s="41"/>
      <c r="AJ438" s="675"/>
      <c r="AK438" s="676"/>
      <c r="AL438" s="42"/>
      <c r="AM438" s="327"/>
      <c r="AN438" s="44"/>
      <c r="AO438" s="171" t="str">
        <f t="shared" si="23"/>
        <v/>
      </c>
      <c r="AP438" s="44"/>
      <c r="AQ438" s="380"/>
      <c r="AR438" s="380"/>
      <c r="AS438" s="75"/>
      <c r="AT438" s="75"/>
      <c r="AU438" s="76" t="b">
        <f t="shared" si="24"/>
        <v>1</v>
      </c>
    </row>
    <row r="439" spans="1:47" ht="45" customHeight="1">
      <c r="A439" s="68"/>
      <c r="B439" s="68"/>
      <c r="C439" s="68"/>
      <c r="D439" s="66"/>
      <c r="E439" s="44"/>
      <c r="F439" s="287" t="str">
        <f t="shared" ref="F439:F500" si="25">IF(ISBLANK($E439), "", VLOOKUP($E439,참여인력_개요,2,FALSE))</f>
        <v/>
      </c>
      <c r="G439" s="87"/>
      <c r="H439" s="84"/>
      <c r="I439" s="84"/>
      <c r="J439" s="46"/>
      <c r="K439" s="44"/>
      <c r="L439" s="44"/>
      <c r="M439" s="44"/>
      <c r="N439" s="46"/>
      <c r="O439" s="41"/>
      <c r="P439" s="194"/>
      <c r="Q439" s="41"/>
      <c r="R439" s="41"/>
      <c r="S439" s="84"/>
      <c r="T439" s="46"/>
      <c r="U439" s="201"/>
      <c r="V439" s="85"/>
      <c r="W439" s="16"/>
      <c r="X439" s="89"/>
      <c r="Y439" s="201"/>
      <c r="Z439" s="201"/>
      <c r="AA439" s="87"/>
      <c r="AB439" s="171" t="str">
        <f t="shared" si="22"/>
        <v/>
      </c>
      <c r="AC439" s="44"/>
      <c r="AD439" s="201"/>
      <c r="AE439" s="201"/>
      <c r="AF439" s="41"/>
      <c r="AG439" s="46"/>
      <c r="AH439" s="46"/>
      <c r="AI439" s="41"/>
      <c r="AJ439" s="675"/>
      <c r="AK439" s="676"/>
      <c r="AL439" s="42"/>
      <c r="AM439" s="327"/>
      <c r="AN439" s="44"/>
      <c r="AO439" s="171" t="str">
        <f t="shared" si="23"/>
        <v/>
      </c>
      <c r="AP439" s="44"/>
      <c r="AQ439" s="380"/>
      <c r="AR439" s="380"/>
      <c r="AS439" s="75"/>
      <c r="AT439" s="75"/>
      <c r="AU439" s="76" t="b">
        <f t="shared" si="24"/>
        <v>1</v>
      </c>
    </row>
    <row r="440" spans="1:47" ht="45" customHeight="1">
      <c r="A440" s="68"/>
      <c r="B440" s="68"/>
      <c r="C440" s="68"/>
      <c r="D440" s="66"/>
      <c r="E440" s="44"/>
      <c r="F440" s="287" t="str">
        <f t="shared" si="25"/>
        <v/>
      </c>
      <c r="G440" s="87"/>
      <c r="H440" s="84"/>
      <c r="I440" s="84"/>
      <c r="J440" s="46"/>
      <c r="K440" s="44"/>
      <c r="L440" s="44"/>
      <c r="M440" s="44"/>
      <c r="N440" s="46"/>
      <c r="O440" s="41"/>
      <c r="P440" s="194"/>
      <c r="Q440" s="41"/>
      <c r="R440" s="41"/>
      <c r="S440" s="84"/>
      <c r="T440" s="46"/>
      <c r="U440" s="201"/>
      <c r="V440" s="85"/>
      <c r="W440" s="16"/>
      <c r="X440" s="89"/>
      <c r="Y440" s="201"/>
      <c r="Z440" s="201"/>
      <c r="AA440" s="87"/>
      <c r="AB440" s="171" t="str">
        <f t="shared" si="22"/>
        <v/>
      </c>
      <c r="AC440" s="44"/>
      <c r="AD440" s="201"/>
      <c r="AE440" s="201"/>
      <c r="AF440" s="41"/>
      <c r="AG440" s="46"/>
      <c r="AH440" s="46"/>
      <c r="AI440" s="41"/>
      <c r="AJ440" s="675"/>
      <c r="AK440" s="676"/>
      <c r="AL440" s="42"/>
      <c r="AM440" s="327"/>
      <c r="AN440" s="44"/>
      <c r="AO440" s="171" t="str">
        <f t="shared" si="23"/>
        <v/>
      </c>
      <c r="AP440" s="44"/>
      <c r="AQ440" s="380"/>
      <c r="AR440" s="380"/>
      <c r="AS440" s="75"/>
      <c r="AT440" s="75"/>
      <c r="AU440" s="76" t="b">
        <f t="shared" si="24"/>
        <v>1</v>
      </c>
    </row>
    <row r="441" spans="1:47" ht="45" customHeight="1">
      <c r="A441" s="68"/>
      <c r="B441" s="68"/>
      <c r="C441" s="68"/>
      <c r="D441" s="66"/>
      <c r="E441" s="44"/>
      <c r="F441" s="287" t="str">
        <f t="shared" si="25"/>
        <v/>
      </c>
      <c r="G441" s="87"/>
      <c r="H441" s="84"/>
      <c r="I441" s="84"/>
      <c r="J441" s="46"/>
      <c r="K441" s="44"/>
      <c r="L441" s="44"/>
      <c r="M441" s="44"/>
      <c r="N441" s="46"/>
      <c r="O441" s="41"/>
      <c r="P441" s="194"/>
      <c r="Q441" s="41"/>
      <c r="R441" s="41"/>
      <c r="S441" s="84"/>
      <c r="T441" s="46"/>
      <c r="U441" s="201"/>
      <c r="V441" s="85"/>
      <c r="W441" s="16"/>
      <c r="X441" s="89"/>
      <c r="Y441" s="201"/>
      <c r="Z441" s="201"/>
      <c r="AA441" s="87"/>
      <c r="AB441" s="171" t="str">
        <f t="shared" si="22"/>
        <v/>
      </c>
      <c r="AC441" s="44"/>
      <c r="AD441" s="201"/>
      <c r="AE441" s="201"/>
      <c r="AF441" s="41"/>
      <c r="AG441" s="46"/>
      <c r="AH441" s="46"/>
      <c r="AI441" s="41"/>
      <c r="AJ441" s="675"/>
      <c r="AK441" s="676"/>
      <c r="AL441" s="42"/>
      <c r="AM441" s="327"/>
      <c r="AN441" s="44"/>
      <c r="AO441" s="171" t="str">
        <f t="shared" si="23"/>
        <v/>
      </c>
      <c r="AP441" s="44"/>
      <c r="AQ441" s="380"/>
      <c r="AR441" s="380"/>
      <c r="AS441" s="75"/>
      <c r="AT441" s="75"/>
      <c r="AU441" s="76" t="b">
        <f t="shared" si="24"/>
        <v>1</v>
      </c>
    </row>
    <row r="442" spans="1:47" ht="45" customHeight="1">
      <c r="A442" s="68"/>
      <c r="B442" s="68"/>
      <c r="C442" s="68"/>
      <c r="D442" s="66"/>
      <c r="E442" s="44"/>
      <c r="F442" s="287" t="str">
        <f t="shared" si="25"/>
        <v/>
      </c>
      <c r="G442" s="87"/>
      <c r="H442" s="84"/>
      <c r="I442" s="84"/>
      <c r="J442" s="46"/>
      <c r="K442" s="44"/>
      <c r="L442" s="44"/>
      <c r="M442" s="44"/>
      <c r="N442" s="46"/>
      <c r="O442" s="41"/>
      <c r="P442" s="194"/>
      <c r="Q442" s="41"/>
      <c r="R442" s="41"/>
      <c r="S442" s="84"/>
      <c r="T442" s="46"/>
      <c r="U442" s="201"/>
      <c r="V442" s="85"/>
      <c r="W442" s="16"/>
      <c r="X442" s="89"/>
      <c r="Y442" s="201"/>
      <c r="Z442" s="201"/>
      <c r="AA442" s="87"/>
      <c r="AB442" s="171" t="str">
        <f t="shared" si="22"/>
        <v/>
      </c>
      <c r="AC442" s="44"/>
      <c r="AD442" s="201"/>
      <c r="AE442" s="201"/>
      <c r="AF442" s="41"/>
      <c r="AG442" s="46"/>
      <c r="AH442" s="46"/>
      <c r="AI442" s="41"/>
      <c r="AJ442" s="675"/>
      <c r="AK442" s="676"/>
      <c r="AL442" s="42"/>
      <c r="AM442" s="327"/>
      <c r="AN442" s="44"/>
      <c r="AO442" s="171" t="str">
        <f t="shared" si="23"/>
        <v/>
      </c>
      <c r="AP442" s="44"/>
      <c r="AQ442" s="380"/>
      <c r="AR442" s="380"/>
      <c r="AS442" s="75"/>
      <c r="AT442" s="75"/>
      <c r="AU442" s="76" t="b">
        <f t="shared" si="24"/>
        <v>1</v>
      </c>
    </row>
    <row r="443" spans="1:47" ht="45" customHeight="1">
      <c r="A443" s="68"/>
      <c r="B443" s="68"/>
      <c r="C443" s="68"/>
      <c r="D443" s="66"/>
      <c r="E443" s="44"/>
      <c r="F443" s="287" t="str">
        <f t="shared" si="25"/>
        <v/>
      </c>
      <c r="G443" s="87"/>
      <c r="H443" s="84"/>
      <c r="I443" s="84"/>
      <c r="J443" s="46"/>
      <c r="K443" s="44"/>
      <c r="L443" s="44"/>
      <c r="M443" s="44"/>
      <c r="N443" s="46"/>
      <c r="O443" s="41"/>
      <c r="P443" s="194"/>
      <c r="Q443" s="41"/>
      <c r="R443" s="41"/>
      <c r="S443" s="84"/>
      <c r="T443" s="46"/>
      <c r="U443" s="201"/>
      <c r="V443" s="85"/>
      <c r="W443" s="16"/>
      <c r="X443" s="89"/>
      <c r="Y443" s="201"/>
      <c r="Z443" s="201"/>
      <c r="AA443" s="87"/>
      <c r="AB443" s="171" t="str">
        <f t="shared" si="22"/>
        <v/>
      </c>
      <c r="AC443" s="44"/>
      <c r="AD443" s="201"/>
      <c r="AE443" s="201"/>
      <c r="AF443" s="41"/>
      <c r="AG443" s="46"/>
      <c r="AH443" s="46"/>
      <c r="AI443" s="41"/>
      <c r="AJ443" s="675"/>
      <c r="AK443" s="676"/>
      <c r="AL443" s="42"/>
      <c r="AM443" s="327"/>
      <c r="AN443" s="44"/>
      <c r="AO443" s="171" t="str">
        <f t="shared" si="23"/>
        <v/>
      </c>
      <c r="AP443" s="44"/>
      <c r="AQ443" s="380"/>
      <c r="AR443" s="380"/>
      <c r="AS443" s="75"/>
      <c r="AT443" s="75"/>
      <c r="AU443" s="76" t="b">
        <f t="shared" si="24"/>
        <v>1</v>
      </c>
    </row>
    <row r="444" spans="1:47" ht="45" customHeight="1">
      <c r="A444" s="68"/>
      <c r="B444" s="68"/>
      <c r="C444" s="68"/>
      <c r="D444" s="66"/>
      <c r="E444" s="44"/>
      <c r="F444" s="287" t="str">
        <f t="shared" si="25"/>
        <v/>
      </c>
      <c r="G444" s="87"/>
      <c r="H444" s="84"/>
      <c r="I444" s="84"/>
      <c r="J444" s="46"/>
      <c r="K444" s="44"/>
      <c r="L444" s="44"/>
      <c r="M444" s="44"/>
      <c r="N444" s="46"/>
      <c r="O444" s="41"/>
      <c r="P444" s="194"/>
      <c r="Q444" s="41"/>
      <c r="R444" s="41"/>
      <c r="S444" s="84"/>
      <c r="T444" s="46"/>
      <c r="U444" s="201"/>
      <c r="V444" s="85"/>
      <c r="W444" s="16"/>
      <c r="X444" s="89"/>
      <c r="Y444" s="201"/>
      <c r="Z444" s="201"/>
      <c r="AA444" s="87"/>
      <c r="AB444" s="171" t="str">
        <f t="shared" si="22"/>
        <v/>
      </c>
      <c r="AC444" s="44"/>
      <c r="AD444" s="201"/>
      <c r="AE444" s="201"/>
      <c r="AF444" s="41"/>
      <c r="AG444" s="46"/>
      <c r="AH444" s="46"/>
      <c r="AI444" s="41"/>
      <c r="AJ444" s="675"/>
      <c r="AK444" s="676"/>
      <c r="AL444" s="42"/>
      <c r="AM444" s="327"/>
      <c r="AN444" s="44"/>
      <c r="AO444" s="171" t="str">
        <f t="shared" si="23"/>
        <v/>
      </c>
      <c r="AP444" s="44"/>
      <c r="AQ444" s="380"/>
      <c r="AR444" s="380"/>
      <c r="AS444" s="75"/>
      <c r="AT444" s="75"/>
      <c r="AU444" s="76" t="b">
        <f t="shared" si="24"/>
        <v>1</v>
      </c>
    </row>
    <row r="445" spans="1:47" ht="45" customHeight="1">
      <c r="A445" s="68"/>
      <c r="B445" s="68"/>
      <c r="C445" s="68"/>
      <c r="D445" s="66"/>
      <c r="E445" s="44"/>
      <c r="F445" s="287" t="str">
        <f t="shared" si="25"/>
        <v/>
      </c>
      <c r="G445" s="87"/>
      <c r="H445" s="84"/>
      <c r="I445" s="84"/>
      <c r="J445" s="46"/>
      <c r="K445" s="44"/>
      <c r="L445" s="44"/>
      <c r="M445" s="44"/>
      <c r="N445" s="46"/>
      <c r="O445" s="41"/>
      <c r="P445" s="194"/>
      <c r="Q445" s="41"/>
      <c r="R445" s="41"/>
      <c r="S445" s="84"/>
      <c r="T445" s="46"/>
      <c r="U445" s="201"/>
      <c r="V445" s="85"/>
      <c r="W445" s="16"/>
      <c r="X445" s="89"/>
      <c r="Y445" s="201"/>
      <c r="Z445" s="201"/>
      <c r="AA445" s="87"/>
      <c r="AB445" s="171" t="str">
        <f t="shared" si="22"/>
        <v/>
      </c>
      <c r="AC445" s="44"/>
      <c r="AD445" s="201"/>
      <c r="AE445" s="201"/>
      <c r="AF445" s="41"/>
      <c r="AG445" s="46"/>
      <c r="AH445" s="46"/>
      <c r="AI445" s="41"/>
      <c r="AJ445" s="675"/>
      <c r="AK445" s="676"/>
      <c r="AL445" s="42"/>
      <c r="AM445" s="327"/>
      <c r="AN445" s="44"/>
      <c r="AO445" s="171" t="str">
        <f t="shared" si="23"/>
        <v/>
      </c>
      <c r="AP445" s="44"/>
      <c r="AQ445" s="380"/>
      <c r="AR445" s="380"/>
      <c r="AS445" s="75"/>
      <c r="AT445" s="75"/>
      <c r="AU445" s="76" t="b">
        <f t="shared" si="24"/>
        <v>1</v>
      </c>
    </row>
    <row r="446" spans="1:47" ht="45" customHeight="1">
      <c r="A446" s="68"/>
      <c r="B446" s="68"/>
      <c r="C446" s="68"/>
      <c r="D446" s="66"/>
      <c r="E446" s="44"/>
      <c r="F446" s="287" t="str">
        <f t="shared" si="25"/>
        <v/>
      </c>
      <c r="G446" s="87"/>
      <c r="H446" s="84"/>
      <c r="I446" s="84"/>
      <c r="J446" s="46"/>
      <c r="K446" s="44"/>
      <c r="L446" s="44"/>
      <c r="M446" s="44"/>
      <c r="N446" s="46"/>
      <c r="O446" s="41"/>
      <c r="P446" s="194"/>
      <c r="Q446" s="41"/>
      <c r="R446" s="41"/>
      <c r="S446" s="84"/>
      <c r="T446" s="46"/>
      <c r="U446" s="201"/>
      <c r="V446" s="85"/>
      <c r="W446" s="16"/>
      <c r="X446" s="89"/>
      <c r="Y446" s="201"/>
      <c r="Z446" s="201"/>
      <c r="AA446" s="87"/>
      <c r="AB446" s="171" t="str">
        <f t="shared" si="22"/>
        <v/>
      </c>
      <c r="AC446" s="44"/>
      <c r="AD446" s="201"/>
      <c r="AE446" s="201"/>
      <c r="AF446" s="41"/>
      <c r="AG446" s="46"/>
      <c r="AH446" s="46"/>
      <c r="AI446" s="41"/>
      <c r="AJ446" s="675"/>
      <c r="AK446" s="676"/>
      <c r="AL446" s="42"/>
      <c r="AM446" s="327"/>
      <c r="AN446" s="44"/>
      <c r="AO446" s="171" t="str">
        <f t="shared" si="23"/>
        <v/>
      </c>
      <c r="AP446" s="44"/>
      <c r="AQ446" s="380"/>
      <c r="AR446" s="380"/>
      <c r="AS446" s="75"/>
      <c r="AT446" s="75"/>
      <c r="AU446" s="76" t="b">
        <f t="shared" si="24"/>
        <v>1</v>
      </c>
    </row>
    <row r="447" spans="1:47" ht="45" customHeight="1">
      <c r="A447" s="68"/>
      <c r="B447" s="68"/>
      <c r="C447" s="68"/>
      <c r="D447" s="66"/>
      <c r="E447" s="44"/>
      <c r="F447" s="287" t="str">
        <f t="shared" si="25"/>
        <v/>
      </c>
      <c r="G447" s="87"/>
      <c r="H447" s="84"/>
      <c r="I447" s="84"/>
      <c r="J447" s="46"/>
      <c r="K447" s="44"/>
      <c r="L447" s="44"/>
      <c r="M447" s="44"/>
      <c r="N447" s="46"/>
      <c r="O447" s="41"/>
      <c r="P447" s="194"/>
      <c r="Q447" s="41"/>
      <c r="R447" s="41"/>
      <c r="S447" s="84"/>
      <c r="T447" s="46"/>
      <c r="U447" s="201"/>
      <c r="V447" s="85"/>
      <c r="W447" s="16"/>
      <c r="X447" s="89"/>
      <c r="Y447" s="201"/>
      <c r="Z447" s="201"/>
      <c r="AA447" s="87"/>
      <c r="AB447" s="171" t="str">
        <f t="shared" si="22"/>
        <v/>
      </c>
      <c r="AC447" s="44"/>
      <c r="AD447" s="201"/>
      <c r="AE447" s="201"/>
      <c r="AF447" s="41"/>
      <c r="AG447" s="46"/>
      <c r="AH447" s="46"/>
      <c r="AI447" s="41"/>
      <c r="AJ447" s="675"/>
      <c r="AK447" s="676"/>
      <c r="AL447" s="42"/>
      <c r="AM447" s="327"/>
      <c r="AN447" s="44"/>
      <c r="AO447" s="171" t="str">
        <f t="shared" si="23"/>
        <v/>
      </c>
      <c r="AP447" s="44"/>
      <c r="AQ447" s="380"/>
      <c r="AR447" s="380"/>
      <c r="AS447" s="75"/>
      <c r="AT447" s="75"/>
      <c r="AU447" s="76" t="b">
        <f t="shared" si="24"/>
        <v>1</v>
      </c>
    </row>
    <row r="448" spans="1:47" ht="45" customHeight="1">
      <c r="A448" s="68"/>
      <c r="B448" s="68"/>
      <c r="C448" s="68"/>
      <c r="D448" s="66"/>
      <c r="E448" s="44"/>
      <c r="F448" s="287" t="str">
        <f t="shared" si="25"/>
        <v/>
      </c>
      <c r="G448" s="87"/>
      <c r="H448" s="84"/>
      <c r="I448" s="84"/>
      <c r="J448" s="46"/>
      <c r="K448" s="44"/>
      <c r="L448" s="44"/>
      <c r="M448" s="44"/>
      <c r="N448" s="46"/>
      <c r="O448" s="41"/>
      <c r="P448" s="194"/>
      <c r="Q448" s="41"/>
      <c r="R448" s="41"/>
      <c r="S448" s="84"/>
      <c r="T448" s="46"/>
      <c r="U448" s="201"/>
      <c r="V448" s="85"/>
      <c r="W448" s="16"/>
      <c r="X448" s="89"/>
      <c r="Y448" s="201"/>
      <c r="Z448" s="201"/>
      <c r="AA448" s="87"/>
      <c r="AB448" s="171" t="str">
        <f t="shared" si="22"/>
        <v/>
      </c>
      <c r="AC448" s="44"/>
      <c r="AD448" s="201"/>
      <c r="AE448" s="201"/>
      <c r="AF448" s="41"/>
      <c r="AG448" s="46"/>
      <c r="AH448" s="46"/>
      <c r="AI448" s="41"/>
      <c r="AJ448" s="675"/>
      <c r="AK448" s="676"/>
      <c r="AL448" s="42"/>
      <c r="AM448" s="327"/>
      <c r="AN448" s="44"/>
      <c r="AO448" s="171" t="str">
        <f t="shared" si="23"/>
        <v/>
      </c>
      <c r="AP448" s="44"/>
      <c r="AQ448" s="380"/>
      <c r="AR448" s="380"/>
      <c r="AS448" s="75"/>
      <c r="AT448" s="75"/>
      <c r="AU448" s="76" t="b">
        <f t="shared" si="24"/>
        <v>1</v>
      </c>
    </row>
    <row r="449" spans="1:47" ht="45" customHeight="1">
      <c r="A449" s="68"/>
      <c r="B449" s="68"/>
      <c r="C449" s="68"/>
      <c r="D449" s="66"/>
      <c r="E449" s="44"/>
      <c r="F449" s="287" t="str">
        <f t="shared" si="25"/>
        <v/>
      </c>
      <c r="G449" s="87"/>
      <c r="H449" s="84"/>
      <c r="I449" s="84"/>
      <c r="J449" s="46"/>
      <c r="K449" s="44"/>
      <c r="L449" s="44"/>
      <c r="M449" s="44"/>
      <c r="N449" s="46"/>
      <c r="O449" s="41"/>
      <c r="P449" s="194"/>
      <c r="Q449" s="41"/>
      <c r="R449" s="41"/>
      <c r="S449" s="84"/>
      <c r="T449" s="46"/>
      <c r="U449" s="201"/>
      <c r="V449" s="85"/>
      <c r="W449" s="16"/>
      <c r="X449" s="89"/>
      <c r="Y449" s="201"/>
      <c r="Z449" s="201"/>
      <c r="AA449" s="87"/>
      <c r="AB449" s="171" t="str">
        <f t="shared" si="22"/>
        <v/>
      </c>
      <c r="AC449" s="44"/>
      <c r="AD449" s="201"/>
      <c r="AE449" s="201"/>
      <c r="AF449" s="41"/>
      <c r="AG449" s="46"/>
      <c r="AH449" s="46"/>
      <c r="AI449" s="41"/>
      <c r="AJ449" s="675"/>
      <c r="AK449" s="676"/>
      <c r="AL449" s="42"/>
      <c r="AM449" s="327"/>
      <c r="AN449" s="44"/>
      <c r="AO449" s="171" t="str">
        <f t="shared" si="23"/>
        <v/>
      </c>
      <c r="AP449" s="44"/>
      <c r="AQ449" s="380"/>
      <c r="AR449" s="380"/>
      <c r="AS449" s="75"/>
      <c r="AT449" s="75"/>
      <c r="AU449" s="76" t="b">
        <f t="shared" si="24"/>
        <v>1</v>
      </c>
    </row>
    <row r="450" spans="1:47" ht="45" customHeight="1">
      <c r="A450" s="68"/>
      <c r="B450" s="68"/>
      <c r="C450" s="68"/>
      <c r="D450" s="66"/>
      <c r="E450" s="44"/>
      <c r="F450" s="287" t="str">
        <f t="shared" si="25"/>
        <v/>
      </c>
      <c r="G450" s="87"/>
      <c r="H450" s="84"/>
      <c r="I450" s="84"/>
      <c r="J450" s="46"/>
      <c r="K450" s="44"/>
      <c r="L450" s="44"/>
      <c r="M450" s="44"/>
      <c r="N450" s="46"/>
      <c r="O450" s="41"/>
      <c r="P450" s="194"/>
      <c r="Q450" s="41"/>
      <c r="R450" s="41"/>
      <c r="S450" s="84"/>
      <c r="T450" s="46"/>
      <c r="U450" s="201"/>
      <c r="V450" s="85"/>
      <c r="W450" s="16"/>
      <c r="X450" s="89"/>
      <c r="Y450" s="201"/>
      <c r="Z450" s="201"/>
      <c r="AA450" s="87"/>
      <c r="AB450" s="171" t="str">
        <f t="shared" si="22"/>
        <v/>
      </c>
      <c r="AC450" s="44"/>
      <c r="AD450" s="201"/>
      <c r="AE450" s="201"/>
      <c r="AF450" s="41"/>
      <c r="AG450" s="46"/>
      <c r="AH450" s="46"/>
      <c r="AI450" s="41"/>
      <c r="AJ450" s="675"/>
      <c r="AK450" s="676"/>
      <c r="AL450" s="42"/>
      <c r="AM450" s="327"/>
      <c r="AN450" s="44"/>
      <c r="AO450" s="171" t="str">
        <f t="shared" si="23"/>
        <v/>
      </c>
      <c r="AP450" s="44"/>
      <c r="AQ450" s="380"/>
      <c r="AR450" s="380"/>
      <c r="AS450" s="75"/>
      <c r="AT450" s="75"/>
      <c r="AU450" s="76" t="b">
        <f t="shared" si="24"/>
        <v>1</v>
      </c>
    </row>
    <row r="451" spans="1:47" ht="45" customHeight="1">
      <c r="A451" s="68"/>
      <c r="B451" s="68"/>
      <c r="C451" s="68"/>
      <c r="D451" s="66"/>
      <c r="E451" s="44"/>
      <c r="F451" s="287" t="str">
        <f t="shared" si="25"/>
        <v/>
      </c>
      <c r="G451" s="87"/>
      <c r="H451" s="84"/>
      <c r="I451" s="84"/>
      <c r="J451" s="46"/>
      <c r="K451" s="44"/>
      <c r="L451" s="44"/>
      <c r="M451" s="44"/>
      <c r="N451" s="46"/>
      <c r="O451" s="41"/>
      <c r="P451" s="194"/>
      <c r="Q451" s="41"/>
      <c r="R451" s="41"/>
      <c r="S451" s="84"/>
      <c r="T451" s="46"/>
      <c r="U451" s="201"/>
      <c r="V451" s="85"/>
      <c r="W451" s="16"/>
      <c r="X451" s="89"/>
      <c r="Y451" s="201"/>
      <c r="Z451" s="201"/>
      <c r="AA451" s="87"/>
      <c r="AB451" s="171" t="str">
        <f t="shared" si="22"/>
        <v/>
      </c>
      <c r="AC451" s="44"/>
      <c r="AD451" s="201"/>
      <c r="AE451" s="201"/>
      <c r="AF451" s="41"/>
      <c r="AG451" s="46"/>
      <c r="AH451" s="46"/>
      <c r="AI451" s="41"/>
      <c r="AJ451" s="675"/>
      <c r="AK451" s="676"/>
      <c r="AL451" s="42"/>
      <c r="AM451" s="327"/>
      <c r="AN451" s="44"/>
      <c r="AO451" s="171" t="str">
        <f t="shared" si="23"/>
        <v/>
      </c>
      <c r="AP451" s="44"/>
      <c r="AQ451" s="380"/>
      <c r="AR451" s="380"/>
      <c r="AS451" s="75"/>
      <c r="AT451" s="75"/>
      <c r="AU451" s="76" t="b">
        <f t="shared" si="24"/>
        <v>1</v>
      </c>
    </row>
    <row r="452" spans="1:47" ht="45" customHeight="1">
      <c r="A452" s="68"/>
      <c r="B452" s="68"/>
      <c r="C452" s="68"/>
      <c r="D452" s="66"/>
      <c r="E452" s="44"/>
      <c r="F452" s="287" t="str">
        <f t="shared" si="25"/>
        <v/>
      </c>
      <c r="G452" s="87"/>
      <c r="H452" s="84"/>
      <c r="I452" s="84"/>
      <c r="J452" s="46"/>
      <c r="K452" s="44"/>
      <c r="L452" s="44"/>
      <c r="M452" s="44"/>
      <c r="N452" s="46"/>
      <c r="O452" s="41"/>
      <c r="P452" s="194"/>
      <c r="Q452" s="41"/>
      <c r="R452" s="41"/>
      <c r="S452" s="84"/>
      <c r="T452" s="46"/>
      <c r="U452" s="201"/>
      <c r="V452" s="85"/>
      <c r="W452" s="16"/>
      <c r="X452" s="89"/>
      <c r="Y452" s="201"/>
      <c r="Z452" s="201"/>
      <c r="AA452" s="87"/>
      <c r="AB452" s="171" t="str">
        <f t="shared" si="22"/>
        <v/>
      </c>
      <c r="AC452" s="44"/>
      <c r="AD452" s="201"/>
      <c r="AE452" s="201"/>
      <c r="AF452" s="41"/>
      <c r="AG452" s="46"/>
      <c r="AH452" s="46"/>
      <c r="AI452" s="41"/>
      <c r="AJ452" s="675"/>
      <c r="AK452" s="676"/>
      <c r="AL452" s="42"/>
      <c r="AM452" s="327"/>
      <c r="AN452" s="44"/>
      <c r="AO452" s="171" t="str">
        <f t="shared" si="23"/>
        <v/>
      </c>
      <c r="AP452" s="44"/>
      <c r="AQ452" s="380"/>
      <c r="AR452" s="380"/>
      <c r="AS452" s="75"/>
      <c r="AT452" s="75"/>
      <c r="AU452" s="76" t="b">
        <f t="shared" si="24"/>
        <v>1</v>
      </c>
    </row>
    <row r="453" spans="1:47" ht="45" customHeight="1">
      <c r="A453" s="68"/>
      <c r="B453" s="68"/>
      <c r="C453" s="68"/>
      <c r="D453" s="66"/>
      <c r="E453" s="44"/>
      <c r="F453" s="287" t="str">
        <f t="shared" si="25"/>
        <v/>
      </c>
      <c r="G453" s="87"/>
      <c r="H453" s="84"/>
      <c r="I453" s="84"/>
      <c r="J453" s="46"/>
      <c r="K453" s="44"/>
      <c r="L453" s="44"/>
      <c r="M453" s="44"/>
      <c r="N453" s="46"/>
      <c r="O453" s="41"/>
      <c r="P453" s="194"/>
      <c r="Q453" s="41"/>
      <c r="R453" s="41"/>
      <c r="S453" s="84"/>
      <c r="T453" s="46"/>
      <c r="U453" s="201"/>
      <c r="V453" s="85"/>
      <c r="W453" s="16"/>
      <c r="X453" s="89"/>
      <c r="Y453" s="201"/>
      <c r="Z453" s="201"/>
      <c r="AA453" s="87"/>
      <c r="AB453" s="171" t="str">
        <f t="shared" si="22"/>
        <v/>
      </c>
      <c r="AC453" s="44"/>
      <c r="AD453" s="201"/>
      <c r="AE453" s="201"/>
      <c r="AF453" s="41"/>
      <c r="AG453" s="46"/>
      <c r="AH453" s="46"/>
      <c r="AI453" s="41"/>
      <c r="AJ453" s="675"/>
      <c r="AK453" s="676"/>
      <c r="AL453" s="42"/>
      <c r="AM453" s="327"/>
      <c r="AN453" s="44"/>
      <c r="AO453" s="171" t="str">
        <f t="shared" si="23"/>
        <v/>
      </c>
      <c r="AP453" s="44"/>
      <c r="AQ453" s="380"/>
      <c r="AR453" s="380"/>
      <c r="AS453" s="75"/>
      <c r="AT453" s="75"/>
      <c r="AU453" s="76" t="b">
        <f t="shared" si="24"/>
        <v>1</v>
      </c>
    </row>
    <row r="454" spans="1:47" ht="45" customHeight="1">
      <c r="A454" s="68"/>
      <c r="B454" s="68"/>
      <c r="C454" s="68"/>
      <c r="D454" s="66"/>
      <c r="E454" s="44"/>
      <c r="F454" s="287" t="str">
        <f t="shared" si="25"/>
        <v/>
      </c>
      <c r="G454" s="87"/>
      <c r="H454" s="84"/>
      <c r="I454" s="84"/>
      <c r="J454" s="46"/>
      <c r="K454" s="44"/>
      <c r="L454" s="44"/>
      <c r="M454" s="44"/>
      <c r="N454" s="46"/>
      <c r="O454" s="41"/>
      <c r="P454" s="194"/>
      <c r="Q454" s="41"/>
      <c r="R454" s="41"/>
      <c r="S454" s="84"/>
      <c r="T454" s="46"/>
      <c r="U454" s="201"/>
      <c r="V454" s="85"/>
      <c r="W454" s="16"/>
      <c r="X454" s="89"/>
      <c r="Y454" s="201"/>
      <c r="Z454" s="201"/>
      <c r="AA454" s="87"/>
      <c r="AB454" s="171" t="str">
        <f t="shared" si="22"/>
        <v/>
      </c>
      <c r="AC454" s="44"/>
      <c r="AD454" s="201"/>
      <c r="AE454" s="201"/>
      <c r="AF454" s="41"/>
      <c r="AG454" s="46"/>
      <c r="AH454" s="46"/>
      <c r="AI454" s="41"/>
      <c r="AJ454" s="675"/>
      <c r="AK454" s="676"/>
      <c r="AL454" s="42"/>
      <c r="AM454" s="327"/>
      <c r="AN454" s="44"/>
      <c r="AO454" s="171" t="str">
        <f t="shared" si="23"/>
        <v/>
      </c>
      <c r="AP454" s="44"/>
      <c r="AQ454" s="380"/>
      <c r="AR454" s="380"/>
      <c r="AS454" s="75"/>
      <c r="AT454" s="75"/>
      <c r="AU454" s="76" t="b">
        <f t="shared" si="24"/>
        <v>1</v>
      </c>
    </row>
    <row r="455" spans="1:47" ht="45" customHeight="1">
      <c r="A455" s="68"/>
      <c r="B455" s="68"/>
      <c r="C455" s="68"/>
      <c r="D455" s="66"/>
      <c r="E455" s="44"/>
      <c r="F455" s="287" t="str">
        <f t="shared" si="25"/>
        <v/>
      </c>
      <c r="G455" s="87"/>
      <c r="H455" s="84"/>
      <c r="I455" s="84"/>
      <c r="J455" s="46"/>
      <c r="K455" s="44"/>
      <c r="L455" s="44"/>
      <c r="M455" s="44"/>
      <c r="N455" s="46"/>
      <c r="O455" s="41"/>
      <c r="P455" s="194"/>
      <c r="Q455" s="41"/>
      <c r="R455" s="41"/>
      <c r="S455" s="84"/>
      <c r="T455" s="46"/>
      <c r="U455" s="201"/>
      <c r="V455" s="85"/>
      <c r="W455" s="16"/>
      <c r="X455" s="89"/>
      <c r="Y455" s="201"/>
      <c r="Z455" s="201"/>
      <c r="AA455" s="87"/>
      <c r="AB455" s="171" t="str">
        <f t="shared" si="22"/>
        <v/>
      </c>
      <c r="AC455" s="44"/>
      <c r="AD455" s="201"/>
      <c r="AE455" s="201"/>
      <c r="AF455" s="41"/>
      <c r="AG455" s="46"/>
      <c r="AH455" s="46"/>
      <c r="AI455" s="41"/>
      <c r="AJ455" s="675"/>
      <c r="AK455" s="676"/>
      <c r="AL455" s="42"/>
      <c r="AM455" s="327"/>
      <c r="AN455" s="44"/>
      <c r="AO455" s="171" t="str">
        <f t="shared" si="23"/>
        <v/>
      </c>
      <c r="AP455" s="44"/>
      <c r="AQ455" s="380"/>
      <c r="AR455" s="380"/>
      <c r="AS455" s="75"/>
      <c r="AT455" s="75"/>
      <c r="AU455" s="76" t="b">
        <f t="shared" si="24"/>
        <v>1</v>
      </c>
    </row>
    <row r="456" spans="1:47" ht="45" customHeight="1">
      <c r="A456" s="68"/>
      <c r="B456" s="68"/>
      <c r="C456" s="68"/>
      <c r="D456" s="66"/>
      <c r="E456" s="44"/>
      <c r="F456" s="287" t="str">
        <f t="shared" si="25"/>
        <v/>
      </c>
      <c r="G456" s="87"/>
      <c r="H456" s="84"/>
      <c r="I456" s="84"/>
      <c r="J456" s="46"/>
      <c r="K456" s="44"/>
      <c r="L456" s="44"/>
      <c r="M456" s="44"/>
      <c r="N456" s="46"/>
      <c r="O456" s="41"/>
      <c r="P456" s="194"/>
      <c r="Q456" s="41"/>
      <c r="R456" s="41"/>
      <c r="S456" s="84"/>
      <c r="T456" s="46"/>
      <c r="U456" s="201"/>
      <c r="V456" s="85"/>
      <c r="W456" s="16"/>
      <c r="X456" s="89"/>
      <c r="Y456" s="201"/>
      <c r="Z456" s="201"/>
      <c r="AA456" s="87"/>
      <c r="AB456" s="171" t="str">
        <f t="shared" si="22"/>
        <v/>
      </c>
      <c r="AC456" s="44"/>
      <c r="AD456" s="201"/>
      <c r="AE456" s="201"/>
      <c r="AF456" s="41"/>
      <c r="AG456" s="46"/>
      <c r="AH456" s="46"/>
      <c r="AI456" s="41"/>
      <c r="AJ456" s="675"/>
      <c r="AK456" s="676"/>
      <c r="AL456" s="42"/>
      <c r="AM456" s="327"/>
      <c r="AN456" s="44"/>
      <c r="AO456" s="171" t="str">
        <f t="shared" si="23"/>
        <v/>
      </c>
      <c r="AP456" s="44"/>
      <c r="AQ456" s="380"/>
      <c r="AR456" s="380"/>
      <c r="AS456" s="75"/>
      <c r="AT456" s="75"/>
      <c r="AU456" s="76" t="b">
        <f t="shared" si="24"/>
        <v>1</v>
      </c>
    </row>
    <row r="457" spans="1:47" ht="45" customHeight="1">
      <c r="A457" s="68"/>
      <c r="B457" s="68"/>
      <c r="C457" s="68"/>
      <c r="D457" s="66"/>
      <c r="E457" s="44"/>
      <c r="F457" s="287" t="str">
        <f t="shared" si="25"/>
        <v/>
      </c>
      <c r="G457" s="87"/>
      <c r="H457" s="84"/>
      <c r="I457" s="84"/>
      <c r="J457" s="46"/>
      <c r="K457" s="44"/>
      <c r="L457" s="44"/>
      <c r="M457" s="44"/>
      <c r="N457" s="46"/>
      <c r="O457" s="41"/>
      <c r="P457" s="194"/>
      <c r="Q457" s="41"/>
      <c r="R457" s="41"/>
      <c r="S457" s="84"/>
      <c r="T457" s="46"/>
      <c r="U457" s="201"/>
      <c r="V457" s="85"/>
      <c r="W457" s="16"/>
      <c r="X457" s="89"/>
      <c r="Y457" s="201"/>
      <c r="Z457" s="201"/>
      <c r="AA457" s="87"/>
      <c r="AB457" s="171" t="str">
        <f t="shared" si="22"/>
        <v/>
      </c>
      <c r="AC457" s="44"/>
      <c r="AD457" s="201"/>
      <c r="AE457" s="201"/>
      <c r="AF457" s="41"/>
      <c r="AG457" s="46"/>
      <c r="AH457" s="46"/>
      <c r="AI457" s="41"/>
      <c r="AJ457" s="675"/>
      <c r="AK457" s="676"/>
      <c r="AL457" s="42"/>
      <c r="AM457" s="327"/>
      <c r="AN457" s="44"/>
      <c r="AO457" s="171" t="str">
        <f t="shared" si="23"/>
        <v/>
      </c>
      <c r="AP457" s="44"/>
      <c r="AQ457" s="380"/>
      <c r="AR457" s="380"/>
      <c r="AS457" s="75"/>
      <c r="AT457" s="75"/>
      <c r="AU457" s="76" t="b">
        <f t="shared" si="24"/>
        <v>1</v>
      </c>
    </row>
    <row r="458" spans="1:47" ht="45" customHeight="1">
      <c r="A458" s="68"/>
      <c r="B458" s="68"/>
      <c r="C458" s="68"/>
      <c r="D458" s="66"/>
      <c r="E458" s="44"/>
      <c r="F458" s="287" t="str">
        <f t="shared" si="25"/>
        <v/>
      </c>
      <c r="G458" s="87"/>
      <c r="H458" s="84"/>
      <c r="I458" s="84"/>
      <c r="J458" s="46"/>
      <c r="K458" s="44"/>
      <c r="L458" s="44"/>
      <c r="M458" s="44"/>
      <c r="N458" s="46"/>
      <c r="O458" s="41"/>
      <c r="P458" s="194"/>
      <c r="Q458" s="41"/>
      <c r="R458" s="41"/>
      <c r="S458" s="84"/>
      <c r="T458" s="46"/>
      <c r="U458" s="201"/>
      <c r="V458" s="85"/>
      <c r="W458" s="16"/>
      <c r="X458" s="89"/>
      <c r="Y458" s="201"/>
      <c r="Z458" s="201"/>
      <c r="AA458" s="87"/>
      <c r="AB458" s="171" t="str">
        <f t="shared" si="22"/>
        <v/>
      </c>
      <c r="AC458" s="44"/>
      <c r="AD458" s="201"/>
      <c r="AE458" s="201"/>
      <c r="AF458" s="41"/>
      <c r="AG458" s="46"/>
      <c r="AH458" s="46"/>
      <c r="AI458" s="41"/>
      <c r="AJ458" s="675"/>
      <c r="AK458" s="676"/>
      <c r="AL458" s="42"/>
      <c r="AM458" s="327"/>
      <c r="AN458" s="44"/>
      <c r="AO458" s="171" t="str">
        <f t="shared" si="23"/>
        <v/>
      </c>
      <c r="AP458" s="44"/>
      <c r="AQ458" s="380"/>
      <c r="AR458" s="380"/>
      <c r="AS458" s="75"/>
      <c r="AT458" s="75"/>
      <c r="AU458" s="76" t="b">
        <f t="shared" si="24"/>
        <v>1</v>
      </c>
    </row>
    <row r="459" spans="1:47" ht="45" customHeight="1">
      <c r="A459" s="68"/>
      <c r="B459" s="68"/>
      <c r="C459" s="68"/>
      <c r="D459" s="66"/>
      <c r="E459" s="44"/>
      <c r="F459" s="287" t="str">
        <f t="shared" si="25"/>
        <v/>
      </c>
      <c r="G459" s="87"/>
      <c r="H459" s="84"/>
      <c r="I459" s="84"/>
      <c r="J459" s="46"/>
      <c r="K459" s="44"/>
      <c r="L459" s="44"/>
      <c r="M459" s="44"/>
      <c r="N459" s="46"/>
      <c r="O459" s="41"/>
      <c r="P459" s="194"/>
      <c r="Q459" s="41"/>
      <c r="R459" s="41"/>
      <c r="S459" s="84"/>
      <c r="T459" s="46"/>
      <c r="U459" s="201"/>
      <c r="V459" s="85"/>
      <c r="W459" s="16"/>
      <c r="X459" s="89"/>
      <c r="Y459" s="201"/>
      <c r="Z459" s="201"/>
      <c r="AA459" s="87"/>
      <c r="AB459" s="171" t="str">
        <f t="shared" ref="AB459:AB500" si="26">IF(ISBLANK(X459),"",DATEDIF(S459,X459,"d")/365)</f>
        <v/>
      </c>
      <c r="AC459" s="44"/>
      <c r="AD459" s="201"/>
      <c r="AE459" s="201"/>
      <c r="AF459" s="41"/>
      <c r="AG459" s="46"/>
      <c r="AH459" s="46"/>
      <c r="AI459" s="41"/>
      <c r="AJ459" s="675"/>
      <c r="AK459" s="676"/>
      <c r="AL459" s="42"/>
      <c r="AM459" s="327"/>
      <c r="AN459" s="44"/>
      <c r="AO459" s="171" t="str">
        <f t="shared" ref="AO459:AO500" si="27">IF(AN459="YES",(S459-AM459)/365,"")</f>
        <v/>
      </c>
      <c r="AP459" s="44"/>
      <c r="AQ459" s="380"/>
      <c r="AR459" s="380"/>
      <c r="AS459" s="75"/>
      <c r="AT459" s="75"/>
      <c r="AU459" s="76" t="b">
        <f t="shared" ref="AU459:AU500" si="28">ROUND(U459,)=ROUND(Z459,)+ROUND(AH459,)+ROUND(AD459,)</f>
        <v>1</v>
      </c>
    </row>
    <row r="460" spans="1:47" ht="45" customHeight="1">
      <c r="A460" s="68"/>
      <c r="B460" s="68"/>
      <c r="C460" s="68"/>
      <c r="D460" s="66"/>
      <c r="E460" s="44"/>
      <c r="F460" s="287" t="str">
        <f t="shared" si="25"/>
        <v/>
      </c>
      <c r="G460" s="87"/>
      <c r="H460" s="84"/>
      <c r="I460" s="84"/>
      <c r="J460" s="46"/>
      <c r="K460" s="44"/>
      <c r="L460" s="44"/>
      <c r="M460" s="44"/>
      <c r="N460" s="46"/>
      <c r="O460" s="41"/>
      <c r="P460" s="194"/>
      <c r="Q460" s="41"/>
      <c r="R460" s="41"/>
      <c r="S460" s="84"/>
      <c r="T460" s="46"/>
      <c r="U460" s="201"/>
      <c r="V460" s="85"/>
      <c r="W460" s="16"/>
      <c r="X460" s="89"/>
      <c r="Y460" s="201"/>
      <c r="Z460" s="201"/>
      <c r="AA460" s="87"/>
      <c r="AB460" s="171" t="str">
        <f t="shared" si="26"/>
        <v/>
      </c>
      <c r="AC460" s="44"/>
      <c r="AD460" s="201"/>
      <c r="AE460" s="201"/>
      <c r="AF460" s="41"/>
      <c r="AG460" s="46"/>
      <c r="AH460" s="46"/>
      <c r="AI460" s="41"/>
      <c r="AJ460" s="675"/>
      <c r="AK460" s="676"/>
      <c r="AL460" s="42"/>
      <c r="AM460" s="327"/>
      <c r="AN460" s="44"/>
      <c r="AO460" s="171" t="str">
        <f t="shared" si="27"/>
        <v/>
      </c>
      <c r="AP460" s="44"/>
      <c r="AQ460" s="380"/>
      <c r="AR460" s="380"/>
      <c r="AS460" s="75"/>
      <c r="AT460" s="75"/>
      <c r="AU460" s="76" t="b">
        <f t="shared" si="28"/>
        <v>1</v>
      </c>
    </row>
    <row r="461" spans="1:47" ht="45" customHeight="1">
      <c r="A461" s="68"/>
      <c r="B461" s="68"/>
      <c r="C461" s="68"/>
      <c r="D461" s="66"/>
      <c r="E461" s="44"/>
      <c r="F461" s="287" t="str">
        <f t="shared" si="25"/>
        <v/>
      </c>
      <c r="G461" s="87"/>
      <c r="H461" s="84"/>
      <c r="I461" s="84"/>
      <c r="J461" s="46"/>
      <c r="K461" s="44"/>
      <c r="L461" s="44"/>
      <c r="M461" s="44"/>
      <c r="N461" s="46"/>
      <c r="O461" s="41"/>
      <c r="P461" s="194"/>
      <c r="Q461" s="41"/>
      <c r="R461" s="41"/>
      <c r="S461" s="84"/>
      <c r="T461" s="46"/>
      <c r="U461" s="201"/>
      <c r="V461" s="85"/>
      <c r="W461" s="16"/>
      <c r="X461" s="89"/>
      <c r="Y461" s="201"/>
      <c r="Z461" s="201"/>
      <c r="AA461" s="87"/>
      <c r="AB461" s="171" t="str">
        <f t="shared" si="26"/>
        <v/>
      </c>
      <c r="AC461" s="44"/>
      <c r="AD461" s="201"/>
      <c r="AE461" s="201"/>
      <c r="AF461" s="41"/>
      <c r="AG461" s="46"/>
      <c r="AH461" s="46"/>
      <c r="AI461" s="41"/>
      <c r="AJ461" s="675"/>
      <c r="AK461" s="676"/>
      <c r="AL461" s="42"/>
      <c r="AM461" s="327"/>
      <c r="AN461" s="44"/>
      <c r="AO461" s="171" t="str">
        <f t="shared" si="27"/>
        <v/>
      </c>
      <c r="AP461" s="44"/>
      <c r="AQ461" s="380"/>
      <c r="AR461" s="380"/>
      <c r="AS461" s="75"/>
      <c r="AT461" s="75"/>
      <c r="AU461" s="76" t="b">
        <f t="shared" si="28"/>
        <v>1</v>
      </c>
    </row>
    <row r="462" spans="1:47" ht="45" customHeight="1">
      <c r="A462" s="68"/>
      <c r="B462" s="68"/>
      <c r="C462" s="68"/>
      <c r="D462" s="66"/>
      <c r="E462" s="44"/>
      <c r="F462" s="287" t="str">
        <f t="shared" si="25"/>
        <v/>
      </c>
      <c r="G462" s="87"/>
      <c r="H462" s="84"/>
      <c r="I462" s="84"/>
      <c r="J462" s="46"/>
      <c r="K462" s="44"/>
      <c r="L462" s="44"/>
      <c r="M462" s="44"/>
      <c r="N462" s="46"/>
      <c r="O462" s="41"/>
      <c r="P462" s="194"/>
      <c r="Q462" s="41"/>
      <c r="R462" s="41"/>
      <c r="S462" s="84"/>
      <c r="T462" s="46"/>
      <c r="U462" s="201"/>
      <c r="V462" s="85"/>
      <c r="W462" s="16"/>
      <c r="X462" s="89"/>
      <c r="Y462" s="201"/>
      <c r="Z462" s="201"/>
      <c r="AA462" s="87"/>
      <c r="AB462" s="171" t="str">
        <f t="shared" si="26"/>
        <v/>
      </c>
      <c r="AC462" s="44"/>
      <c r="AD462" s="201"/>
      <c r="AE462" s="201"/>
      <c r="AF462" s="41"/>
      <c r="AG462" s="46"/>
      <c r="AH462" s="46"/>
      <c r="AI462" s="41"/>
      <c r="AJ462" s="675"/>
      <c r="AK462" s="676"/>
      <c r="AL462" s="42"/>
      <c r="AM462" s="327"/>
      <c r="AN462" s="44"/>
      <c r="AO462" s="171" t="str">
        <f t="shared" si="27"/>
        <v/>
      </c>
      <c r="AP462" s="44"/>
      <c r="AQ462" s="380"/>
      <c r="AR462" s="380"/>
      <c r="AS462" s="75"/>
      <c r="AT462" s="75"/>
      <c r="AU462" s="76" t="b">
        <f t="shared" si="28"/>
        <v>1</v>
      </c>
    </row>
    <row r="463" spans="1:47" ht="45" customHeight="1">
      <c r="A463" s="68"/>
      <c r="B463" s="68"/>
      <c r="C463" s="68"/>
      <c r="D463" s="66"/>
      <c r="E463" s="44"/>
      <c r="F463" s="287" t="str">
        <f t="shared" si="25"/>
        <v/>
      </c>
      <c r="G463" s="87"/>
      <c r="H463" s="84"/>
      <c r="I463" s="84"/>
      <c r="J463" s="46"/>
      <c r="K463" s="44"/>
      <c r="L463" s="44"/>
      <c r="M463" s="44"/>
      <c r="N463" s="46"/>
      <c r="O463" s="41"/>
      <c r="P463" s="194"/>
      <c r="Q463" s="41"/>
      <c r="R463" s="41"/>
      <c r="S463" s="84"/>
      <c r="T463" s="46"/>
      <c r="U463" s="201"/>
      <c r="V463" s="85"/>
      <c r="W463" s="16"/>
      <c r="X463" s="89"/>
      <c r="Y463" s="201"/>
      <c r="Z463" s="201"/>
      <c r="AA463" s="87"/>
      <c r="AB463" s="171" t="str">
        <f t="shared" si="26"/>
        <v/>
      </c>
      <c r="AC463" s="44"/>
      <c r="AD463" s="201"/>
      <c r="AE463" s="201"/>
      <c r="AF463" s="41"/>
      <c r="AG463" s="46"/>
      <c r="AH463" s="46"/>
      <c r="AI463" s="41"/>
      <c r="AJ463" s="675"/>
      <c r="AK463" s="676"/>
      <c r="AL463" s="42"/>
      <c r="AM463" s="327"/>
      <c r="AN463" s="44"/>
      <c r="AO463" s="171" t="str">
        <f t="shared" si="27"/>
        <v/>
      </c>
      <c r="AP463" s="44"/>
      <c r="AQ463" s="380"/>
      <c r="AR463" s="380"/>
      <c r="AS463" s="75"/>
      <c r="AT463" s="75"/>
      <c r="AU463" s="76" t="b">
        <f t="shared" si="28"/>
        <v>1</v>
      </c>
    </row>
    <row r="464" spans="1:47" ht="45" customHeight="1">
      <c r="A464" s="68"/>
      <c r="B464" s="68"/>
      <c r="C464" s="68"/>
      <c r="D464" s="66"/>
      <c r="E464" s="44"/>
      <c r="F464" s="287" t="str">
        <f t="shared" si="25"/>
        <v/>
      </c>
      <c r="G464" s="87"/>
      <c r="H464" s="84"/>
      <c r="I464" s="84"/>
      <c r="J464" s="46"/>
      <c r="K464" s="44"/>
      <c r="L464" s="44"/>
      <c r="M464" s="44"/>
      <c r="N464" s="46"/>
      <c r="O464" s="41"/>
      <c r="P464" s="194"/>
      <c r="Q464" s="41"/>
      <c r="R464" s="41"/>
      <c r="S464" s="84"/>
      <c r="T464" s="46"/>
      <c r="U464" s="201"/>
      <c r="V464" s="85"/>
      <c r="W464" s="16"/>
      <c r="X464" s="89"/>
      <c r="Y464" s="201"/>
      <c r="Z464" s="201"/>
      <c r="AA464" s="87"/>
      <c r="AB464" s="171" t="str">
        <f t="shared" si="26"/>
        <v/>
      </c>
      <c r="AC464" s="44"/>
      <c r="AD464" s="201"/>
      <c r="AE464" s="201"/>
      <c r="AF464" s="41"/>
      <c r="AG464" s="46"/>
      <c r="AH464" s="46"/>
      <c r="AI464" s="41"/>
      <c r="AJ464" s="675"/>
      <c r="AK464" s="676"/>
      <c r="AL464" s="42"/>
      <c r="AM464" s="327"/>
      <c r="AN464" s="44"/>
      <c r="AO464" s="171" t="str">
        <f t="shared" si="27"/>
        <v/>
      </c>
      <c r="AP464" s="44"/>
      <c r="AQ464" s="380"/>
      <c r="AR464" s="380"/>
      <c r="AS464" s="75"/>
      <c r="AT464" s="75"/>
      <c r="AU464" s="76" t="b">
        <f t="shared" si="28"/>
        <v>1</v>
      </c>
    </row>
    <row r="465" spans="1:47" ht="45" customHeight="1">
      <c r="A465" s="68"/>
      <c r="B465" s="68"/>
      <c r="C465" s="68"/>
      <c r="D465" s="66"/>
      <c r="E465" s="44"/>
      <c r="F465" s="287" t="str">
        <f t="shared" si="25"/>
        <v/>
      </c>
      <c r="G465" s="87"/>
      <c r="H465" s="84"/>
      <c r="I465" s="84"/>
      <c r="J465" s="46"/>
      <c r="K465" s="44"/>
      <c r="L465" s="44"/>
      <c r="M465" s="44"/>
      <c r="N465" s="46"/>
      <c r="O465" s="41"/>
      <c r="P465" s="194"/>
      <c r="Q465" s="41"/>
      <c r="R465" s="41"/>
      <c r="S465" s="84"/>
      <c r="T465" s="46"/>
      <c r="U465" s="201"/>
      <c r="V465" s="85"/>
      <c r="W465" s="16"/>
      <c r="X465" s="89"/>
      <c r="Y465" s="201"/>
      <c r="Z465" s="201"/>
      <c r="AA465" s="87"/>
      <c r="AB465" s="171" t="str">
        <f t="shared" si="26"/>
        <v/>
      </c>
      <c r="AC465" s="44"/>
      <c r="AD465" s="201"/>
      <c r="AE465" s="201"/>
      <c r="AF465" s="41"/>
      <c r="AG465" s="46"/>
      <c r="AH465" s="46"/>
      <c r="AI465" s="41"/>
      <c r="AJ465" s="675"/>
      <c r="AK465" s="676"/>
      <c r="AL465" s="42"/>
      <c r="AM465" s="327"/>
      <c r="AN465" s="44"/>
      <c r="AO465" s="171" t="str">
        <f t="shared" si="27"/>
        <v/>
      </c>
      <c r="AP465" s="44"/>
      <c r="AQ465" s="380"/>
      <c r="AR465" s="380"/>
      <c r="AS465" s="75"/>
      <c r="AT465" s="75"/>
      <c r="AU465" s="76" t="b">
        <f t="shared" si="28"/>
        <v>1</v>
      </c>
    </row>
    <row r="466" spans="1:47" ht="45" customHeight="1">
      <c r="A466" s="68"/>
      <c r="B466" s="68"/>
      <c r="C466" s="68"/>
      <c r="D466" s="66"/>
      <c r="E466" s="44"/>
      <c r="F466" s="287" t="str">
        <f t="shared" si="25"/>
        <v/>
      </c>
      <c r="G466" s="87"/>
      <c r="H466" s="84"/>
      <c r="I466" s="84"/>
      <c r="J466" s="46"/>
      <c r="K466" s="44"/>
      <c r="L466" s="44"/>
      <c r="M466" s="44"/>
      <c r="N466" s="46"/>
      <c r="O466" s="41"/>
      <c r="P466" s="194"/>
      <c r="Q466" s="41"/>
      <c r="R466" s="41"/>
      <c r="S466" s="84"/>
      <c r="T466" s="46"/>
      <c r="U466" s="201"/>
      <c r="V466" s="85"/>
      <c r="W466" s="16"/>
      <c r="X466" s="89"/>
      <c r="Y466" s="201"/>
      <c r="Z466" s="201"/>
      <c r="AA466" s="87"/>
      <c r="AB466" s="171" t="str">
        <f t="shared" si="26"/>
        <v/>
      </c>
      <c r="AC466" s="44"/>
      <c r="AD466" s="201"/>
      <c r="AE466" s="201"/>
      <c r="AF466" s="41"/>
      <c r="AG466" s="46"/>
      <c r="AH466" s="46"/>
      <c r="AI466" s="41"/>
      <c r="AJ466" s="675"/>
      <c r="AK466" s="676"/>
      <c r="AL466" s="42"/>
      <c r="AM466" s="327"/>
      <c r="AN466" s="44"/>
      <c r="AO466" s="171" t="str">
        <f t="shared" si="27"/>
        <v/>
      </c>
      <c r="AP466" s="44"/>
      <c r="AQ466" s="380"/>
      <c r="AR466" s="380"/>
      <c r="AS466" s="75"/>
      <c r="AT466" s="75"/>
      <c r="AU466" s="76" t="b">
        <f t="shared" si="28"/>
        <v>1</v>
      </c>
    </row>
    <row r="467" spans="1:47" ht="45" customHeight="1">
      <c r="A467" s="68"/>
      <c r="B467" s="68"/>
      <c r="C467" s="68"/>
      <c r="D467" s="66"/>
      <c r="E467" s="44"/>
      <c r="F467" s="287" t="str">
        <f t="shared" si="25"/>
        <v/>
      </c>
      <c r="G467" s="87"/>
      <c r="H467" s="84"/>
      <c r="I467" s="84"/>
      <c r="J467" s="46"/>
      <c r="K467" s="44"/>
      <c r="L467" s="44"/>
      <c r="M467" s="44"/>
      <c r="N467" s="46"/>
      <c r="O467" s="41"/>
      <c r="P467" s="194"/>
      <c r="Q467" s="41"/>
      <c r="R467" s="41"/>
      <c r="S467" s="84"/>
      <c r="T467" s="46"/>
      <c r="U467" s="201"/>
      <c r="V467" s="85"/>
      <c r="W467" s="16"/>
      <c r="X467" s="89"/>
      <c r="Y467" s="201"/>
      <c r="Z467" s="201"/>
      <c r="AA467" s="87"/>
      <c r="AB467" s="171" t="str">
        <f t="shared" si="26"/>
        <v/>
      </c>
      <c r="AC467" s="44"/>
      <c r="AD467" s="201"/>
      <c r="AE467" s="201"/>
      <c r="AF467" s="41"/>
      <c r="AG467" s="46"/>
      <c r="AH467" s="46"/>
      <c r="AI467" s="41"/>
      <c r="AJ467" s="675"/>
      <c r="AK467" s="676"/>
      <c r="AL467" s="42"/>
      <c r="AM467" s="327"/>
      <c r="AN467" s="44"/>
      <c r="AO467" s="171" t="str">
        <f t="shared" si="27"/>
        <v/>
      </c>
      <c r="AP467" s="44"/>
      <c r="AQ467" s="380"/>
      <c r="AR467" s="380"/>
      <c r="AS467" s="75"/>
      <c r="AT467" s="75"/>
      <c r="AU467" s="76" t="b">
        <f t="shared" si="28"/>
        <v>1</v>
      </c>
    </row>
    <row r="468" spans="1:47" ht="45" customHeight="1">
      <c r="A468" s="68"/>
      <c r="B468" s="68"/>
      <c r="C468" s="68"/>
      <c r="D468" s="66"/>
      <c r="E468" s="44"/>
      <c r="F468" s="287" t="str">
        <f t="shared" si="25"/>
        <v/>
      </c>
      <c r="G468" s="87"/>
      <c r="H468" s="84"/>
      <c r="I468" s="84"/>
      <c r="J468" s="46"/>
      <c r="K468" s="44"/>
      <c r="L468" s="44"/>
      <c r="M468" s="44"/>
      <c r="N468" s="46"/>
      <c r="O468" s="41"/>
      <c r="P468" s="194"/>
      <c r="Q468" s="41"/>
      <c r="R468" s="41"/>
      <c r="S468" s="84"/>
      <c r="T468" s="46"/>
      <c r="U468" s="201"/>
      <c r="V468" s="85"/>
      <c r="W468" s="16"/>
      <c r="X468" s="89"/>
      <c r="Y468" s="201"/>
      <c r="Z468" s="201"/>
      <c r="AA468" s="87"/>
      <c r="AB468" s="171" t="str">
        <f t="shared" si="26"/>
        <v/>
      </c>
      <c r="AC468" s="44"/>
      <c r="AD468" s="201"/>
      <c r="AE468" s="201"/>
      <c r="AF468" s="41"/>
      <c r="AG468" s="46"/>
      <c r="AH468" s="46"/>
      <c r="AI468" s="41"/>
      <c r="AJ468" s="675"/>
      <c r="AK468" s="676"/>
      <c r="AL468" s="42"/>
      <c r="AM468" s="327"/>
      <c r="AN468" s="44"/>
      <c r="AO468" s="171" t="str">
        <f t="shared" si="27"/>
        <v/>
      </c>
      <c r="AP468" s="44"/>
      <c r="AQ468" s="380"/>
      <c r="AR468" s="380"/>
      <c r="AS468" s="75"/>
      <c r="AT468" s="75"/>
      <c r="AU468" s="76" t="b">
        <f t="shared" si="28"/>
        <v>1</v>
      </c>
    </row>
    <row r="469" spans="1:47" ht="45" customHeight="1">
      <c r="A469" s="68"/>
      <c r="B469" s="68"/>
      <c r="C469" s="68"/>
      <c r="D469" s="66"/>
      <c r="E469" s="44"/>
      <c r="F469" s="287" t="str">
        <f t="shared" si="25"/>
        <v/>
      </c>
      <c r="G469" s="87"/>
      <c r="H469" s="84"/>
      <c r="I469" s="84"/>
      <c r="J469" s="46"/>
      <c r="K469" s="44"/>
      <c r="L469" s="44"/>
      <c r="M469" s="44"/>
      <c r="N469" s="46"/>
      <c r="O469" s="41"/>
      <c r="P469" s="194"/>
      <c r="Q469" s="41"/>
      <c r="R469" s="41"/>
      <c r="S469" s="84"/>
      <c r="T469" s="46"/>
      <c r="U469" s="201"/>
      <c r="V469" s="85"/>
      <c r="W469" s="16"/>
      <c r="X469" s="89"/>
      <c r="Y469" s="201"/>
      <c r="Z469" s="201"/>
      <c r="AA469" s="87"/>
      <c r="AB469" s="171" t="str">
        <f t="shared" si="26"/>
        <v/>
      </c>
      <c r="AC469" s="44"/>
      <c r="AD469" s="201"/>
      <c r="AE469" s="201"/>
      <c r="AF469" s="41"/>
      <c r="AG469" s="46"/>
      <c r="AH469" s="46"/>
      <c r="AI469" s="41"/>
      <c r="AJ469" s="675"/>
      <c r="AK469" s="676"/>
      <c r="AL469" s="42"/>
      <c r="AM469" s="327"/>
      <c r="AN469" s="44"/>
      <c r="AO469" s="171" t="str">
        <f t="shared" si="27"/>
        <v/>
      </c>
      <c r="AP469" s="44"/>
      <c r="AQ469" s="380"/>
      <c r="AR469" s="380"/>
      <c r="AS469" s="75"/>
      <c r="AT469" s="75"/>
      <c r="AU469" s="76" t="b">
        <f t="shared" si="28"/>
        <v>1</v>
      </c>
    </row>
    <row r="470" spans="1:47" ht="45" customHeight="1">
      <c r="A470" s="68"/>
      <c r="B470" s="68"/>
      <c r="C470" s="68"/>
      <c r="D470" s="66"/>
      <c r="E470" s="44"/>
      <c r="F470" s="287" t="str">
        <f t="shared" si="25"/>
        <v/>
      </c>
      <c r="G470" s="87"/>
      <c r="H470" s="84"/>
      <c r="I470" s="84"/>
      <c r="J470" s="46"/>
      <c r="K470" s="44"/>
      <c r="L470" s="44"/>
      <c r="M470" s="44"/>
      <c r="N470" s="46"/>
      <c r="O470" s="41"/>
      <c r="P470" s="194"/>
      <c r="Q470" s="41"/>
      <c r="R470" s="41"/>
      <c r="S470" s="84"/>
      <c r="T470" s="46"/>
      <c r="U470" s="201"/>
      <c r="V470" s="85"/>
      <c r="W470" s="16"/>
      <c r="X470" s="89"/>
      <c r="Y470" s="201"/>
      <c r="Z470" s="201"/>
      <c r="AA470" s="87"/>
      <c r="AB470" s="171" t="str">
        <f t="shared" si="26"/>
        <v/>
      </c>
      <c r="AC470" s="44"/>
      <c r="AD470" s="201"/>
      <c r="AE470" s="201"/>
      <c r="AF470" s="41"/>
      <c r="AG470" s="46"/>
      <c r="AH470" s="46"/>
      <c r="AI470" s="41"/>
      <c r="AJ470" s="675"/>
      <c r="AK470" s="676"/>
      <c r="AL470" s="42"/>
      <c r="AM470" s="327"/>
      <c r="AN470" s="44"/>
      <c r="AO470" s="171" t="str">
        <f t="shared" si="27"/>
        <v/>
      </c>
      <c r="AP470" s="44"/>
      <c r="AQ470" s="380"/>
      <c r="AR470" s="380"/>
      <c r="AS470" s="75"/>
      <c r="AT470" s="75"/>
      <c r="AU470" s="76" t="b">
        <f t="shared" si="28"/>
        <v>1</v>
      </c>
    </row>
    <row r="471" spans="1:47" ht="45" customHeight="1">
      <c r="A471" s="68"/>
      <c r="B471" s="68"/>
      <c r="C471" s="68"/>
      <c r="D471" s="66"/>
      <c r="E471" s="44"/>
      <c r="F471" s="287" t="str">
        <f t="shared" si="25"/>
        <v/>
      </c>
      <c r="G471" s="87"/>
      <c r="H471" s="84"/>
      <c r="I471" s="84"/>
      <c r="J471" s="46"/>
      <c r="K471" s="44"/>
      <c r="L471" s="44"/>
      <c r="M471" s="44"/>
      <c r="N471" s="46"/>
      <c r="O471" s="41"/>
      <c r="P471" s="194"/>
      <c r="Q471" s="41"/>
      <c r="R471" s="41"/>
      <c r="S471" s="84"/>
      <c r="T471" s="46"/>
      <c r="U471" s="201"/>
      <c r="V471" s="85"/>
      <c r="W471" s="16"/>
      <c r="X471" s="89"/>
      <c r="Y471" s="201"/>
      <c r="Z471" s="201"/>
      <c r="AA471" s="87"/>
      <c r="AB471" s="171" t="str">
        <f t="shared" si="26"/>
        <v/>
      </c>
      <c r="AC471" s="44"/>
      <c r="AD471" s="201"/>
      <c r="AE471" s="201"/>
      <c r="AF471" s="41"/>
      <c r="AG471" s="46"/>
      <c r="AH471" s="46"/>
      <c r="AI471" s="41"/>
      <c r="AJ471" s="675"/>
      <c r="AK471" s="676"/>
      <c r="AL471" s="42"/>
      <c r="AM471" s="327"/>
      <c r="AN471" s="44"/>
      <c r="AO471" s="171" t="str">
        <f t="shared" si="27"/>
        <v/>
      </c>
      <c r="AP471" s="44"/>
      <c r="AQ471" s="380"/>
      <c r="AR471" s="380"/>
      <c r="AS471" s="75"/>
      <c r="AT471" s="75"/>
      <c r="AU471" s="76" t="b">
        <f t="shared" si="28"/>
        <v>1</v>
      </c>
    </row>
    <row r="472" spans="1:47" ht="45" customHeight="1">
      <c r="A472" s="68"/>
      <c r="B472" s="68"/>
      <c r="C472" s="68"/>
      <c r="D472" s="66"/>
      <c r="E472" s="44"/>
      <c r="F472" s="287" t="str">
        <f t="shared" si="25"/>
        <v/>
      </c>
      <c r="G472" s="87"/>
      <c r="H472" s="84"/>
      <c r="I472" s="84"/>
      <c r="J472" s="46"/>
      <c r="K472" s="44"/>
      <c r="L472" s="44"/>
      <c r="M472" s="44"/>
      <c r="N472" s="46"/>
      <c r="O472" s="41"/>
      <c r="P472" s="194"/>
      <c r="Q472" s="41"/>
      <c r="R472" s="41"/>
      <c r="S472" s="84"/>
      <c r="T472" s="46"/>
      <c r="U472" s="201"/>
      <c r="V472" s="85"/>
      <c r="W472" s="16"/>
      <c r="X472" s="89"/>
      <c r="Y472" s="201"/>
      <c r="Z472" s="201"/>
      <c r="AA472" s="87"/>
      <c r="AB472" s="171" t="str">
        <f t="shared" si="26"/>
        <v/>
      </c>
      <c r="AC472" s="44"/>
      <c r="AD472" s="201"/>
      <c r="AE472" s="201"/>
      <c r="AF472" s="41"/>
      <c r="AG472" s="46"/>
      <c r="AH472" s="46"/>
      <c r="AI472" s="41"/>
      <c r="AJ472" s="675"/>
      <c r="AK472" s="676"/>
      <c r="AL472" s="42"/>
      <c r="AM472" s="327"/>
      <c r="AN472" s="44"/>
      <c r="AO472" s="171" t="str">
        <f t="shared" si="27"/>
        <v/>
      </c>
      <c r="AP472" s="44"/>
      <c r="AQ472" s="380"/>
      <c r="AR472" s="380"/>
      <c r="AS472" s="75"/>
      <c r="AT472" s="75"/>
      <c r="AU472" s="76" t="b">
        <f t="shared" si="28"/>
        <v>1</v>
      </c>
    </row>
    <row r="473" spans="1:47" ht="45" customHeight="1">
      <c r="A473" s="68"/>
      <c r="B473" s="68"/>
      <c r="C473" s="68"/>
      <c r="D473" s="66"/>
      <c r="E473" s="44"/>
      <c r="F473" s="287" t="str">
        <f t="shared" si="25"/>
        <v/>
      </c>
      <c r="G473" s="87"/>
      <c r="H473" s="84"/>
      <c r="I473" s="84"/>
      <c r="J473" s="46"/>
      <c r="K473" s="44"/>
      <c r="L473" s="44"/>
      <c r="M473" s="44"/>
      <c r="N473" s="46"/>
      <c r="O473" s="41"/>
      <c r="P473" s="194"/>
      <c r="Q473" s="41"/>
      <c r="R473" s="41"/>
      <c r="S473" s="84"/>
      <c r="T473" s="46"/>
      <c r="U473" s="201"/>
      <c r="V473" s="85"/>
      <c r="W473" s="16"/>
      <c r="X473" s="89"/>
      <c r="Y473" s="201"/>
      <c r="Z473" s="201"/>
      <c r="AA473" s="87"/>
      <c r="AB473" s="171" t="str">
        <f t="shared" si="26"/>
        <v/>
      </c>
      <c r="AC473" s="44"/>
      <c r="AD473" s="201"/>
      <c r="AE473" s="201"/>
      <c r="AF473" s="41"/>
      <c r="AG473" s="46"/>
      <c r="AH473" s="46"/>
      <c r="AI473" s="41"/>
      <c r="AJ473" s="675"/>
      <c r="AK473" s="676"/>
      <c r="AL473" s="42"/>
      <c r="AM473" s="327"/>
      <c r="AN473" s="44"/>
      <c r="AO473" s="171" t="str">
        <f t="shared" si="27"/>
        <v/>
      </c>
      <c r="AP473" s="44"/>
      <c r="AQ473" s="380"/>
      <c r="AR473" s="380"/>
      <c r="AS473" s="75"/>
      <c r="AT473" s="75"/>
      <c r="AU473" s="76" t="b">
        <f t="shared" si="28"/>
        <v>1</v>
      </c>
    </row>
    <row r="474" spans="1:47" ht="45" customHeight="1">
      <c r="A474" s="68"/>
      <c r="B474" s="68"/>
      <c r="C474" s="68"/>
      <c r="D474" s="66"/>
      <c r="E474" s="44"/>
      <c r="F474" s="287" t="str">
        <f t="shared" si="25"/>
        <v/>
      </c>
      <c r="G474" s="87"/>
      <c r="H474" s="84"/>
      <c r="I474" s="84"/>
      <c r="J474" s="46"/>
      <c r="K474" s="44"/>
      <c r="L474" s="44"/>
      <c r="M474" s="44"/>
      <c r="N474" s="46"/>
      <c r="O474" s="41"/>
      <c r="P474" s="194"/>
      <c r="Q474" s="41"/>
      <c r="R474" s="41"/>
      <c r="S474" s="84"/>
      <c r="T474" s="119"/>
      <c r="U474" s="201"/>
      <c r="V474" s="85"/>
      <c r="W474" s="16"/>
      <c r="X474" s="89"/>
      <c r="Y474" s="201"/>
      <c r="Z474" s="201"/>
      <c r="AA474" s="87"/>
      <c r="AB474" s="171" t="str">
        <f t="shared" si="26"/>
        <v/>
      </c>
      <c r="AC474" s="44"/>
      <c r="AD474" s="201"/>
      <c r="AE474" s="201"/>
      <c r="AF474" s="41"/>
      <c r="AG474" s="46"/>
      <c r="AH474" s="46"/>
      <c r="AI474" s="41"/>
      <c r="AJ474" s="675"/>
      <c r="AK474" s="676"/>
      <c r="AL474" s="42"/>
      <c r="AM474" s="327"/>
      <c r="AN474" s="44"/>
      <c r="AO474" s="171" t="str">
        <f t="shared" si="27"/>
        <v/>
      </c>
      <c r="AP474" s="44"/>
      <c r="AQ474" s="380"/>
      <c r="AR474" s="380"/>
      <c r="AS474" s="75"/>
      <c r="AT474" s="75"/>
      <c r="AU474" s="76" t="b">
        <f t="shared" si="28"/>
        <v>1</v>
      </c>
    </row>
    <row r="475" spans="1:47" ht="45" customHeight="1">
      <c r="A475" s="68"/>
      <c r="B475" s="68"/>
      <c r="C475" s="68"/>
      <c r="D475" s="66"/>
      <c r="E475" s="44"/>
      <c r="F475" s="287" t="str">
        <f t="shared" si="25"/>
        <v/>
      </c>
      <c r="G475" s="87"/>
      <c r="H475" s="84"/>
      <c r="I475" s="84"/>
      <c r="J475" s="46"/>
      <c r="K475" s="44"/>
      <c r="L475" s="44"/>
      <c r="M475" s="44"/>
      <c r="N475" s="46"/>
      <c r="O475" s="41"/>
      <c r="P475" s="194"/>
      <c r="Q475" s="41"/>
      <c r="R475" s="41"/>
      <c r="S475" s="84"/>
      <c r="T475" s="119"/>
      <c r="U475" s="201"/>
      <c r="V475" s="85"/>
      <c r="W475" s="16"/>
      <c r="X475" s="89"/>
      <c r="Y475" s="201"/>
      <c r="Z475" s="201"/>
      <c r="AA475" s="87"/>
      <c r="AB475" s="171" t="str">
        <f t="shared" si="26"/>
        <v/>
      </c>
      <c r="AC475" s="44"/>
      <c r="AD475" s="201"/>
      <c r="AE475" s="201"/>
      <c r="AF475" s="41"/>
      <c r="AG475" s="46"/>
      <c r="AH475" s="46"/>
      <c r="AI475" s="41"/>
      <c r="AJ475" s="675"/>
      <c r="AK475" s="676"/>
      <c r="AL475" s="42"/>
      <c r="AM475" s="327"/>
      <c r="AN475" s="44"/>
      <c r="AO475" s="171" t="str">
        <f t="shared" si="27"/>
        <v/>
      </c>
      <c r="AP475" s="44"/>
      <c r="AQ475" s="380"/>
      <c r="AR475" s="380"/>
      <c r="AS475" s="75"/>
      <c r="AT475" s="75"/>
      <c r="AU475" s="76" t="b">
        <f t="shared" si="28"/>
        <v>1</v>
      </c>
    </row>
    <row r="476" spans="1:47" ht="45" customHeight="1">
      <c r="A476" s="68"/>
      <c r="B476" s="68"/>
      <c r="C476" s="68"/>
      <c r="D476" s="66"/>
      <c r="E476" s="44"/>
      <c r="F476" s="287" t="str">
        <f t="shared" si="25"/>
        <v/>
      </c>
      <c r="G476" s="87"/>
      <c r="H476" s="84"/>
      <c r="I476" s="84"/>
      <c r="J476" s="46"/>
      <c r="K476" s="44"/>
      <c r="L476" s="44"/>
      <c r="M476" s="44"/>
      <c r="N476" s="46"/>
      <c r="O476" s="41"/>
      <c r="P476" s="194"/>
      <c r="Q476" s="41"/>
      <c r="R476" s="41"/>
      <c r="S476" s="84"/>
      <c r="T476" s="119"/>
      <c r="U476" s="201"/>
      <c r="V476" s="85"/>
      <c r="W476" s="16"/>
      <c r="X476" s="89"/>
      <c r="Y476" s="201"/>
      <c r="Z476" s="201"/>
      <c r="AA476" s="87"/>
      <c r="AB476" s="171" t="str">
        <f t="shared" si="26"/>
        <v/>
      </c>
      <c r="AC476" s="44"/>
      <c r="AD476" s="201"/>
      <c r="AE476" s="201"/>
      <c r="AF476" s="41"/>
      <c r="AG476" s="46"/>
      <c r="AH476" s="46"/>
      <c r="AI476" s="41"/>
      <c r="AJ476" s="675"/>
      <c r="AK476" s="676"/>
      <c r="AL476" s="42"/>
      <c r="AM476" s="327"/>
      <c r="AN476" s="44"/>
      <c r="AO476" s="171" t="str">
        <f t="shared" si="27"/>
        <v/>
      </c>
      <c r="AP476" s="44"/>
      <c r="AQ476" s="380"/>
      <c r="AR476" s="380"/>
      <c r="AS476" s="75"/>
      <c r="AT476" s="75"/>
      <c r="AU476" s="76" t="b">
        <f t="shared" si="28"/>
        <v>1</v>
      </c>
    </row>
    <row r="477" spans="1:47" ht="45" customHeight="1">
      <c r="A477" s="68"/>
      <c r="B477" s="68"/>
      <c r="C477" s="68"/>
      <c r="D477" s="66"/>
      <c r="E477" s="44"/>
      <c r="F477" s="287" t="str">
        <f t="shared" si="25"/>
        <v/>
      </c>
      <c r="G477" s="87"/>
      <c r="H477" s="84"/>
      <c r="I477" s="84"/>
      <c r="J477" s="46"/>
      <c r="K477" s="44"/>
      <c r="L477" s="44"/>
      <c r="M477" s="44"/>
      <c r="N477" s="46"/>
      <c r="O477" s="41"/>
      <c r="P477" s="194"/>
      <c r="Q477" s="41"/>
      <c r="R477" s="41"/>
      <c r="S477" s="84"/>
      <c r="T477" s="119"/>
      <c r="U477" s="201"/>
      <c r="V477" s="85"/>
      <c r="W477" s="16"/>
      <c r="X477" s="89"/>
      <c r="Y477" s="201"/>
      <c r="Z477" s="201"/>
      <c r="AA477" s="87"/>
      <c r="AB477" s="171" t="str">
        <f t="shared" si="26"/>
        <v/>
      </c>
      <c r="AC477" s="44"/>
      <c r="AD477" s="201"/>
      <c r="AE477" s="201"/>
      <c r="AF477" s="41"/>
      <c r="AG477" s="46"/>
      <c r="AH477" s="46"/>
      <c r="AI477" s="41"/>
      <c r="AJ477" s="675"/>
      <c r="AK477" s="676"/>
      <c r="AL477" s="42"/>
      <c r="AM477" s="327"/>
      <c r="AN477" s="44"/>
      <c r="AO477" s="171" t="str">
        <f t="shared" si="27"/>
        <v/>
      </c>
      <c r="AP477" s="44"/>
      <c r="AQ477" s="380"/>
      <c r="AR477" s="380"/>
      <c r="AS477" s="75"/>
      <c r="AT477" s="75"/>
      <c r="AU477" s="76" t="b">
        <f t="shared" si="28"/>
        <v>1</v>
      </c>
    </row>
    <row r="478" spans="1:47" ht="45" customHeight="1">
      <c r="A478" s="68"/>
      <c r="B478" s="68"/>
      <c r="C478" s="68"/>
      <c r="D478" s="66"/>
      <c r="E478" s="44"/>
      <c r="F478" s="287" t="str">
        <f t="shared" si="25"/>
        <v/>
      </c>
      <c r="G478" s="87"/>
      <c r="H478" s="84"/>
      <c r="I478" s="84"/>
      <c r="J478" s="46"/>
      <c r="K478" s="44"/>
      <c r="L478" s="44"/>
      <c r="M478" s="44"/>
      <c r="N478" s="46"/>
      <c r="O478" s="41"/>
      <c r="P478" s="194"/>
      <c r="Q478" s="41"/>
      <c r="R478" s="41"/>
      <c r="S478" s="84"/>
      <c r="T478" s="46"/>
      <c r="U478" s="201"/>
      <c r="V478" s="85"/>
      <c r="W478" s="16"/>
      <c r="X478" s="89"/>
      <c r="Y478" s="201"/>
      <c r="Z478" s="201"/>
      <c r="AA478" s="87"/>
      <c r="AB478" s="171" t="str">
        <f t="shared" si="26"/>
        <v/>
      </c>
      <c r="AC478" s="44"/>
      <c r="AD478" s="201"/>
      <c r="AE478" s="201"/>
      <c r="AF478" s="41"/>
      <c r="AG478" s="46"/>
      <c r="AH478" s="46"/>
      <c r="AI478" s="41"/>
      <c r="AJ478" s="675"/>
      <c r="AK478" s="676"/>
      <c r="AL478" s="42"/>
      <c r="AM478" s="327"/>
      <c r="AN478" s="44"/>
      <c r="AO478" s="171" t="str">
        <f t="shared" si="27"/>
        <v/>
      </c>
      <c r="AP478" s="44"/>
      <c r="AQ478" s="380"/>
      <c r="AR478" s="380"/>
      <c r="AS478" s="75"/>
      <c r="AT478" s="75"/>
      <c r="AU478" s="76" t="b">
        <f t="shared" si="28"/>
        <v>1</v>
      </c>
    </row>
    <row r="479" spans="1:47" ht="45" customHeight="1">
      <c r="A479" s="68"/>
      <c r="B479" s="68"/>
      <c r="C479" s="68"/>
      <c r="D479" s="66"/>
      <c r="E479" s="44"/>
      <c r="F479" s="287" t="str">
        <f t="shared" si="25"/>
        <v/>
      </c>
      <c r="G479" s="87"/>
      <c r="H479" s="84"/>
      <c r="I479" s="84"/>
      <c r="J479" s="46"/>
      <c r="K479" s="44"/>
      <c r="L479" s="44"/>
      <c r="M479" s="44"/>
      <c r="N479" s="46"/>
      <c r="O479" s="41"/>
      <c r="P479" s="194"/>
      <c r="Q479" s="41"/>
      <c r="R479" s="41"/>
      <c r="S479" s="84"/>
      <c r="T479" s="119"/>
      <c r="U479" s="201"/>
      <c r="V479" s="85"/>
      <c r="W479" s="16"/>
      <c r="X479" s="89"/>
      <c r="Y479" s="201"/>
      <c r="Z479" s="201"/>
      <c r="AA479" s="87"/>
      <c r="AB479" s="171" t="str">
        <f t="shared" si="26"/>
        <v/>
      </c>
      <c r="AC479" s="44"/>
      <c r="AD479" s="201"/>
      <c r="AE479" s="201"/>
      <c r="AF479" s="41"/>
      <c r="AG479" s="46"/>
      <c r="AH479" s="46"/>
      <c r="AI479" s="41"/>
      <c r="AJ479" s="675"/>
      <c r="AK479" s="676"/>
      <c r="AL479" s="42"/>
      <c r="AM479" s="327"/>
      <c r="AN479" s="44"/>
      <c r="AO479" s="171" t="str">
        <f t="shared" si="27"/>
        <v/>
      </c>
      <c r="AP479" s="44"/>
      <c r="AQ479" s="380"/>
      <c r="AR479" s="380"/>
      <c r="AS479" s="75"/>
      <c r="AT479" s="75"/>
      <c r="AU479" s="76" t="b">
        <f t="shared" si="28"/>
        <v>1</v>
      </c>
    </row>
    <row r="480" spans="1:47" ht="45" customHeight="1">
      <c r="A480" s="68"/>
      <c r="B480" s="68"/>
      <c r="C480" s="68"/>
      <c r="D480" s="66"/>
      <c r="E480" s="44"/>
      <c r="F480" s="287" t="str">
        <f t="shared" si="25"/>
        <v/>
      </c>
      <c r="G480" s="87"/>
      <c r="H480" s="84"/>
      <c r="I480" s="84"/>
      <c r="J480" s="46"/>
      <c r="K480" s="44"/>
      <c r="L480" s="44"/>
      <c r="M480" s="44"/>
      <c r="N480" s="46"/>
      <c r="O480" s="41"/>
      <c r="P480" s="194"/>
      <c r="Q480" s="41"/>
      <c r="R480" s="41"/>
      <c r="S480" s="84"/>
      <c r="T480" s="119"/>
      <c r="U480" s="201"/>
      <c r="V480" s="85"/>
      <c r="W480" s="16"/>
      <c r="X480" s="89"/>
      <c r="Y480" s="201"/>
      <c r="Z480" s="201"/>
      <c r="AA480" s="87"/>
      <c r="AB480" s="171" t="str">
        <f t="shared" si="26"/>
        <v/>
      </c>
      <c r="AC480" s="44"/>
      <c r="AD480" s="201"/>
      <c r="AE480" s="201"/>
      <c r="AF480" s="41"/>
      <c r="AG480" s="46"/>
      <c r="AH480" s="46"/>
      <c r="AI480" s="41"/>
      <c r="AJ480" s="675"/>
      <c r="AK480" s="676"/>
      <c r="AL480" s="42"/>
      <c r="AM480" s="327"/>
      <c r="AN480" s="44"/>
      <c r="AO480" s="171" t="str">
        <f t="shared" si="27"/>
        <v/>
      </c>
      <c r="AP480" s="44"/>
      <c r="AQ480" s="380"/>
      <c r="AR480" s="380"/>
      <c r="AS480" s="75"/>
      <c r="AT480" s="75"/>
      <c r="AU480" s="76" t="b">
        <f t="shared" si="28"/>
        <v>1</v>
      </c>
    </row>
    <row r="481" spans="1:47" ht="45" customHeight="1">
      <c r="A481" s="68"/>
      <c r="B481" s="68"/>
      <c r="C481" s="68"/>
      <c r="D481" s="66"/>
      <c r="E481" s="44"/>
      <c r="F481" s="287" t="str">
        <f t="shared" si="25"/>
        <v/>
      </c>
      <c r="G481" s="87"/>
      <c r="H481" s="84"/>
      <c r="I481" s="84"/>
      <c r="J481" s="46"/>
      <c r="K481" s="44"/>
      <c r="L481" s="44"/>
      <c r="M481" s="44"/>
      <c r="N481" s="46"/>
      <c r="O481" s="41"/>
      <c r="P481" s="194"/>
      <c r="Q481" s="41"/>
      <c r="R481" s="41"/>
      <c r="S481" s="84"/>
      <c r="T481" s="46"/>
      <c r="U481" s="201"/>
      <c r="V481" s="85"/>
      <c r="W481" s="16"/>
      <c r="X481" s="89"/>
      <c r="Y481" s="201"/>
      <c r="Z481" s="201"/>
      <c r="AA481" s="87"/>
      <c r="AB481" s="171" t="str">
        <f t="shared" si="26"/>
        <v/>
      </c>
      <c r="AC481" s="44"/>
      <c r="AD481" s="201"/>
      <c r="AE481" s="201"/>
      <c r="AF481" s="41"/>
      <c r="AG481" s="46"/>
      <c r="AH481" s="46"/>
      <c r="AI481" s="41"/>
      <c r="AJ481" s="675"/>
      <c r="AK481" s="676"/>
      <c r="AL481" s="42"/>
      <c r="AM481" s="327"/>
      <c r="AN481" s="44"/>
      <c r="AO481" s="171" t="str">
        <f t="shared" si="27"/>
        <v/>
      </c>
      <c r="AP481" s="44"/>
      <c r="AQ481" s="380"/>
      <c r="AR481" s="380"/>
      <c r="AS481" s="75"/>
      <c r="AT481" s="75"/>
      <c r="AU481" s="76" t="b">
        <f t="shared" si="28"/>
        <v>1</v>
      </c>
    </row>
    <row r="482" spans="1:47" ht="45" customHeight="1">
      <c r="A482" s="68"/>
      <c r="B482" s="68"/>
      <c r="C482" s="68"/>
      <c r="D482" s="66"/>
      <c r="E482" s="44"/>
      <c r="F482" s="287" t="str">
        <f t="shared" si="25"/>
        <v/>
      </c>
      <c r="G482" s="87"/>
      <c r="H482" s="84"/>
      <c r="I482" s="84"/>
      <c r="J482" s="46"/>
      <c r="K482" s="44"/>
      <c r="L482" s="44"/>
      <c r="M482" s="44"/>
      <c r="N482" s="46"/>
      <c r="O482" s="41"/>
      <c r="P482" s="194"/>
      <c r="Q482" s="41"/>
      <c r="R482" s="41"/>
      <c r="S482" s="84"/>
      <c r="T482" s="119"/>
      <c r="U482" s="201"/>
      <c r="V482" s="85"/>
      <c r="W482" s="16"/>
      <c r="X482" s="89"/>
      <c r="Y482" s="201"/>
      <c r="Z482" s="201"/>
      <c r="AA482" s="87"/>
      <c r="AB482" s="171" t="str">
        <f t="shared" si="26"/>
        <v/>
      </c>
      <c r="AC482" s="44"/>
      <c r="AD482" s="201"/>
      <c r="AE482" s="201"/>
      <c r="AF482" s="41"/>
      <c r="AG482" s="46"/>
      <c r="AH482" s="46"/>
      <c r="AI482" s="41"/>
      <c r="AJ482" s="675"/>
      <c r="AK482" s="676"/>
      <c r="AL482" s="42"/>
      <c r="AM482" s="327"/>
      <c r="AN482" s="44"/>
      <c r="AO482" s="171" t="str">
        <f t="shared" si="27"/>
        <v/>
      </c>
      <c r="AP482" s="44"/>
      <c r="AQ482" s="380"/>
      <c r="AR482" s="380"/>
      <c r="AS482" s="75"/>
      <c r="AT482" s="75"/>
      <c r="AU482" s="76" t="b">
        <f t="shared" si="28"/>
        <v>1</v>
      </c>
    </row>
    <row r="483" spans="1:47" ht="45" customHeight="1">
      <c r="A483" s="68"/>
      <c r="B483" s="68"/>
      <c r="C483" s="68"/>
      <c r="D483" s="66"/>
      <c r="E483" s="44"/>
      <c r="F483" s="287" t="str">
        <f t="shared" si="25"/>
        <v/>
      </c>
      <c r="G483" s="87"/>
      <c r="H483" s="84"/>
      <c r="I483" s="84"/>
      <c r="J483" s="46"/>
      <c r="K483" s="44"/>
      <c r="L483" s="44"/>
      <c r="M483" s="44"/>
      <c r="N483" s="46"/>
      <c r="O483" s="41"/>
      <c r="P483" s="194"/>
      <c r="Q483" s="41"/>
      <c r="R483" s="41"/>
      <c r="S483" s="84"/>
      <c r="T483" s="119"/>
      <c r="U483" s="201"/>
      <c r="V483" s="85"/>
      <c r="W483" s="16"/>
      <c r="X483" s="89"/>
      <c r="Y483" s="201"/>
      <c r="Z483" s="201"/>
      <c r="AA483" s="87"/>
      <c r="AB483" s="171" t="str">
        <f t="shared" si="26"/>
        <v/>
      </c>
      <c r="AC483" s="44"/>
      <c r="AD483" s="201"/>
      <c r="AE483" s="201"/>
      <c r="AF483" s="41"/>
      <c r="AG483" s="46"/>
      <c r="AH483" s="46"/>
      <c r="AI483" s="41"/>
      <c r="AJ483" s="675"/>
      <c r="AK483" s="676"/>
      <c r="AL483" s="42"/>
      <c r="AM483" s="327"/>
      <c r="AN483" s="44"/>
      <c r="AO483" s="171" t="str">
        <f t="shared" si="27"/>
        <v/>
      </c>
      <c r="AP483" s="44"/>
      <c r="AQ483" s="380"/>
      <c r="AR483" s="380"/>
      <c r="AS483" s="75"/>
      <c r="AT483" s="75"/>
      <c r="AU483" s="76" t="b">
        <f t="shared" si="28"/>
        <v>1</v>
      </c>
    </row>
    <row r="484" spans="1:47" ht="45" customHeight="1">
      <c r="A484" s="68"/>
      <c r="B484" s="68"/>
      <c r="C484" s="68"/>
      <c r="D484" s="66"/>
      <c r="E484" s="44"/>
      <c r="F484" s="287" t="str">
        <f t="shared" si="25"/>
        <v/>
      </c>
      <c r="G484" s="87"/>
      <c r="H484" s="84"/>
      <c r="I484" s="84"/>
      <c r="J484" s="46"/>
      <c r="K484" s="44"/>
      <c r="L484" s="44"/>
      <c r="M484" s="44"/>
      <c r="N484" s="46"/>
      <c r="O484" s="41"/>
      <c r="P484" s="194"/>
      <c r="Q484" s="41"/>
      <c r="R484" s="41"/>
      <c r="S484" s="84"/>
      <c r="T484" s="119"/>
      <c r="U484" s="201"/>
      <c r="V484" s="85"/>
      <c r="W484" s="16"/>
      <c r="X484" s="89"/>
      <c r="Y484" s="201"/>
      <c r="Z484" s="201"/>
      <c r="AA484" s="87"/>
      <c r="AB484" s="171" t="str">
        <f t="shared" si="26"/>
        <v/>
      </c>
      <c r="AC484" s="44"/>
      <c r="AD484" s="201"/>
      <c r="AE484" s="201"/>
      <c r="AF484" s="41"/>
      <c r="AG484" s="46"/>
      <c r="AH484" s="46"/>
      <c r="AI484" s="41"/>
      <c r="AJ484" s="675"/>
      <c r="AK484" s="676"/>
      <c r="AL484" s="42"/>
      <c r="AM484" s="327"/>
      <c r="AN484" s="44"/>
      <c r="AO484" s="171" t="str">
        <f t="shared" si="27"/>
        <v/>
      </c>
      <c r="AP484" s="44"/>
      <c r="AQ484" s="380"/>
      <c r="AR484" s="380"/>
      <c r="AS484" s="75"/>
      <c r="AT484" s="75"/>
      <c r="AU484" s="76" t="b">
        <f t="shared" si="28"/>
        <v>1</v>
      </c>
    </row>
    <row r="485" spans="1:47" ht="45" customHeight="1">
      <c r="A485" s="68"/>
      <c r="B485" s="68"/>
      <c r="C485" s="68"/>
      <c r="D485" s="66"/>
      <c r="E485" s="44"/>
      <c r="F485" s="287" t="str">
        <f t="shared" si="25"/>
        <v/>
      </c>
      <c r="G485" s="87"/>
      <c r="H485" s="84"/>
      <c r="I485" s="84"/>
      <c r="J485" s="46"/>
      <c r="K485" s="44"/>
      <c r="L485" s="44"/>
      <c r="M485" s="44"/>
      <c r="N485" s="46"/>
      <c r="O485" s="41"/>
      <c r="P485" s="194"/>
      <c r="Q485" s="41"/>
      <c r="R485" s="41"/>
      <c r="S485" s="84"/>
      <c r="T485" s="119"/>
      <c r="U485" s="201"/>
      <c r="V485" s="85"/>
      <c r="W485" s="16"/>
      <c r="X485" s="89"/>
      <c r="Y485" s="201"/>
      <c r="Z485" s="201"/>
      <c r="AA485" s="87"/>
      <c r="AB485" s="171" t="str">
        <f t="shared" si="26"/>
        <v/>
      </c>
      <c r="AC485" s="44"/>
      <c r="AD485" s="201"/>
      <c r="AE485" s="201"/>
      <c r="AF485" s="41"/>
      <c r="AG485" s="46"/>
      <c r="AH485" s="46"/>
      <c r="AI485" s="41"/>
      <c r="AJ485" s="675"/>
      <c r="AK485" s="676"/>
      <c r="AL485" s="42"/>
      <c r="AM485" s="327"/>
      <c r="AN485" s="44"/>
      <c r="AO485" s="171" t="str">
        <f t="shared" si="27"/>
        <v/>
      </c>
      <c r="AP485" s="44"/>
      <c r="AQ485" s="380"/>
      <c r="AR485" s="380"/>
      <c r="AS485" s="75"/>
      <c r="AT485" s="75"/>
      <c r="AU485" s="76" t="b">
        <f t="shared" si="28"/>
        <v>1</v>
      </c>
    </row>
    <row r="486" spans="1:47" ht="45" customHeight="1">
      <c r="A486" s="68"/>
      <c r="B486" s="68"/>
      <c r="C486" s="68"/>
      <c r="D486" s="66"/>
      <c r="E486" s="44"/>
      <c r="F486" s="287" t="str">
        <f t="shared" si="25"/>
        <v/>
      </c>
      <c r="G486" s="87"/>
      <c r="H486" s="84"/>
      <c r="I486" s="84"/>
      <c r="J486" s="46"/>
      <c r="K486" s="44"/>
      <c r="L486" s="44"/>
      <c r="M486" s="44"/>
      <c r="N486" s="46"/>
      <c r="O486" s="41"/>
      <c r="P486" s="194"/>
      <c r="Q486" s="41"/>
      <c r="R486" s="41"/>
      <c r="S486" s="84"/>
      <c r="T486" s="119"/>
      <c r="U486" s="201"/>
      <c r="V486" s="85"/>
      <c r="W486" s="16"/>
      <c r="X486" s="89"/>
      <c r="Y486" s="201"/>
      <c r="Z486" s="201"/>
      <c r="AA486" s="87"/>
      <c r="AB486" s="171" t="str">
        <f t="shared" si="26"/>
        <v/>
      </c>
      <c r="AC486" s="44"/>
      <c r="AD486" s="201"/>
      <c r="AE486" s="201"/>
      <c r="AF486" s="41"/>
      <c r="AG486" s="46"/>
      <c r="AH486" s="46"/>
      <c r="AI486" s="41"/>
      <c r="AJ486" s="675"/>
      <c r="AK486" s="676"/>
      <c r="AL486" s="42"/>
      <c r="AM486" s="327"/>
      <c r="AN486" s="44"/>
      <c r="AO486" s="171" t="str">
        <f t="shared" si="27"/>
        <v/>
      </c>
      <c r="AP486" s="44"/>
      <c r="AQ486" s="380"/>
      <c r="AR486" s="380"/>
      <c r="AS486" s="75"/>
      <c r="AT486" s="75"/>
      <c r="AU486" s="76" t="b">
        <f t="shared" si="28"/>
        <v>1</v>
      </c>
    </row>
    <row r="487" spans="1:47" ht="45" customHeight="1">
      <c r="A487" s="68"/>
      <c r="B487" s="68"/>
      <c r="C487" s="68"/>
      <c r="D487" s="66"/>
      <c r="E487" s="44"/>
      <c r="F487" s="287" t="str">
        <f t="shared" si="25"/>
        <v/>
      </c>
      <c r="G487" s="87"/>
      <c r="H487" s="84"/>
      <c r="I487" s="84"/>
      <c r="J487" s="46"/>
      <c r="K487" s="44"/>
      <c r="L487" s="44"/>
      <c r="M487" s="44"/>
      <c r="N487" s="46"/>
      <c r="O487" s="41"/>
      <c r="P487" s="194"/>
      <c r="Q487" s="41"/>
      <c r="R487" s="41"/>
      <c r="S487" s="84"/>
      <c r="T487" s="119"/>
      <c r="U487" s="201"/>
      <c r="V487" s="85"/>
      <c r="W487" s="16"/>
      <c r="X487" s="89"/>
      <c r="Y487" s="201"/>
      <c r="Z487" s="201"/>
      <c r="AA487" s="87"/>
      <c r="AB487" s="171" t="str">
        <f t="shared" si="26"/>
        <v/>
      </c>
      <c r="AC487" s="44"/>
      <c r="AD487" s="201"/>
      <c r="AE487" s="201"/>
      <c r="AF487" s="41"/>
      <c r="AG487" s="46"/>
      <c r="AH487" s="46"/>
      <c r="AI487" s="41"/>
      <c r="AJ487" s="675"/>
      <c r="AK487" s="676"/>
      <c r="AL487" s="42"/>
      <c r="AM487" s="327"/>
      <c r="AN487" s="44"/>
      <c r="AO487" s="171" t="str">
        <f t="shared" si="27"/>
        <v/>
      </c>
      <c r="AP487" s="44"/>
      <c r="AQ487" s="380"/>
      <c r="AR487" s="380"/>
      <c r="AS487" s="75"/>
      <c r="AT487" s="75"/>
      <c r="AU487" s="76" t="b">
        <f t="shared" si="28"/>
        <v>1</v>
      </c>
    </row>
    <row r="488" spans="1:47" ht="45" customHeight="1">
      <c r="A488" s="68"/>
      <c r="B488" s="68"/>
      <c r="C488" s="68"/>
      <c r="D488" s="66"/>
      <c r="E488" s="44"/>
      <c r="F488" s="287" t="str">
        <f t="shared" si="25"/>
        <v/>
      </c>
      <c r="G488" s="87"/>
      <c r="H488" s="84"/>
      <c r="I488" s="84"/>
      <c r="J488" s="46"/>
      <c r="K488" s="44"/>
      <c r="L488" s="44"/>
      <c r="M488" s="44"/>
      <c r="N488" s="46"/>
      <c r="O488" s="41"/>
      <c r="P488" s="194"/>
      <c r="Q488" s="41"/>
      <c r="R488" s="41"/>
      <c r="S488" s="84"/>
      <c r="T488" s="119"/>
      <c r="U488" s="201"/>
      <c r="V488" s="85"/>
      <c r="W488" s="16"/>
      <c r="X488" s="89"/>
      <c r="Y488" s="201"/>
      <c r="Z488" s="201"/>
      <c r="AA488" s="87"/>
      <c r="AB488" s="171" t="str">
        <f t="shared" si="26"/>
        <v/>
      </c>
      <c r="AC488" s="44"/>
      <c r="AD488" s="201"/>
      <c r="AE488" s="201"/>
      <c r="AF488" s="41"/>
      <c r="AG488" s="46"/>
      <c r="AH488" s="46"/>
      <c r="AI488" s="41"/>
      <c r="AJ488" s="675"/>
      <c r="AK488" s="676"/>
      <c r="AL488" s="42"/>
      <c r="AM488" s="327"/>
      <c r="AN488" s="44"/>
      <c r="AO488" s="171" t="str">
        <f t="shared" si="27"/>
        <v/>
      </c>
      <c r="AP488" s="44"/>
      <c r="AQ488" s="380"/>
      <c r="AR488" s="380"/>
      <c r="AS488" s="75"/>
      <c r="AT488" s="75"/>
      <c r="AU488" s="76" t="b">
        <f t="shared" si="28"/>
        <v>1</v>
      </c>
    </row>
    <row r="489" spans="1:47" ht="45" customHeight="1">
      <c r="A489" s="68"/>
      <c r="B489" s="68"/>
      <c r="C489" s="68"/>
      <c r="D489" s="66"/>
      <c r="E489" s="44"/>
      <c r="F489" s="287" t="str">
        <f t="shared" si="25"/>
        <v/>
      </c>
      <c r="G489" s="87"/>
      <c r="H489" s="84"/>
      <c r="I489" s="84"/>
      <c r="J489" s="46"/>
      <c r="K489" s="44"/>
      <c r="L489" s="44"/>
      <c r="M489" s="44"/>
      <c r="N489" s="46"/>
      <c r="O489" s="41"/>
      <c r="P489" s="194"/>
      <c r="Q489" s="41"/>
      <c r="R489" s="41"/>
      <c r="S489" s="84"/>
      <c r="T489" s="119"/>
      <c r="U489" s="201"/>
      <c r="V489" s="85"/>
      <c r="W489" s="16"/>
      <c r="X489" s="89"/>
      <c r="Y489" s="201"/>
      <c r="Z489" s="201"/>
      <c r="AA489" s="87"/>
      <c r="AB489" s="171" t="str">
        <f t="shared" si="26"/>
        <v/>
      </c>
      <c r="AC489" s="44"/>
      <c r="AD489" s="201"/>
      <c r="AE489" s="201"/>
      <c r="AF489" s="41"/>
      <c r="AG489" s="46"/>
      <c r="AH489" s="46"/>
      <c r="AI489" s="41"/>
      <c r="AJ489" s="675"/>
      <c r="AK489" s="676"/>
      <c r="AL489" s="42"/>
      <c r="AM489" s="327"/>
      <c r="AN489" s="44"/>
      <c r="AO489" s="171" t="str">
        <f t="shared" si="27"/>
        <v/>
      </c>
      <c r="AP489" s="44"/>
      <c r="AQ489" s="380"/>
      <c r="AR489" s="380"/>
      <c r="AS489" s="75"/>
      <c r="AT489" s="75"/>
      <c r="AU489" s="76" t="b">
        <f t="shared" si="28"/>
        <v>1</v>
      </c>
    </row>
    <row r="490" spans="1:47" ht="45" customHeight="1">
      <c r="A490" s="68"/>
      <c r="B490" s="68"/>
      <c r="C490" s="68"/>
      <c r="D490" s="66"/>
      <c r="E490" s="44"/>
      <c r="F490" s="287" t="str">
        <f t="shared" si="25"/>
        <v/>
      </c>
      <c r="G490" s="87"/>
      <c r="H490" s="84"/>
      <c r="I490" s="84"/>
      <c r="J490" s="46"/>
      <c r="K490" s="44"/>
      <c r="L490" s="44"/>
      <c r="M490" s="44"/>
      <c r="N490" s="46"/>
      <c r="O490" s="41"/>
      <c r="P490" s="194"/>
      <c r="Q490" s="41"/>
      <c r="R490" s="41"/>
      <c r="S490" s="84"/>
      <c r="T490" s="119"/>
      <c r="U490" s="201"/>
      <c r="V490" s="85"/>
      <c r="W490" s="16"/>
      <c r="X490" s="89"/>
      <c r="Y490" s="201"/>
      <c r="Z490" s="201"/>
      <c r="AA490" s="87"/>
      <c r="AB490" s="171" t="str">
        <f t="shared" si="26"/>
        <v/>
      </c>
      <c r="AC490" s="44"/>
      <c r="AD490" s="201"/>
      <c r="AE490" s="201"/>
      <c r="AF490" s="41"/>
      <c r="AG490" s="46"/>
      <c r="AH490" s="46"/>
      <c r="AI490" s="41"/>
      <c r="AJ490" s="675"/>
      <c r="AK490" s="676"/>
      <c r="AL490" s="42"/>
      <c r="AM490" s="327"/>
      <c r="AN490" s="44"/>
      <c r="AO490" s="171" t="str">
        <f t="shared" si="27"/>
        <v/>
      </c>
      <c r="AP490" s="44"/>
      <c r="AQ490" s="380"/>
      <c r="AR490" s="380"/>
      <c r="AS490" s="75"/>
      <c r="AT490" s="75"/>
      <c r="AU490" s="76" t="b">
        <f t="shared" si="28"/>
        <v>1</v>
      </c>
    </row>
    <row r="491" spans="1:47" ht="45" customHeight="1">
      <c r="A491" s="68"/>
      <c r="B491" s="68"/>
      <c r="C491" s="68"/>
      <c r="D491" s="66"/>
      <c r="E491" s="44"/>
      <c r="F491" s="287" t="str">
        <f t="shared" si="25"/>
        <v/>
      </c>
      <c r="G491" s="87"/>
      <c r="H491" s="84"/>
      <c r="I491" s="84"/>
      <c r="J491" s="46"/>
      <c r="K491" s="44"/>
      <c r="L491" s="44"/>
      <c r="M491" s="44"/>
      <c r="N491" s="46"/>
      <c r="O491" s="41"/>
      <c r="P491" s="194"/>
      <c r="Q491" s="41"/>
      <c r="R491" s="41"/>
      <c r="S491" s="84"/>
      <c r="T491" s="119"/>
      <c r="U491" s="201"/>
      <c r="V491" s="85"/>
      <c r="W491" s="16"/>
      <c r="X491" s="89"/>
      <c r="Y491" s="201"/>
      <c r="Z491" s="201"/>
      <c r="AA491" s="87"/>
      <c r="AB491" s="171" t="str">
        <f t="shared" si="26"/>
        <v/>
      </c>
      <c r="AC491" s="44"/>
      <c r="AD491" s="201"/>
      <c r="AE491" s="201"/>
      <c r="AF491" s="41"/>
      <c r="AG491" s="46"/>
      <c r="AH491" s="46"/>
      <c r="AI491" s="41"/>
      <c r="AJ491" s="675"/>
      <c r="AK491" s="676"/>
      <c r="AL491" s="42"/>
      <c r="AM491" s="327"/>
      <c r="AN491" s="44"/>
      <c r="AO491" s="171" t="str">
        <f t="shared" si="27"/>
        <v/>
      </c>
      <c r="AP491" s="44"/>
      <c r="AQ491" s="380"/>
      <c r="AR491" s="380"/>
      <c r="AS491" s="75"/>
      <c r="AT491" s="75"/>
      <c r="AU491" s="76" t="b">
        <f t="shared" si="28"/>
        <v>1</v>
      </c>
    </row>
    <row r="492" spans="1:47" ht="45" customHeight="1">
      <c r="A492" s="68"/>
      <c r="B492" s="68"/>
      <c r="C492" s="68"/>
      <c r="D492" s="66"/>
      <c r="E492" s="44"/>
      <c r="F492" s="287" t="str">
        <f t="shared" si="25"/>
        <v/>
      </c>
      <c r="G492" s="87"/>
      <c r="H492" s="84"/>
      <c r="I492" s="84"/>
      <c r="J492" s="46"/>
      <c r="K492" s="44"/>
      <c r="L492" s="44"/>
      <c r="M492" s="44"/>
      <c r="N492" s="46"/>
      <c r="O492" s="41"/>
      <c r="P492" s="194"/>
      <c r="Q492" s="41"/>
      <c r="R492" s="41"/>
      <c r="S492" s="84"/>
      <c r="T492" s="119"/>
      <c r="U492" s="201"/>
      <c r="V492" s="85"/>
      <c r="W492" s="16"/>
      <c r="X492" s="89"/>
      <c r="Y492" s="201"/>
      <c r="Z492" s="201"/>
      <c r="AA492" s="87"/>
      <c r="AB492" s="171" t="str">
        <f t="shared" si="26"/>
        <v/>
      </c>
      <c r="AC492" s="44"/>
      <c r="AD492" s="201"/>
      <c r="AE492" s="201"/>
      <c r="AF492" s="41"/>
      <c r="AG492" s="46"/>
      <c r="AH492" s="46"/>
      <c r="AI492" s="41"/>
      <c r="AJ492" s="675"/>
      <c r="AK492" s="676"/>
      <c r="AL492" s="42"/>
      <c r="AM492" s="327"/>
      <c r="AN492" s="44"/>
      <c r="AO492" s="171" t="str">
        <f t="shared" si="27"/>
        <v/>
      </c>
      <c r="AP492" s="44"/>
      <c r="AQ492" s="380"/>
      <c r="AR492" s="380"/>
      <c r="AS492" s="75"/>
      <c r="AT492" s="75"/>
      <c r="AU492" s="76" t="b">
        <f t="shared" si="28"/>
        <v>1</v>
      </c>
    </row>
    <row r="493" spans="1:47" ht="45" customHeight="1">
      <c r="A493" s="68"/>
      <c r="B493" s="68"/>
      <c r="C493" s="68"/>
      <c r="D493" s="66"/>
      <c r="E493" s="44"/>
      <c r="F493" s="287" t="str">
        <f t="shared" si="25"/>
        <v/>
      </c>
      <c r="G493" s="87"/>
      <c r="H493" s="84"/>
      <c r="I493" s="84"/>
      <c r="J493" s="46"/>
      <c r="K493" s="44"/>
      <c r="L493" s="44"/>
      <c r="M493" s="44"/>
      <c r="N493" s="46"/>
      <c r="O493" s="41"/>
      <c r="P493" s="194"/>
      <c r="Q493" s="41"/>
      <c r="R493" s="41"/>
      <c r="S493" s="84"/>
      <c r="T493" s="119"/>
      <c r="U493" s="201"/>
      <c r="V493" s="85"/>
      <c r="W493" s="16"/>
      <c r="X493" s="89"/>
      <c r="Y493" s="201"/>
      <c r="Z493" s="201"/>
      <c r="AA493" s="87"/>
      <c r="AB493" s="171" t="str">
        <f t="shared" si="26"/>
        <v/>
      </c>
      <c r="AC493" s="44"/>
      <c r="AD493" s="201"/>
      <c r="AE493" s="201"/>
      <c r="AF493" s="41"/>
      <c r="AG493" s="46"/>
      <c r="AH493" s="46"/>
      <c r="AI493" s="41"/>
      <c r="AJ493" s="675"/>
      <c r="AK493" s="676"/>
      <c r="AL493" s="42"/>
      <c r="AM493" s="327"/>
      <c r="AN493" s="44"/>
      <c r="AO493" s="171" t="str">
        <f t="shared" si="27"/>
        <v/>
      </c>
      <c r="AP493" s="44"/>
      <c r="AQ493" s="380"/>
      <c r="AR493" s="380"/>
      <c r="AS493" s="75"/>
      <c r="AT493" s="75"/>
      <c r="AU493" s="76" t="b">
        <f t="shared" si="28"/>
        <v>1</v>
      </c>
    </row>
    <row r="494" spans="1:47" ht="45" customHeight="1">
      <c r="A494" s="68"/>
      <c r="B494" s="68"/>
      <c r="C494" s="68"/>
      <c r="D494" s="66"/>
      <c r="E494" s="44"/>
      <c r="F494" s="287" t="str">
        <f t="shared" si="25"/>
        <v/>
      </c>
      <c r="G494" s="87"/>
      <c r="H494" s="84"/>
      <c r="I494" s="84"/>
      <c r="J494" s="46"/>
      <c r="K494" s="44"/>
      <c r="L494" s="44"/>
      <c r="M494" s="44"/>
      <c r="N494" s="46"/>
      <c r="O494" s="41"/>
      <c r="P494" s="194"/>
      <c r="Q494" s="41"/>
      <c r="R494" s="41"/>
      <c r="S494" s="84"/>
      <c r="T494" s="119"/>
      <c r="U494" s="201"/>
      <c r="V494" s="85"/>
      <c r="W494" s="16"/>
      <c r="X494" s="89"/>
      <c r="Y494" s="201"/>
      <c r="Z494" s="201"/>
      <c r="AA494" s="87"/>
      <c r="AB494" s="171" t="str">
        <f t="shared" si="26"/>
        <v/>
      </c>
      <c r="AC494" s="44"/>
      <c r="AD494" s="201"/>
      <c r="AE494" s="201"/>
      <c r="AF494" s="41"/>
      <c r="AG494" s="46"/>
      <c r="AH494" s="46"/>
      <c r="AI494" s="41"/>
      <c r="AJ494" s="675"/>
      <c r="AK494" s="676"/>
      <c r="AL494" s="42"/>
      <c r="AM494" s="327"/>
      <c r="AN494" s="44"/>
      <c r="AO494" s="171" t="str">
        <f t="shared" si="27"/>
        <v/>
      </c>
      <c r="AP494" s="44"/>
      <c r="AQ494" s="380"/>
      <c r="AR494" s="380"/>
      <c r="AS494" s="75"/>
      <c r="AT494" s="75"/>
      <c r="AU494" s="76" t="b">
        <f t="shared" si="28"/>
        <v>1</v>
      </c>
    </row>
    <row r="495" spans="1:47" ht="45" customHeight="1">
      <c r="A495" s="68"/>
      <c r="B495" s="68"/>
      <c r="C495" s="68"/>
      <c r="D495" s="66"/>
      <c r="E495" s="44"/>
      <c r="F495" s="287" t="str">
        <f t="shared" si="25"/>
        <v/>
      </c>
      <c r="G495" s="87"/>
      <c r="H495" s="84"/>
      <c r="I495" s="84"/>
      <c r="J495" s="46"/>
      <c r="K495" s="44"/>
      <c r="L495" s="44"/>
      <c r="M495" s="44"/>
      <c r="N495" s="46"/>
      <c r="O495" s="41"/>
      <c r="P495" s="194"/>
      <c r="Q495" s="41"/>
      <c r="R495" s="41"/>
      <c r="S495" s="84"/>
      <c r="T495" s="119"/>
      <c r="U495" s="201"/>
      <c r="V495" s="85"/>
      <c r="W495" s="16"/>
      <c r="X495" s="89"/>
      <c r="Y495" s="201"/>
      <c r="Z495" s="201"/>
      <c r="AA495" s="87"/>
      <c r="AB495" s="171" t="str">
        <f t="shared" si="26"/>
        <v/>
      </c>
      <c r="AC495" s="44"/>
      <c r="AD495" s="201"/>
      <c r="AE495" s="201"/>
      <c r="AF495" s="41"/>
      <c r="AG495" s="46"/>
      <c r="AH495" s="46"/>
      <c r="AI495" s="41"/>
      <c r="AJ495" s="675"/>
      <c r="AK495" s="676"/>
      <c r="AL495" s="42"/>
      <c r="AM495" s="327"/>
      <c r="AN495" s="44"/>
      <c r="AO495" s="171" t="str">
        <f t="shared" si="27"/>
        <v/>
      </c>
      <c r="AP495" s="44"/>
      <c r="AQ495" s="380"/>
      <c r="AR495" s="380"/>
      <c r="AS495" s="75"/>
      <c r="AT495" s="75"/>
      <c r="AU495" s="76" t="b">
        <f t="shared" si="28"/>
        <v>1</v>
      </c>
    </row>
    <row r="496" spans="1:47" ht="45" customHeight="1">
      <c r="A496" s="68"/>
      <c r="B496" s="68"/>
      <c r="C496" s="68"/>
      <c r="D496" s="66"/>
      <c r="E496" s="44"/>
      <c r="F496" s="287" t="str">
        <f t="shared" si="25"/>
        <v/>
      </c>
      <c r="G496" s="87"/>
      <c r="H496" s="84"/>
      <c r="I496" s="84"/>
      <c r="J496" s="46"/>
      <c r="K496" s="44"/>
      <c r="L496" s="44"/>
      <c r="M496" s="44"/>
      <c r="N496" s="46"/>
      <c r="O496" s="41"/>
      <c r="P496" s="194"/>
      <c r="Q496" s="41"/>
      <c r="R496" s="41"/>
      <c r="S496" s="84"/>
      <c r="T496" s="119"/>
      <c r="U496" s="201"/>
      <c r="V496" s="85"/>
      <c r="W496" s="16"/>
      <c r="X496" s="89"/>
      <c r="Y496" s="201"/>
      <c r="Z496" s="201"/>
      <c r="AA496" s="87"/>
      <c r="AB496" s="171" t="str">
        <f t="shared" si="26"/>
        <v/>
      </c>
      <c r="AC496" s="44"/>
      <c r="AD496" s="201"/>
      <c r="AE496" s="201"/>
      <c r="AF496" s="41"/>
      <c r="AG496" s="46"/>
      <c r="AH496" s="46"/>
      <c r="AI496" s="41"/>
      <c r="AJ496" s="675"/>
      <c r="AK496" s="676"/>
      <c r="AL496" s="42"/>
      <c r="AM496" s="327"/>
      <c r="AN496" s="44"/>
      <c r="AO496" s="171" t="str">
        <f t="shared" si="27"/>
        <v/>
      </c>
      <c r="AP496" s="44"/>
      <c r="AQ496" s="380"/>
      <c r="AR496" s="380"/>
      <c r="AS496" s="75"/>
      <c r="AT496" s="75"/>
      <c r="AU496" s="76" t="b">
        <f t="shared" si="28"/>
        <v>1</v>
      </c>
    </row>
    <row r="497" spans="1:47" ht="45" customHeight="1">
      <c r="A497" s="68"/>
      <c r="B497" s="68"/>
      <c r="C497" s="68"/>
      <c r="D497" s="66"/>
      <c r="E497" s="44"/>
      <c r="F497" s="287" t="str">
        <f t="shared" si="25"/>
        <v/>
      </c>
      <c r="G497" s="87"/>
      <c r="H497" s="84"/>
      <c r="I497" s="84"/>
      <c r="J497" s="46"/>
      <c r="K497" s="44"/>
      <c r="L497" s="44"/>
      <c r="M497" s="44"/>
      <c r="N497" s="46"/>
      <c r="O497" s="41"/>
      <c r="P497" s="194"/>
      <c r="Q497" s="41"/>
      <c r="R497" s="41"/>
      <c r="S497" s="84"/>
      <c r="T497" s="119"/>
      <c r="U497" s="201"/>
      <c r="V497" s="85"/>
      <c r="W497" s="16"/>
      <c r="X497" s="89"/>
      <c r="Y497" s="201"/>
      <c r="Z497" s="201"/>
      <c r="AA497" s="87"/>
      <c r="AB497" s="171" t="str">
        <f t="shared" si="26"/>
        <v/>
      </c>
      <c r="AC497" s="44"/>
      <c r="AD497" s="201"/>
      <c r="AE497" s="201"/>
      <c r="AF497" s="41"/>
      <c r="AG497" s="46"/>
      <c r="AH497" s="46"/>
      <c r="AI497" s="41"/>
      <c r="AJ497" s="675"/>
      <c r="AK497" s="676"/>
      <c r="AL497" s="42"/>
      <c r="AM497" s="327"/>
      <c r="AN497" s="44"/>
      <c r="AO497" s="171" t="str">
        <f t="shared" si="27"/>
        <v/>
      </c>
      <c r="AP497" s="44"/>
      <c r="AQ497" s="380"/>
      <c r="AR497" s="380"/>
      <c r="AS497" s="75"/>
      <c r="AT497" s="75"/>
      <c r="AU497" s="76" t="b">
        <f t="shared" si="28"/>
        <v>1</v>
      </c>
    </row>
    <row r="498" spans="1:47" ht="45" customHeight="1">
      <c r="A498" s="68"/>
      <c r="B498" s="68"/>
      <c r="C498" s="68"/>
      <c r="D498" s="66"/>
      <c r="E498" s="44"/>
      <c r="F498" s="287" t="str">
        <f t="shared" si="25"/>
        <v/>
      </c>
      <c r="G498" s="87"/>
      <c r="H498" s="84"/>
      <c r="I498" s="84"/>
      <c r="J498" s="46"/>
      <c r="K498" s="44"/>
      <c r="L498" s="44"/>
      <c r="M498" s="44"/>
      <c r="N498" s="46"/>
      <c r="O498" s="41"/>
      <c r="P498" s="194"/>
      <c r="Q498" s="41"/>
      <c r="R498" s="41"/>
      <c r="S498" s="84"/>
      <c r="T498" s="119"/>
      <c r="U498" s="201"/>
      <c r="V498" s="85"/>
      <c r="W498" s="16"/>
      <c r="X498" s="89"/>
      <c r="Y498" s="201"/>
      <c r="Z498" s="201"/>
      <c r="AA498" s="87"/>
      <c r="AB498" s="171" t="str">
        <f t="shared" si="26"/>
        <v/>
      </c>
      <c r="AC498" s="44"/>
      <c r="AD498" s="201"/>
      <c r="AE498" s="201"/>
      <c r="AF498" s="41"/>
      <c r="AG498" s="46"/>
      <c r="AH498" s="46"/>
      <c r="AI498" s="41"/>
      <c r="AJ498" s="675"/>
      <c r="AK498" s="676"/>
      <c r="AL498" s="42"/>
      <c r="AM498" s="327"/>
      <c r="AN498" s="44"/>
      <c r="AO498" s="171" t="str">
        <f t="shared" si="27"/>
        <v/>
      </c>
      <c r="AP498" s="44"/>
      <c r="AQ498" s="380"/>
      <c r="AR498" s="380"/>
      <c r="AS498" s="75"/>
      <c r="AT498" s="75"/>
      <c r="AU498" s="76" t="b">
        <f t="shared" si="28"/>
        <v>1</v>
      </c>
    </row>
    <row r="499" spans="1:47" ht="45" customHeight="1">
      <c r="A499" s="68"/>
      <c r="B499" s="68"/>
      <c r="C499" s="68"/>
      <c r="D499" s="66"/>
      <c r="E499" s="44"/>
      <c r="F499" s="287" t="str">
        <f t="shared" si="25"/>
        <v/>
      </c>
      <c r="G499" s="87"/>
      <c r="H499" s="84"/>
      <c r="I499" s="84"/>
      <c r="J499" s="46"/>
      <c r="K499" s="44"/>
      <c r="L499" s="44"/>
      <c r="M499" s="44"/>
      <c r="N499" s="46"/>
      <c r="O499" s="41"/>
      <c r="P499" s="194"/>
      <c r="Q499" s="41"/>
      <c r="R499" s="41"/>
      <c r="S499" s="84"/>
      <c r="T499" s="119"/>
      <c r="U499" s="201"/>
      <c r="V499" s="85"/>
      <c r="W499" s="16"/>
      <c r="X499" s="89"/>
      <c r="Y499" s="201"/>
      <c r="Z499" s="201"/>
      <c r="AA499" s="87"/>
      <c r="AB499" s="171" t="str">
        <f t="shared" si="26"/>
        <v/>
      </c>
      <c r="AC499" s="44"/>
      <c r="AD499" s="201"/>
      <c r="AE499" s="201"/>
      <c r="AF499" s="41"/>
      <c r="AG499" s="46"/>
      <c r="AH499" s="46"/>
      <c r="AI499" s="41"/>
      <c r="AJ499" s="675"/>
      <c r="AK499" s="676"/>
      <c r="AL499" s="42"/>
      <c r="AM499" s="327"/>
      <c r="AN499" s="44"/>
      <c r="AO499" s="171" t="str">
        <f t="shared" si="27"/>
        <v/>
      </c>
      <c r="AP499" s="44"/>
      <c r="AQ499" s="380"/>
      <c r="AR499" s="380"/>
      <c r="AS499" s="75"/>
      <c r="AT499" s="75"/>
      <c r="AU499" s="76" t="b">
        <f t="shared" si="28"/>
        <v>1</v>
      </c>
    </row>
    <row r="500" spans="1:47" ht="45" customHeight="1">
      <c r="A500" s="68"/>
      <c r="B500" s="68"/>
      <c r="C500" s="68"/>
      <c r="D500" s="66"/>
      <c r="E500" s="44"/>
      <c r="F500" s="287" t="str">
        <f t="shared" si="25"/>
        <v/>
      </c>
      <c r="G500" s="87"/>
      <c r="H500" s="84"/>
      <c r="I500" s="84"/>
      <c r="J500" s="46"/>
      <c r="K500" s="44"/>
      <c r="L500" s="44"/>
      <c r="M500" s="44"/>
      <c r="N500" s="46"/>
      <c r="O500" s="41"/>
      <c r="P500" s="194"/>
      <c r="Q500" s="41"/>
      <c r="R500" s="41"/>
      <c r="S500" s="84"/>
      <c r="T500" s="119"/>
      <c r="U500" s="201"/>
      <c r="V500" s="85"/>
      <c r="W500" s="16"/>
      <c r="X500" s="89"/>
      <c r="Y500" s="201"/>
      <c r="Z500" s="201"/>
      <c r="AA500" s="87"/>
      <c r="AB500" s="171" t="str">
        <f t="shared" si="26"/>
        <v/>
      </c>
      <c r="AC500" s="44"/>
      <c r="AD500" s="201"/>
      <c r="AE500" s="201"/>
      <c r="AF500" s="41"/>
      <c r="AG500" s="46"/>
      <c r="AH500" s="46"/>
      <c r="AI500" s="41"/>
      <c r="AJ500" s="675"/>
      <c r="AK500" s="676"/>
      <c r="AL500" s="42"/>
      <c r="AM500" s="327"/>
      <c r="AN500" s="44"/>
      <c r="AO500" s="171" t="str">
        <f t="shared" si="27"/>
        <v/>
      </c>
      <c r="AP500" s="44"/>
      <c r="AQ500" s="380"/>
      <c r="AR500" s="380"/>
      <c r="AS500" s="75"/>
      <c r="AT500" s="75"/>
      <c r="AU500" s="76" t="b">
        <f t="shared" si="28"/>
        <v>1</v>
      </c>
    </row>
  </sheetData>
  <sheetProtection formatRows="0" insertRows="0" deleteRows="0" selectLockedCells="1"/>
  <mergeCells count="507">
    <mergeCell ref="AJ478:AK478"/>
    <mergeCell ref="AJ479:AK479"/>
    <mergeCell ref="AJ480:AK480"/>
    <mergeCell ref="AJ471:AK471"/>
    <mergeCell ref="AJ472:AK472"/>
    <mergeCell ref="AJ473:AK473"/>
    <mergeCell ref="AJ474:AK474"/>
    <mergeCell ref="AJ475:AK475"/>
    <mergeCell ref="AJ466:AK466"/>
    <mergeCell ref="AJ467:AK467"/>
    <mergeCell ref="AJ468:AK468"/>
    <mergeCell ref="AJ469:AK469"/>
    <mergeCell ref="AJ470:AK470"/>
    <mergeCell ref="AJ476:AK476"/>
    <mergeCell ref="AJ477:AK477"/>
    <mergeCell ref="AJ486:AK486"/>
    <mergeCell ref="AJ487:AK487"/>
    <mergeCell ref="AJ488:AK488"/>
    <mergeCell ref="AJ489:AK489"/>
    <mergeCell ref="AJ490:AK490"/>
    <mergeCell ref="AJ481:AK481"/>
    <mergeCell ref="AJ482:AK482"/>
    <mergeCell ref="AJ483:AK483"/>
    <mergeCell ref="AJ484:AK484"/>
    <mergeCell ref="AJ485:AK485"/>
    <mergeCell ref="AJ496:AK496"/>
    <mergeCell ref="AJ497:AK497"/>
    <mergeCell ref="AJ498:AK498"/>
    <mergeCell ref="AJ499:AK499"/>
    <mergeCell ref="AJ500:AK500"/>
    <mergeCell ref="AJ491:AK491"/>
    <mergeCell ref="AJ492:AK492"/>
    <mergeCell ref="AJ493:AK493"/>
    <mergeCell ref="AJ494:AK494"/>
    <mergeCell ref="AJ495:AK495"/>
    <mergeCell ref="AJ461:AK461"/>
    <mergeCell ref="AJ462:AK462"/>
    <mergeCell ref="AJ463:AK463"/>
    <mergeCell ref="AJ464:AK464"/>
    <mergeCell ref="AJ465:AK465"/>
    <mergeCell ref="AJ456:AK456"/>
    <mergeCell ref="AJ457:AK457"/>
    <mergeCell ref="AJ458:AK458"/>
    <mergeCell ref="AJ459:AK459"/>
    <mergeCell ref="AJ460:AK460"/>
    <mergeCell ref="AJ451:AK451"/>
    <mergeCell ref="AJ452:AK452"/>
    <mergeCell ref="AJ453:AK453"/>
    <mergeCell ref="AJ454:AK454"/>
    <mergeCell ref="AJ455:AK455"/>
    <mergeCell ref="AJ446:AK446"/>
    <mergeCell ref="AJ447:AK447"/>
    <mergeCell ref="AJ448:AK448"/>
    <mergeCell ref="AJ449:AK449"/>
    <mergeCell ref="AJ450:AK450"/>
    <mergeCell ref="AJ441:AK441"/>
    <mergeCell ref="AJ442:AK442"/>
    <mergeCell ref="AJ443:AK443"/>
    <mergeCell ref="AJ444:AK444"/>
    <mergeCell ref="AJ445:AK445"/>
    <mergeCell ref="AJ436:AK436"/>
    <mergeCell ref="AJ437:AK437"/>
    <mergeCell ref="AJ438:AK438"/>
    <mergeCell ref="AJ439:AK439"/>
    <mergeCell ref="AJ440:AK440"/>
    <mergeCell ref="AJ431:AK431"/>
    <mergeCell ref="AJ432:AK432"/>
    <mergeCell ref="AJ433:AK433"/>
    <mergeCell ref="AJ434:AK434"/>
    <mergeCell ref="AJ435:AK435"/>
    <mergeCell ref="AJ426:AK426"/>
    <mergeCell ref="AJ427:AK427"/>
    <mergeCell ref="AJ428:AK428"/>
    <mergeCell ref="AJ429:AK429"/>
    <mergeCell ref="AJ430:AK430"/>
    <mergeCell ref="AJ421:AK421"/>
    <mergeCell ref="AJ422:AK422"/>
    <mergeCell ref="AJ423:AK423"/>
    <mergeCell ref="AJ424:AK424"/>
    <mergeCell ref="AJ425:AK425"/>
    <mergeCell ref="AJ416:AK416"/>
    <mergeCell ref="AJ417:AK417"/>
    <mergeCell ref="AJ418:AK418"/>
    <mergeCell ref="AJ419:AK419"/>
    <mergeCell ref="AJ420:AK420"/>
    <mergeCell ref="AJ411:AK411"/>
    <mergeCell ref="AJ412:AK412"/>
    <mergeCell ref="AJ413:AK413"/>
    <mergeCell ref="AJ414:AK414"/>
    <mergeCell ref="AJ415:AK415"/>
    <mergeCell ref="AJ406:AK406"/>
    <mergeCell ref="AJ407:AK407"/>
    <mergeCell ref="AJ408:AK408"/>
    <mergeCell ref="AJ409:AK409"/>
    <mergeCell ref="AJ410:AK410"/>
    <mergeCell ref="AJ401:AK401"/>
    <mergeCell ref="AJ402:AK402"/>
    <mergeCell ref="AJ403:AK403"/>
    <mergeCell ref="AJ404:AK404"/>
    <mergeCell ref="AJ405:AK405"/>
    <mergeCell ref="AJ396:AK396"/>
    <mergeCell ref="AJ397:AK397"/>
    <mergeCell ref="AJ398:AK398"/>
    <mergeCell ref="AJ399:AK399"/>
    <mergeCell ref="AJ400:AK400"/>
    <mergeCell ref="AJ391:AK391"/>
    <mergeCell ref="AJ392:AK392"/>
    <mergeCell ref="AJ393:AK393"/>
    <mergeCell ref="AJ394:AK394"/>
    <mergeCell ref="AJ395:AK395"/>
    <mergeCell ref="AJ386:AK386"/>
    <mergeCell ref="AJ387:AK387"/>
    <mergeCell ref="AJ388:AK388"/>
    <mergeCell ref="AJ389:AK389"/>
    <mergeCell ref="AJ390:AK390"/>
    <mergeCell ref="AJ381:AK381"/>
    <mergeCell ref="AJ382:AK382"/>
    <mergeCell ref="AJ383:AK383"/>
    <mergeCell ref="AJ384:AK384"/>
    <mergeCell ref="AJ385:AK385"/>
    <mergeCell ref="AJ376:AK376"/>
    <mergeCell ref="AJ377:AK377"/>
    <mergeCell ref="AJ378:AK378"/>
    <mergeCell ref="AJ379:AK379"/>
    <mergeCell ref="AJ380:AK380"/>
    <mergeCell ref="AJ371:AK371"/>
    <mergeCell ref="AJ372:AK372"/>
    <mergeCell ref="AJ373:AK373"/>
    <mergeCell ref="AJ374:AK374"/>
    <mergeCell ref="AJ375:AK375"/>
    <mergeCell ref="AJ366:AK366"/>
    <mergeCell ref="AJ367:AK367"/>
    <mergeCell ref="AJ368:AK368"/>
    <mergeCell ref="AJ369:AK369"/>
    <mergeCell ref="AJ370:AK370"/>
    <mergeCell ref="AJ361:AK361"/>
    <mergeCell ref="AJ362:AK362"/>
    <mergeCell ref="AJ363:AK363"/>
    <mergeCell ref="AJ364:AK364"/>
    <mergeCell ref="AJ365:AK365"/>
    <mergeCell ref="AJ356:AK356"/>
    <mergeCell ref="AJ357:AK357"/>
    <mergeCell ref="AJ358:AK358"/>
    <mergeCell ref="AJ359:AK359"/>
    <mergeCell ref="AJ360:AK360"/>
    <mergeCell ref="AJ351:AK351"/>
    <mergeCell ref="AJ352:AK352"/>
    <mergeCell ref="AJ353:AK353"/>
    <mergeCell ref="AJ354:AK354"/>
    <mergeCell ref="AJ355:AK355"/>
    <mergeCell ref="AJ346:AK346"/>
    <mergeCell ref="AJ347:AK347"/>
    <mergeCell ref="AJ348:AK348"/>
    <mergeCell ref="AJ349:AK349"/>
    <mergeCell ref="AJ350:AK350"/>
    <mergeCell ref="AJ341:AK341"/>
    <mergeCell ref="AJ342:AK342"/>
    <mergeCell ref="AJ343:AK343"/>
    <mergeCell ref="AJ344:AK344"/>
    <mergeCell ref="AJ345:AK345"/>
    <mergeCell ref="AJ336:AK336"/>
    <mergeCell ref="AJ337:AK337"/>
    <mergeCell ref="AJ338:AK338"/>
    <mergeCell ref="AJ339:AK339"/>
    <mergeCell ref="AJ340:AK340"/>
    <mergeCell ref="AJ331:AK331"/>
    <mergeCell ref="AJ332:AK332"/>
    <mergeCell ref="AJ333:AK333"/>
    <mergeCell ref="AJ334:AK334"/>
    <mergeCell ref="AJ335:AK335"/>
    <mergeCell ref="AJ326:AK326"/>
    <mergeCell ref="AJ327:AK327"/>
    <mergeCell ref="AJ328:AK328"/>
    <mergeCell ref="AJ329:AK329"/>
    <mergeCell ref="AJ330:AK330"/>
    <mergeCell ref="AJ321:AK321"/>
    <mergeCell ref="AJ322:AK322"/>
    <mergeCell ref="AJ323:AK323"/>
    <mergeCell ref="AJ324:AK324"/>
    <mergeCell ref="AJ325:AK325"/>
    <mergeCell ref="AJ316:AK316"/>
    <mergeCell ref="AJ317:AK317"/>
    <mergeCell ref="AJ318:AK318"/>
    <mergeCell ref="AJ319:AK319"/>
    <mergeCell ref="AJ320:AK320"/>
    <mergeCell ref="AJ311:AK311"/>
    <mergeCell ref="AJ312:AK312"/>
    <mergeCell ref="AJ313:AK313"/>
    <mergeCell ref="AJ314:AK314"/>
    <mergeCell ref="AJ315:AK315"/>
    <mergeCell ref="AJ306:AK306"/>
    <mergeCell ref="AJ307:AK307"/>
    <mergeCell ref="AJ308:AK308"/>
    <mergeCell ref="AJ309:AK309"/>
    <mergeCell ref="AJ310:AK310"/>
    <mergeCell ref="AJ301:AK301"/>
    <mergeCell ref="AJ302:AK302"/>
    <mergeCell ref="AJ303:AK303"/>
    <mergeCell ref="AJ304:AK304"/>
    <mergeCell ref="AJ305:AK305"/>
    <mergeCell ref="AJ296:AK296"/>
    <mergeCell ref="AJ297:AK297"/>
    <mergeCell ref="AJ298:AK298"/>
    <mergeCell ref="AJ299:AK299"/>
    <mergeCell ref="AJ300:AK300"/>
    <mergeCell ref="AJ291:AK291"/>
    <mergeCell ref="AJ292:AK292"/>
    <mergeCell ref="AJ293:AK293"/>
    <mergeCell ref="AJ294:AK294"/>
    <mergeCell ref="AJ295:AK295"/>
    <mergeCell ref="AJ286:AK286"/>
    <mergeCell ref="AJ287:AK287"/>
    <mergeCell ref="AJ288:AK288"/>
    <mergeCell ref="AJ289:AK289"/>
    <mergeCell ref="AJ290:AK290"/>
    <mergeCell ref="AJ281:AK281"/>
    <mergeCell ref="AJ282:AK282"/>
    <mergeCell ref="AJ283:AK283"/>
    <mergeCell ref="AJ284:AK284"/>
    <mergeCell ref="AJ285:AK285"/>
    <mergeCell ref="AJ276:AK276"/>
    <mergeCell ref="AJ277:AK277"/>
    <mergeCell ref="AJ278:AK278"/>
    <mergeCell ref="AJ279:AK279"/>
    <mergeCell ref="AJ280:AK280"/>
    <mergeCell ref="AJ271:AK271"/>
    <mergeCell ref="AJ272:AK272"/>
    <mergeCell ref="AJ273:AK273"/>
    <mergeCell ref="AJ274:AK274"/>
    <mergeCell ref="AJ275:AK275"/>
    <mergeCell ref="AJ266:AK266"/>
    <mergeCell ref="AJ267:AK267"/>
    <mergeCell ref="AJ268:AK268"/>
    <mergeCell ref="AJ269:AK269"/>
    <mergeCell ref="AJ270:AK270"/>
    <mergeCell ref="AJ261:AK261"/>
    <mergeCell ref="AJ262:AK262"/>
    <mergeCell ref="AJ263:AK263"/>
    <mergeCell ref="AJ264:AK264"/>
    <mergeCell ref="AJ265:AK265"/>
    <mergeCell ref="AJ256:AK256"/>
    <mergeCell ref="AJ257:AK257"/>
    <mergeCell ref="AJ258:AK258"/>
    <mergeCell ref="AJ259:AK259"/>
    <mergeCell ref="AJ260:AK260"/>
    <mergeCell ref="AJ251:AK251"/>
    <mergeCell ref="AJ252:AK252"/>
    <mergeCell ref="AJ253:AK253"/>
    <mergeCell ref="AJ254:AK254"/>
    <mergeCell ref="AJ255:AK255"/>
    <mergeCell ref="AJ246:AK246"/>
    <mergeCell ref="AJ247:AK247"/>
    <mergeCell ref="AJ248:AK248"/>
    <mergeCell ref="AJ249:AK249"/>
    <mergeCell ref="AJ250:AK250"/>
    <mergeCell ref="AJ241:AK241"/>
    <mergeCell ref="AJ242:AK242"/>
    <mergeCell ref="AJ243:AK243"/>
    <mergeCell ref="AJ244:AK244"/>
    <mergeCell ref="AJ245:AK245"/>
    <mergeCell ref="AJ236:AK236"/>
    <mergeCell ref="AJ237:AK237"/>
    <mergeCell ref="AJ238:AK238"/>
    <mergeCell ref="AJ239:AK239"/>
    <mergeCell ref="AJ240:AK240"/>
    <mergeCell ref="AJ231:AK231"/>
    <mergeCell ref="AJ232:AK232"/>
    <mergeCell ref="AJ233:AK233"/>
    <mergeCell ref="AJ234:AK234"/>
    <mergeCell ref="AJ235:AK235"/>
    <mergeCell ref="AJ226:AK226"/>
    <mergeCell ref="AJ227:AK227"/>
    <mergeCell ref="AJ228:AK228"/>
    <mergeCell ref="AJ229:AK229"/>
    <mergeCell ref="AJ230:AK230"/>
    <mergeCell ref="AJ221:AK221"/>
    <mergeCell ref="AJ222:AK222"/>
    <mergeCell ref="AJ223:AK223"/>
    <mergeCell ref="AJ224:AK224"/>
    <mergeCell ref="AJ225:AK225"/>
    <mergeCell ref="AJ216:AK216"/>
    <mergeCell ref="AJ217:AK217"/>
    <mergeCell ref="AJ218:AK218"/>
    <mergeCell ref="AJ219:AK219"/>
    <mergeCell ref="AJ220:AK220"/>
    <mergeCell ref="AJ211:AK211"/>
    <mergeCell ref="AJ212:AK212"/>
    <mergeCell ref="AJ213:AK213"/>
    <mergeCell ref="AJ214:AK214"/>
    <mergeCell ref="AJ215:AK215"/>
    <mergeCell ref="AJ206:AK206"/>
    <mergeCell ref="AJ207:AK207"/>
    <mergeCell ref="AJ208:AK208"/>
    <mergeCell ref="AJ209:AK209"/>
    <mergeCell ref="AJ210:AK210"/>
    <mergeCell ref="AJ201:AK201"/>
    <mergeCell ref="AJ202:AK202"/>
    <mergeCell ref="AJ203:AK203"/>
    <mergeCell ref="AJ204:AK204"/>
    <mergeCell ref="AJ205:AK205"/>
    <mergeCell ref="AJ196:AK196"/>
    <mergeCell ref="AJ197:AK197"/>
    <mergeCell ref="AJ198:AK198"/>
    <mergeCell ref="AJ199:AK199"/>
    <mergeCell ref="AJ200:AK200"/>
    <mergeCell ref="AJ191:AK191"/>
    <mergeCell ref="AJ192:AK192"/>
    <mergeCell ref="AJ193:AK193"/>
    <mergeCell ref="AJ194:AK194"/>
    <mergeCell ref="AJ195:AK195"/>
    <mergeCell ref="AJ186:AK186"/>
    <mergeCell ref="AJ187:AK187"/>
    <mergeCell ref="AJ188:AK188"/>
    <mergeCell ref="AJ189:AK189"/>
    <mergeCell ref="AJ190:AK190"/>
    <mergeCell ref="AJ181:AK181"/>
    <mergeCell ref="AJ182:AK182"/>
    <mergeCell ref="AJ183:AK183"/>
    <mergeCell ref="AJ184:AK184"/>
    <mergeCell ref="AJ185:AK185"/>
    <mergeCell ref="AJ176:AK176"/>
    <mergeCell ref="AJ177:AK177"/>
    <mergeCell ref="AJ178:AK178"/>
    <mergeCell ref="AJ179:AK179"/>
    <mergeCell ref="AJ180:AK180"/>
    <mergeCell ref="AJ171:AK171"/>
    <mergeCell ref="AJ172:AK172"/>
    <mergeCell ref="AJ173:AK173"/>
    <mergeCell ref="AJ174:AK174"/>
    <mergeCell ref="AJ175:AK175"/>
    <mergeCell ref="AJ166:AK166"/>
    <mergeCell ref="AJ167:AK167"/>
    <mergeCell ref="AJ168:AK168"/>
    <mergeCell ref="AJ169:AK169"/>
    <mergeCell ref="AJ170:AK170"/>
    <mergeCell ref="AJ161:AK161"/>
    <mergeCell ref="AJ162:AK162"/>
    <mergeCell ref="AJ163:AK163"/>
    <mergeCell ref="AJ164:AK164"/>
    <mergeCell ref="AJ165:AK165"/>
    <mergeCell ref="AJ156:AK156"/>
    <mergeCell ref="AJ157:AK157"/>
    <mergeCell ref="AJ158:AK158"/>
    <mergeCell ref="AJ159:AK159"/>
    <mergeCell ref="AJ160:AK160"/>
    <mergeCell ref="AJ151:AK151"/>
    <mergeCell ref="AJ152:AK152"/>
    <mergeCell ref="AJ153:AK153"/>
    <mergeCell ref="AJ154:AK154"/>
    <mergeCell ref="AJ155:AK155"/>
    <mergeCell ref="AJ146:AK146"/>
    <mergeCell ref="AJ147:AK147"/>
    <mergeCell ref="AJ148:AK148"/>
    <mergeCell ref="AJ149:AK149"/>
    <mergeCell ref="AJ150:AK150"/>
    <mergeCell ref="AJ141:AK141"/>
    <mergeCell ref="AJ142:AK142"/>
    <mergeCell ref="AJ143:AK143"/>
    <mergeCell ref="AJ144:AK144"/>
    <mergeCell ref="AJ145:AK145"/>
    <mergeCell ref="AJ136:AK136"/>
    <mergeCell ref="AJ137:AK137"/>
    <mergeCell ref="AJ138:AK138"/>
    <mergeCell ref="AJ139:AK139"/>
    <mergeCell ref="AJ140:AK140"/>
    <mergeCell ref="AJ131:AK131"/>
    <mergeCell ref="AJ132:AK132"/>
    <mergeCell ref="AJ133:AK133"/>
    <mergeCell ref="AJ134:AK134"/>
    <mergeCell ref="AJ135:AK135"/>
    <mergeCell ref="AJ126:AK126"/>
    <mergeCell ref="AJ127:AK127"/>
    <mergeCell ref="AJ128:AK128"/>
    <mergeCell ref="AJ129:AK129"/>
    <mergeCell ref="AJ130:AK130"/>
    <mergeCell ref="AJ121:AK121"/>
    <mergeCell ref="AJ122:AK122"/>
    <mergeCell ref="AJ123:AK123"/>
    <mergeCell ref="AJ124:AK124"/>
    <mergeCell ref="AJ125:AK125"/>
    <mergeCell ref="AJ116:AK116"/>
    <mergeCell ref="AJ117:AK117"/>
    <mergeCell ref="AJ118:AK118"/>
    <mergeCell ref="AJ119:AK119"/>
    <mergeCell ref="AJ120:AK120"/>
    <mergeCell ref="AJ111:AK111"/>
    <mergeCell ref="AJ112:AK112"/>
    <mergeCell ref="AJ113:AK113"/>
    <mergeCell ref="AJ114:AK114"/>
    <mergeCell ref="AJ115:AK115"/>
    <mergeCell ref="AJ106:AK106"/>
    <mergeCell ref="AJ107:AK107"/>
    <mergeCell ref="AJ108:AK108"/>
    <mergeCell ref="AJ109:AK109"/>
    <mergeCell ref="AJ110:AK110"/>
    <mergeCell ref="AJ101:AK101"/>
    <mergeCell ref="AJ102:AK102"/>
    <mergeCell ref="AJ103:AK103"/>
    <mergeCell ref="AJ104:AK104"/>
    <mergeCell ref="AJ105:AK105"/>
    <mergeCell ref="AJ96:AK96"/>
    <mergeCell ref="AJ97:AK97"/>
    <mergeCell ref="AJ98:AK98"/>
    <mergeCell ref="AJ99:AK99"/>
    <mergeCell ref="AJ100:AK100"/>
    <mergeCell ref="AJ91:AK91"/>
    <mergeCell ref="AJ92:AK92"/>
    <mergeCell ref="AJ93:AK93"/>
    <mergeCell ref="AJ94:AK94"/>
    <mergeCell ref="AJ95:AK95"/>
    <mergeCell ref="AJ86:AK86"/>
    <mergeCell ref="AJ87:AK87"/>
    <mergeCell ref="AJ88:AK88"/>
    <mergeCell ref="AJ89:AK89"/>
    <mergeCell ref="AJ90:AK90"/>
    <mergeCell ref="AJ81:AK81"/>
    <mergeCell ref="AJ82:AK82"/>
    <mergeCell ref="AJ83:AK83"/>
    <mergeCell ref="AJ84:AK84"/>
    <mergeCell ref="AJ85:AK85"/>
    <mergeCell ref="AJ76:AK76"/>
    <mergeCell ref="AJ77:AK77"/>
    <mergeCell ref="AJ78:AK78"/>
    <mergeCell ref="AJ79:AK79"/>
    <mergeCell ref="AJ80:AK80"/>
    <mergeCell ref="AJ71:AK71"/>
    <mergeCell ref="AJ72:AK72"/>
    <mergeCell ref="AJ73:AK73"/>
    <mergeCell ref="AJ74:AK74"/>
    <mergeCell ref="AJ75:AK75"/>
    <mergeCell ref="AJ66:AK66"/>
    <mergeCell ref="AJ67:AK67"/>
    <mergeCell ref="AJ68:AK68"/>
    <mergeCell ref="AJ69:AK69"/>
    <mergeCell ref="AJ70:AK70"/>
    <mergeCell ref="AJ61:AK61"/>
    <mergeCell ref="AJ62:AK62"/>
    <mergeCell ref="AJ63:AK63"/>
    <mergeCell ref="AJ64:AK64"/>
    <mergeCell ref="AJ65:AK65"/>
    <mergeCell ref="AJ56:AK56"/>
    <mergeCell ref="AJ57:AK57"/>
    <mergeCell ref="AJ58:AK58"/>
    <mergeCell ref="AJ59:AK59"/>
    <mergeCell ref="AJ60:AK60"/>
    <mergeCell ref="AJ51:AK51"/>
    <mergeCell ref="AJ52:AK52"/>
    <mergeCell ref="AJ53:AK53"/>
    <mergeCell ref="AJ54:AK54"/>
    <mergeCell ref="AJ55:AK55"/>
    <mergeCell ref="AJ46:AK46"/>
    <mergeCell ref="AJ47:AK47"/>
    <mergeCell ref="AJ48:AK48"/>
    <mergeCell ref="AJ49:AK49"/>
    <mergeCell ref="AJ50:AK50"/>
    <mergeCell ref="AJ41:AK41"/>
    <mergeCell ref="AJ42:AK42"/>
    <mergeCell ref="AJ43:AK43"/>
    <mergeCell ref="AJ44:AK44"/>
    <mergeCell ref="AJ45:AK45"/>
    <mergeCell ref="AJ36:AK36"/>
    <mergeCell ref="AJ37:AK37"/>
    <mergeCell ref="AJ38:AK38"/>
    <mergeCell ref="AJ39:AK39"/>
    <mergeCell ref="AJ40:AK40"/>
    <mergeCell ref="AJ31:AK31"/>
    <mergeCell ref="AJ32:AK32"/>
    <mergeCell ref="AJ33:AK33"/>
    <mergeCell ref="AJ34:AK34"/>
    <mergeCell ref="AJ35:AK35"/>
    <mergeCell ref="AJ26:AK26"/>
    <mergeCell ref="AJ27:AK27"/>
    <mergeCell ref="AJ28:AK28"/>
    <mergeCell ref="AJ29:AK29"/>
    <mergeCell ref="AJ30:AK30"/>
    <mergeCell ref="AJ21:AK21"/>
    <mergeCell ref="AJ22:AK22"/>
    <mergeCell ref="AJ23:AK23"/>
    <mergeCell ref="AJ24:AK24"/>
    <mergeCell ref="AJ25:AK25"/>
    <mergeCell ref="AJ16:AK16"/>
    <mergeCell ref="AJ17:AK17"/>
    <mergeCell ref="AJ18:AK18"/>
    <mergeCell ref="AJ19:AK19"/>
    <mergeCell ref="AJ20:AK20"/>
    <mergeCell ref="AJ11:AK11"/>
    <mergeCell ref="AJ12:AK12"/>
    <mergeCell ref="AJ13:AK13"/>
    <mergeCell ref="AJ14:AK14"/>
    <mergeCell ref="AJ15:AK15"/>
    <mergeCell ref="AM3:AM4"/>
    <mergeCell ref="AN3:AN4"/>
    <mergeCell ref="AO3:AO4"/>
    <mergeCell ref="AJ3:AL3"/>
    <mergeCell ref="E3:F3"/>
    <mergeCell ref="G3:M3"/>
    <mergeCell ref="N3:W3"/>
    <mergeCell ref="X3:AB3"/>
    <mergeCell ref="AC3:AF3"/>
    <mergeCell ref="AI3:AI4"/>
    <mergeCell ref="AJ4:AK4"/>
    <mergeCell ref="AG3:AH3"/>
    <mergeCell ref="AU3:AU4"/>
    <mergeCell ref="AP3:AP4"/>
    <mergeCell ref="AQ3:AR3"/>
    <mergeCell ref="AS3:AS4"/>
    <mergeCell ref="AT3:AT4"/>
  </mergeCells>
  <phoneticPr fontId="24" type="noConversion"/>
  <conditionalFormatting sqref="AU1:AU1048576">
    <cfRule type="containsText" dxfId="0" priority="1" operator="containsText" text="FALSE">
      <formula>NOT(ISERROR(SEARCH("FALSE",AU1)))</formula>
    </cfRule>
  </conditionalFormatting>
  <dataValidations count="14">
    <dataValidation type="list" allowBlank="1" showInputMessage="1" showErrorMessage="1" error="목록에서 선택" sqref="AA11:AA403 AA407:AA1048576 AA405" xr:uid="{00000000-0002-0000-0900-000000000000}">
      <formula1>회수유형</formula1>
    </dataValidation>
    <dataValidation type="date" allowBlank="1" showInputMessage="1" showErrorMessage="1" error="제안서작성일 이전 연월일을 입력" sqref="X458 I421:I422 X421:X422 I416:I417 X416:X417" xr:uid="{00000000-0002-0000-0900-000001000000}">
      <formula1>1</formula1>
      <formula2>제안서작성기준일</formula2>
    </dataValidation>
    <dataValidation type="date" allowBlank="1" showInputMessage="1" showErrorMessage="1" error="연월일을 입력" sqref="H11:I399 S11:S399 X11:X397 S414:S415 X423:X457 H421:H423 S418:S419 X418 H414:I415 X414:X415 H418:H419 I418 H411:I412 X411:X412 S411:S412 I407:I408 X407:X408 X399 X459:X1048576 I423:I1048576 S421:S1048576 H426:H1048576" xr:uid="{00000000-0002-0000-0900-000002000000}">
      <formula1>1</formula1>
      <formula2>2958465</formula2>
    </dataValidation>
    <dataValidation type="list" allowBlank="1" showInputMessage="1" showErrorMessage="1" error="목록에서 선택" sqref="AN11:AN500 AN501:AO1048576 AC11:AC1048576 K11:M1048576" xr:uid="{00000000-0002-0000-0900-000003000000}">
      <formula1>여부</formula1>
    </dataValidation>
    <dataValidation type="list" allowBlank="1" showInputMessage="1" showErrorMessage="1" error="목록에서 선택" sqref="T11:T500" xr:uid="{00000000-0002-0000-0900-000004000000}">
      <formula1>투자유형</formula1>
    </dataValidation>
    <dataValidation type="list" allowBlank="1" showInputMessage="1" showErrorMessage="1" error="목록에서 선택" sqref="V11:V1048576" xr:uid="{00000000-0002-0000-0900-000005000000}">
      <formula1>회수구분</formula1>
    </dataValidation>
    <dataValidation type="list" allowBlank="1" showInputMessage="1" showErrorMessage="1" error="목록에서 선택" sqref="J11:J1048576" xr:uid="{00000000-0002-0000-0900-000006000000}">
      <formula1>운용인력직무구분</formula1>
    </dataValidation>
    <dataValidation type="list" allowBlank="1" showInputMessage="1" showErrorMessage="1" sqref="N11:N1048576" xr:uid="{00000000-0002-0000-0900-000007000000}">
      <formula1>투자계정구분</formula1>
    </dataValidation>
    <dataValidation type="list" allowBlank="1" showInputMessage="1" showErrorMessage="1" sqref="P11:P1048576 Q501:Q1048576" xr:uid="{00000000-0002-0000-0900-000008000000}">
      <formula1>참여인력투자법인유형</formula1>
    </dataValidation>
    <dataValidation type="date" allowBlank="1" showInputMessage="1" showErrorMessage="1" sqref="AM11:AM500" xr:uid="{00000000-0002-0000-0900-000009000000}">
      <formula1>1</formula1>
      <formula2>2958465</formula2>
    </dataValidation>
    <dataValidation allowBlank="1" showInputMessage="1" showErrorMessage="1" error="목록에서 선택" sqref="AH4" xr:uid="{00000000-0002-0000-0900-00000A000000}"/>
    <dataValidation type="list" allowBlank="1" showInputMessage="1" showErrorMessage="1" sqref="AS501:AS1048576" xr:uid="{00000000-0002-0000-0900-00000B000000}">
      <formula1>방위산업_기업_해당여부</formula1>
    </dataValidation>
    <dataValidation type="list" allowBlank="1" showInputMessage="1" showErrorMessage="1" sqref="AT501:AT1048576" xr:uid="{00000000-0002-0000-0900-00000C000000}">
      <formula1>방위산업_기업_세부분류__해당시</formula1>
    </dataValidation>
    <dataValidation type="list" allowBlank="1" showInputMessage="1" showErrorMessage="1" sqref="AR11:AR100" xr:uid="{00000000-0002-0000-0900-00000D000000}">
      <formula1>펀드법적유형</formula1>
    </dataValidation>
  </dataValidations>
  <pageMargins left="0.19685039370078741" right="0.19685039370078741" top="1.1023622047244095" bottom="0.39370078740157483" header="0.78740157480314965" footer="0.19685039370078741"/>
  <pageSetup paperSize="9" scale="34" fitToHeight="0" orientation="landscape" r:id="rId1"/>
  <headerFooter>
    <oddHeader>&amp;L&amp;"-,굵게"&amp;18 3.2. 참여인력 투자현황 (&amp;P쪽/&amp;N쪽)&amp;R
(단위 : 백만원, %)</oddHeader>
  </headerFooter>
  <rowBreaks count="1" manualBreakCount="1">
    <brk id="436" min="4" max="46" man="1"/>
  </rowBreaks>
  <colBreaks count="1" manualBreakCount="1">
    <brk id="2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900-000010000000}">
          <x14:formula1>
            <xm:f>작성요령!$C$404:$C$407</xm:f>
          </x14:formula1>
          <xm:sqref>Q11:Q500</xm:sqref>
        </x14:dataValidation>
        <x14:dataValidation type="list" allowBlank="1" showInputMessage="1" showErrorMessage="1" xr:uid="{00000000-0002-0000-0900-000011000000}">
          <x14:formula1>
            <xm:f>작성요령!$C$401:$C$403</xm:f>
          </x14:formula1>
          <xm:sqref>AG11:AG500</xm:sqref>
        </x14:dataValidation>
        <x14:dataValidation type="list" allowBlank="1" showInputMessage="1" showErrorMessage="1" xr:uid="{C7A431AA-8555-4B5B-8DF8-DD2A4DE25F09}">
          <x14:formula1>
            <xm:f>작성요령!$C$417:$C$418</xm:f>
          </x14:formula1>
          <xm:sqref>AS11:AS500</xm:sqref>
        </x14:dataValidation>
        <x14:dataValidation type="list" allowBlank="1" showInputMessage="1" showErrorMessage="1" xr:uid="{26502D65-2611-4AF5-AA7F-DA9B918E6EF3}">
          <x14:formula1>
            <xm:f>작성요령!$C$420:$C$426</xm:f>
          </x14:formula1>
          <xm:sqref>AT11:AT500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K500"/>
  <sheetViews>
    <sheetView topLeftCell="E3" zoomScale="85" zoomScaleNormal="85" workbookViewId="0">
      <selection activeCell="L20" sqref="L20"/>
    </sheetView>
  </sheetViews>
  <sheetFormatPr defaultColWidth="9" defaultRowHeight="13.5"/>
  <cols>
    <col min="1" max="1" width="9.625" style="129" hidden="1" customWidth="1"/>
    <col min="2" max="2" width="8" style="129" hidden="1" customWidth="1"/>
    <col min="3" max="4" width="10" style="129" hidden="1" customWidth="1"/>
    <col min="5" max="5" width="10.625" style="28" customWidth="1"/>
    <col min="6" max="6" width="13.625" style="351" customWidth="1"/>
    <col min="7" max="7" width="12.625" style="351" customWidth="1"/>
    <col min="8" max="8" width="35" style="28" customWidth="1"/>
    <col min="9" max="9" width="30.625" style="28" customWidth="1"/>
    <col min="10" max="10" width="15.625" style="28" customWidth="1"/>
    <col min="11" max="11" width="12.625" style="28" bestFit="1" customWidth="1"/>
    <col min="12" max="16384" width="9" style="28"/>
  </cols>
  <sheetData>
    <row r="1" spans="1:11" hidden="1">
      <c r="A1" s="78" t="s">
        <v>144</v>
      </c>
      <c r="B1" s="78" t="s">
        <v>184</v>
      </c>
      <c r="C1" s="78" t="s">
        <v>289</v>
      </c>
      <c r="D1" s="78" t="s">
        <v>178</v>
      </c>
      <c r="E1" s="76" t="s">
        <v>290</v>
      </c>
      <c r="F1" s="350" t="s">
        <v>291</v>
      </c>
      <c r="G1" s="350" t="s">
        <v>327</v>
      </c>
      <c r="H1" s="76" t="s">
        <v>328</v>
      </c>
      <c r="I1" s="76" t="s">
        <v>329</v>
      </c>
      <c r="J1" s="76" t="s">
        <v>330</v>
      </c>
      <c r="K1" s="76" t="s">
        <v>331</v>
      </c>
    </row>
    <row r="2" spans="1:11" hidden="1">
      <c r="A2" s="78"/>
      <c r="B2" s="78"/>
      <c r="C2" s="78"/>
      <c r="D2" s="78"/>
      <c r="E2" s="76"/>
      <c r="F2" s="350"/>
      <c r="G2" s="350"/>
      <c r="H2" s="76"/>
      <c r="I2" s="76"/>
      <c r="J2" s="76"/>
      <c r="K2" s="76"/>
    </row>
    <row r="3" spans="1:11" ht="30" customHeight="1">
      <c r="A3" s="78"/>
      <c r="B3" s="78"/>
      <c r="C3" s="78"/>
      <c r="D3" s="78"/>
      <c r="E3" s="655" t="s">
        <v>433</v>
      </c>
      <c r="F3" s="655"/>
      <c r="G3" s="655" t="s">
        <v>486</v>
      </c>
      <c r="H3" s="655"/>
      <c r="I3" s="655"/>
      <c r="J3" s="655"/>
      <c r="K3" s="655"/>
    </row>
    <row r="4" spans="1:11" ht="45" customHeight="1">
      <c r="A4" s="78" t="s">
        <v>137</v>
      </c>
      <c r="B4" s="78" t="s">
        <v>135</v>
      </c>
      <c r="C4" s="78" t="s">
        <v>136</v>
      </c>
      <c r="D4" s="78" t="s">
        <v>138</v>
      </c>
      <c r="E4" s="110" t="s">
        <v>487</v>
      </c>
      <c r="F4" s="43" t="s">
        <v>659</v>
      </c>
      <c r="G4" s="43" t="s">
        <v>488</v>
      </c>
      <c r="H4" s="110" t="s">
        <v>489</v>
      </c>
      <c r="I4" s="110" t="s">
        <v>20</v>
      </c>
      <c r="J4" s="233" t="s">
        <v>21</v>
      </c>
      <c r="K4" s="233" t="s">
        <v>22</v>
      </c>
    </row>
    <row r="5" spans="1:11" hidden="1"/>
    <row r="6" spans="1:11" hidden="1"/>
    <row r="7" spans="1:11" hidden="1"/>
    <row r="8" spans="1:11" hidden="1">
      <c r="A8" s="78"/>
      <c r="B8" s="78"/>
      <c r="C8" s="78"/>
      <c r="D8" s="78"/>
      <c r="E8" s="76"/>
      <c r="F8" s="350"/>
      <c r="G8" s="350"/>
      <c r="H8" s="76"/>
      <c r="I8" s="76"/>
      <c r="J8" s="76"/>
      <c r="K8" s="76"/>
    </row>
    <row r="9" spans="1:11" hidden="1">
      <c r="A9" s="78"/>
      <c r="B9" s="78"/>
      <c r="C9" s="78"/>
      <c r="D9" s="78"/>
      <c r="E9" s="76"/>
      <c r="F9" s="350"/>
      <c r="G9" s="350"/>
      <c r="H9" s="76"/>
      <c r="I9" s="76"/>
      <c r="J9" s="76"/>
      <c r="K9" s="76"/>
    </row>
    <row r="10" spans="1:11" hidden="1">
      <c r="A10" s="78"/>
      <c r="B10" s="78"/>
      <c r="C10" s="78"/>
      <c r="D10" s="78"/>
      <c r="E10" s="76"/>
      <c r="F10" s="350"/>
      <c r="G10" s="350"/>
      <c r="H10" s="76"/>
      <c r="I10" s="76"/>
      <c r="J10" s="76"/>
      <c r="K10" s="76"/>
    </row>
    <row r="11" spans="1:11" ht="20.100000000000001" customHeight="1">
      <c r="A11" s="66"/>
      <c r="B11" s="66"/>
      <c r="C11" s="66"/>
      <c r="D11" s="66"/>
      <c r="E11" s="269" t="s">
        <v>620</v>
      </c>
      <c r="F11" s="287">
        <f t="shared" ref="F11:F220" si="0">IF(ISBLANK($E11),"",VLOOKUP($E11,참여인력_개요,2,FALSE))</f>
        <v>25569</v>
      </c>
      <c r="G11" s="84">
        <v>36892</v>
      </c>
      <c r="H11" s="42" t="s">
        <v>641</v>
      </c>
      <c r="I11" s="42" t="s">
        <v>571</v>
      </c>
      <c r="J11" s="44" t="s">
        <v>570</v>
      </c>
      <c r="K11" s="44" t="s">
        <v>561</v>
      </c>
    </row>
    <row r="12" spans="1:11" ht="20.100000000000001" customHeight="1">
      <c r="A12" s="66"/>
      <c r="B12" s="66"/>
      <c r="C12" s="66"/>
      <c r="D12" s="66"/>
      <c r="E12" s="269" t="s">
        <v>620</v>
      </c>
      <c r="F12" s="287">
        <f t="shared" si="0"/>
        <v>25569</v>
      </c>
      <c r="G12" s="84">
        <v>35065</v>
      </c>
      <c r="H12" s="42" t="s">
        <v>642</v>
      </c>
      <c r="I12" s="42"/>
      <c r="J12" s="44"/>
      <c r="K12" s="44" t="s">
        <v>561</v>
      </c>
    </row>
    <row r="13" spans="1:11" ht="20.100000000000001" customHeight="1">
      <c r="A13" s="66"/>
      <c r="B13" s="66"/>
      <c r="C13" s="66"/>
      <c r="D13" s="66"/>
      <c r="E13" s="269"/>
      <c r="F13" s="287" t="str">
        <f t="shared" si="0"/>
        <v/>
      </c>
      <c r="G13" s="84"/>
      <c r="H13" s="42"/>
      <c r="I13" s="42"/>
      <c r="J13" s="44"/>
      <c r="K13" s="44"/>
    </row>
    <row r="14" spans="1:11" ht="20.100000000000001" customHeight="1">
      <c r="A14" s="66"/>
      <c r="B14" s="66"/>
      <c r="C14" s="66"/>
      <c r="D14" s="66"/>
      <c r="E14" s="269"/>
      <c r="F14" s="287" t="str">
        <f t="shared" si="0"/>
        <v/>
      </c>
      <c r="G14" s="84"/>
      <c r="H14" s="42"/>
      <c r="I14" s="42"/>
      <c r="J14" s="44"/>
      <c r="K14" s="44"/>
    </row>
    <row r="15" spans="1:11" ht="20.100000000000001" customHeight="1">
      <c r="A15" s="66"/>
      <c r="B15" s="66"/>
      <c r="C15" s="66"/>
      <c r="D15" s="66"/>
      <c r="E15" s="269"/>
      <c r="F15" s="287" t="str">
        <f t="shared" si="0"/>
        <v/>
      </c>
      <c r="G15" s="84"/>
      <c r="H15" s="42"/>
      <c r="I15" s="42"/>
      <c r="J15" s="44"/>
      <c r="K15" s="44"/>
    </row>
    <row r="16" spans="1:11" ht="20.100000000000001" customHeight="1">
      <c r="A16" s="66"/>
      <c r="B16" s="66"/>
      <c r="C16" s="66"/>
      <c r="D16" s="66"/>
      <c r="E16" s="269"/>
      <c r="F16" s="287" t="str">
        <f t="shared" si="0"/>
        <v/>
      </c>
      <c r="G16" s="84"/>
      <c r="H16" s="42"/>
      <c r="I16" s="42"/>
      <c r="J16" s="44"/>
      <c r="K16" s="44"/>
    </row>
    <row r="17" spans="1:11" ht="20.100000000000001" customHeight="1">
      <c r="A17" s="66"/>
      <c r="B17" s="66"/>
      <c r="C17" s="66"/>
      <c r="D17" s="66"/>
      <c r="E17" s="269"/>
      <c r="F17" s="287" t="str">
        <f t="shared" si="0"/>
        <v/>
      </c>
      <c r="G17" s="84"/>
      <c r="H17" s="42"/>
      <c r="I17" s="42"/>
      <c r="J17" s="44"/>
      <c r="K17" s="44"/>
    </row>
    <row r="18" spans="1:11" ht="20.100000000000001" customHeight="1">
      <c r="A18" s="66"/>
      <c r="B18" s="66"/>
      <c r="C18" s="66"/>
      <c r="D18" s="66"/>
      <c r="E18" s="269"/>
      <c r="F18" s="287" t="str">
        <f t="shared" si="0"/>
        <v/>
      </c>
      <c r="G18" s="84"/>
      <c r="H18" s="42"/>
      <c r="I18" s="42"/>
      <c r="J18" s="44"/>
      <c r="K18" s="44"/>
    </row>
    <row r="19" spans="1:11" ht="20.100000000000001" customHeight="1">
      <c r="A19" s="66"/>
      <c r="B19" s="66"/>
      <c r="C19" s="66"/>
      <c r="D19" s="66"/>
      <c r="E19" s="269"/>
      <c r="F19" s="287" t="str">
        <f t="shared" si="0"/>
        <v/>
      </c>
      <c r="G19" s="84"/>
      <c r="H19" s="42"/>
      <c r="I19" s="42"/>
      <c r="J19" s="44"/>
      <c r="K19" s="44"/>
    </row>
    <row r="20" spans="1:11" ht="20.100000000000001" customHeight="1">
      <c r="A20" s="66"/>
      <c r="B20" s="66"/>
      <c r="C20" s="66"/>
      <c r="D20" s="66"/>
      <c r="E20" s="269"/>
      <c r="F20" s="287" t="str">
        <f t="shared" si="0"/>
        <v/>
      </c>
      <c r="G20" s="84"/>
      <c r="H20" s="42"/>
      <c r="I20" s="42"/>
      <c r="J20" s="44"/>
      <c r="K20" s="44"/>
    </row>
    <row r="21" spans="1:11" ht="20.100000000000001" customHeight="1">
      <c r="A21" s="66"/>
      <c r="B21" s="66"/>
      <c r="C21" s="66"/>
      <c r="D21" s="66"/>
      <c r="E21" s="269"/>
      <c r="F21" s="287" t="str">
        <f t="shared" si="0"/>
        <v/>
      </c>
      <c r="G21" s="84"/>
      <c r="H21" s="42"/>
      <c r="I21" s="42"/>
      <c r="J21" s="44"/>
      <c r="K21" s="44"/>
    </row>
    <row r="22" spans="1:11" ht="20.100000000000001" customHeight="1">
      <c r="A22" s="66"/>
      <c r="B22" s="66"/>
      <c r="C22" s="66"/>
      <c r="D22" s="66"/>
      <c r="E22" s="269"/>
      <c r="F22" s="287" t="str">
        <f t="shared" si="0"/>
        <v/>
      </c>
      <c r="G22" s="84"/>
      <c r="H22" s="42"/>
      <c r="I22" s="42"/>
      <c r="J22" s="44"/>
      <c r="K22" s="44"/>
    </row>
    <row r="23" spans="1:11" ht="20.100000000000001" customHeight="1">
      <c r="A23" s="66"/>
      <c r="B23" s="66"/>
      <c r="C23" s="66"/>
      <c r="D23" s="66"/>
      <c r="E23" s="269"/>
      <c r="F23" s="287" t="str">
        <f t="shared" si="0"/>
        <v/>
      </c>
      <c r="G23" s="84"/>
      <c r="H23" s="42"/>
      <c r="I23" s="42"/>
      <c r="J23" s="44"/>
      <c r="K23" s="44"/>
    </row>
    <row r="24" spans="1:11" ht="20.100000000000001" customHeight="1">
      <c r="A24" s="66"/>
      <c r="B24" s="66"/>
      <c r="C24" s="66"/>
      <c r="D24" s="66"/>
      <c r="E24" s="269"/>
      <c r="F24" s="287" t="str">
        <f t="shared" si="0"/>
        <v/>
      </c>
      <c r="G24" s="84"/>
      <c r="H24" s="42"/>
      <c r="I24" s="42"/>
      <c r="J24" s="44"/>
      <c r="K24" s="44"/>
    </row>
    <row r="25" spans="1:11" ht="20.100000000000001" customHeight="1">
      <c r="A25" s="66"/>
      <c r="B25" s="66"/>
      <c r="C25" s="66"/>
      <c r="D25" s="66"/>
      <c r="E25" s="269"/>
      <c r="F25" s="287" t="str">
        <f t="shared" si="0"/>
        <v/>
      </c>
      <c r="G25" s="84"/>
      <c r="H25" s="42"/>
      <c r="I25" s="42"/>
      <c r="J25" s="44"/>
      <c r="K25" s="44"/>
    </row>
    <row r="26" spans="1:11" ht="20.100000000000001" customHeight="1">
      <c r="A26" s="66"/>
      <c r="B26" s="66"/>
      <c r="C26" s="66"/>
      <c r="D26" s="66"/>
      <c r="E26" s="269"/>
      <c r="F26" s="287" t="str">
        <f t="shared" si="0"/>
        <v/>
      </c>
      <c r="G26" s="84"/>
      <c r="H26" s="42"/>
      <c r="I26" s="42"/>
      <c r="J26" s="44"/>
      <c r="K26" s="44"/>
    </row>
    <row r="27" spans="1:11" ht="20.100000000000001" customHeight="1">
      <c r="A27" s="66"/>
      <c r="B27" s="66"/>
      <c r="C27" s="66"/>
      <c r="D27" s="66"/>
      <c r="E27" s="269"/>
      <c r="F27" s="287" t="str">
        <f t="shared" si="0"/>
        <v/>
      </c>
      <c r="G27" s="84"/>
      <c r="H27" s="42"/>
      <c r="I27" s="42"/>
      <c r="J27" s="44"/>
      <c r="K27" s="44"/>
    </row>
    <row r="28" spans="1:11" ht="20.100000000000001" customHeight="1">
      <c r="A28" s="66"/>
      <c r="B28" s="66"/>
      <c r="C28" s="66"/>
      <c r="D28" s="66"/>
      <c r="E28" s="269"/>
      <c r="F28" s="287" t="str">
        <f t="shared" si="0"/>
        <v/>
      </c>
      <c r="G28" s="84"/>
      <c r="H28" s="42"/>
      <c r="I28" s="42"/>
      <c r="J28" s="44"/>
      <c r="K28" s="44"/>
    </row>
    <row r="29" spans="1:11" ht="20.100000000000001" customHeight="1">
      <c r="A29" s="66"/>
      <c r="B29" s="66"/>
      <c r="C29" s="66"/>
      <c r="D29" s="66"/>
      <c r="E29" s="269"/>
      <c r="F29" s="287" t="str">
        <f t="shared" si="0"/>
        <v/>
      </c>
      <c r="G29" s="84"/>
      <c r="H29" s="42"/>
      <c r="I29" s="42"/>
      <c r="J29" s="44"/>
      <c r="K29" s="44"/>
    </row>
    <row r="30" spans="1:11" ht="20.100000000000001" customHeight="1">
      <c r="A30" s="66"/>
      <c r="B30" s="66"/>
      <c r="C30" s="66"/>
      <c r="D30" s="66"/>
      <c r="E30" s="269"/>
      <c r="F30" s="287" t="str">
        <f t="shared" si="0"/>
        <v/>
      </c>
      <c r="G30" s="84"/>
      <c r="H30" s="42"/>
      <c r="I30" s="42"/>
      <c r="J30" s="44"/>
      <c r="K30" s="44"/>
    </row>
    <row r="31" spans="1:11" ht="20.100000000000001" customHeight="1">
      <c r="A31" s="66"/>
      <c r="B31" s="66"/>
      <c r="C31" s="66"/>
      <c r="D31" s="66"/>
      <c r="E31" s="269"/>
      <c r="F31" s="287" t="str">
        <f t="shared" si="0"/>
        <v/>
      </c>
      <c r="G31" s="84"/>
      <c r="H31" s="42"/>
      <c r="I31" s="42"/>
      <c r="J31" s="44"/>
      <c r="K31" s="44"/>
    </row>
    <row r="32" spans="1:11" ht="20.100000000000001" customHeight="1">
      <c r="A32" s="66"/>
      <c r="B32" s="66"/>
      <c r="C32" s="66"/>
      <c r="D32" s="66"/>
      <c r="E32" s="269"/>
      <c r="F32" s="287" t="str">
        <f t="shared" si="0"/>
        <v/>
      </c>
      <c r="G32" s="84"/>
      <c r="H32" s="42"/>
      <c r="I32" s="42"/>
      <c r="J32" s="44"/>
      <c r="K32" s="44"/>
    </row>
    <row r="33" spans="1:11" ht="20.100000000000001" customHeight="1">
      <c r="A33" s="66"/>
      <c r="B33" s="66"/>
      <c r="C33" s="66"/>
      <c r="D33" s="66"/>
      <c r="E33" s="269"/>
      <c r="F33" s="287" t="str">
        <f t="shared" si="0"/>
        <v/>
      </c>
      <c r="G33" s="84"/>
      <c r="H33" s="42"/>
      <c r="I33" s="42"/>
      <c r="J33" s="44"/>
      <c r="K33" s="44"/>
    </row>
    <row r="34" spans="1:11" ht="20.100000000000001" customHeight="1">
      <c r="A34" s="66"/>
      <c r="B34" s="66"/>
      <c r="C34" s="66"/>
      <c r="D34" s="66"/>
      <c r="E34" s="269"/>
      <c r="F34" s="287" t="str">
        <f t="shared" si="0"/>
        <v/>
      </c>
      <c r="G34" s="84"/>
      <c r="H34" s="42"/>
      <c r="I34" s="42"/>
      <c r="J34" s="44"/>
      <c r="K34" s="44"/>
    </row>
    <row r="35" spans="1:11" ht="20.100000000000001" customHeight="1">
      <c r="A35" s="66"/>
      <c r="B35" s="66"/>
      <c r="C35" s="66"/>
      <c r="D35" s="66"/>
      <c r="E35" s="269"/>
      <c r="F35" s="287" t="str">
        <f t="shared" si="0"/>
        <v/>
      </c>
      <c r="G35" s="84"/>
      <c r="H35" s="42"/>
      <c r="I35" s="42"/>
      <c r="J35" s="44"/>
      <c r="K35" s="44"/>
    </row>
    <row r="36" spans="1:11" ht="20.100000000000001" customHeight="1">
      <c r="A36" s="66"/>
      <c r="B36" s="66"/>
      <c r="C36" s="66"/>
      <c r="D36" s="66"/>
      <c r="E36" s="269"/>
      <c r="F36" s="287" t="str">
        <f t="shared" si="0"/>
        <v/>
      </c>
      <c r="G36" s="84"/>
      <c r="H36" s="42"/>
      <c r="I36" s="42"/>
      <c r="J36" s="44"/>
      <c r="K36" s="44"/>
    </row>
    <row r="37" spans="1:11" ht="20.100000000000001" customHeight="1">
      <c r="A37" s="66"/>
      <c r="B37" s="66"/>
      <c r="C37" s="66"/>
      <c r="D37" s="66"/>
      <c r="E37" s="269"/>
      <c r="F37" s="287" t="str">
        <f t="shared" si="0"/>
        <v/>
      </c>
      <c r="G37" s="84"/>
      <c r="H37" s="42"/>
      <c r="I37" s="42"/>
      <c r="J37" s="44"/>
      <c r="K37" s="44"/>
    </row>
    <row r="38" spans="1:11" ht="20.100000000000001" customHeight="1">
      <c r="A38" s="66"/>
      <c r="B38" s="66"/>
      <c r="C38" s="66"/>
      <c r="D38" s="66"/>
      <c r="E38" s="269"/>
      <c r="F38" s="287" t="str">
        <f t="shared" si="0"/>
        <v/>
      </c>
      <c r="G38" s="84"/>
      <c r="H38" s="42"/>
      <c r="I38" s="42"/>
      <c r="J38" s="44"/>
      <c r="K38" s="44"/>
    </row>
    <row r="39" spans="1:11" ht="20.100000000000001" customHeight="1">
      <c r="A39" s="66"/>
      <c r="B39" s="66"/>
      <c r="C39" s="66"/>
      <c r="D39" s="66"/>
      <c r="E39" s="269"/>
      <c r="F39" s="287" t="str">
        <f t="shared" si="0"/>
        <v/>
      </c>
      <c r="G39" s="84"/>
      <c r="H39" s="42"/>
      <c r="I39" s="42"/>
      <c r="J39" s="44"/>
      <c r="K39" s="44"/>
    </row>
    <row r="40" spans="1:11" ht="20.100000000000001" customHeight="1">
      <c r="A40" s="66"/>
      <c r="B40" s="66"/>
      <c r="C40" s="66"/>
      <c r="D40" s="66"/>
      <c r="E40" s="269"/>
      <c r="F40" s="287" t="str">
        <f t="shared" si="0"/>
        <v/>
      </c>
      <c r="G40" s="84"/>
      <c r="H40" s="42"/>
      <c r="I40" s="42"/>
      <c r="J40" s="44"/>
      <c r="K40" s="44"/>
    </row>
    <row r="41" spans="1:11" ht="20.100000000000001" customHeight="1">
      <c r="A41" s="66"/>
      <c r="B41" s="66"/>
      <c r="C41" s="66"/>
      <c r="D41" s="66"/>
      <c r="E41" s="269"/>
      <c r="F41" s="287" t="str">
        <f t="shared" si="0"/>
        <v/>
      </c>
      <c r="G41" s="84"/>
      <c r="H41" s="42"/>
      <c r="I41" s="42"/>
      <c r="J41" s="44"/>
      <c r="K41" s="44"/>
    </row>
    <row r="42" spans="1:11" ht="20.100000000000001" customHeight="1">
      <c r="A42" s="66"/>
      <c r="B42" s="66"/>
      <c r="C42" s="66"/>
      <c r="D42" s="66"/>
      <c r="E42" s="269"/>
      <c r="F42" s="287" t="str">
        <f t="shared" si="0"/>
        <v/>
      </c>
      <c r="G42" s="84"/>
      <c r="H42" s="42"/>
      <c r="I42" s="42"/>
      <c r="J42" s="44"/>
      <c r="K42" s="44"/>
    </row>
    <row r="43" spans="1:11" ht="20.100000000000001" customHeight="1">
      <c r="A43" s="66"/>
      <c r="B43" s="66"/>
      <c r="C43" s="66"/>
      <c r="D43" s="66"/>
      <c r="E43" s="269"/>
      <c r="F43" s="287" t="str">
        <f t="shared" si="0"/>
        <v/>
      </c>
      <c r="G43" s="84"/>
      <c r="H43" s="42"/>
      <c r="I43" s="42"/>
      <c r="J43" s="44"/>
      <c r="K43" s="44"/>
    </row>
    <row r="44" spans="1:11" ht="20.100000000000001" customHeight="1">
      <c r="A44" s="66"/>
      <c r="B44" s="66"/>
      <c r="C44" s="66"/>
      <c r="D44" s="66"/>
      <c r="E44" s="269"/>
      <c r="F44" s="287" t="str">
        <f t="shared" si="0"/>
        <v/>
      </c>
      <c r="G44" s="84"/>
      <c r="H44" s="42"/>
      <c r="I44" s="42"/>
      <c r="J44" s="44"/>
      <c r="K44" s="44"/>
    </row>
    <row r="45" spans="1:11" ht="20.100000000000001" customHeight="1">
      <c r="A45" s="66"/>
      <c r="B45" s="66"/>
      <c r="C45" s="66"/>
      <c r="D45" s="66"/>
      <c r="E45" s="269"/>
      <c r="F45" s="287" t="str">
        <f t="shared" si="0"/>
        <v/>
      </c>
      <c r="G45" s="84"/>
      <c r="H45" s="42"/>
      <c r="I45" s="42"/>
      <c r="J45" s="44"/>
      <c r="K45" s="44"/>
    </row>
    <row r="46" spans="1:11" ht="20.100000000000001" customHeight="1">
      <c r="A46" s="66"/>
      <c r="B46" s="66"/>
      <c r="C46" s="66"/>
      <c r="D46" s="66"/>
      <c r="E46" s="269"/>
      <c r="F46" s="287" t="str">
        <f t="shared" si="0"/>
        <v/>
      </c>
      <c r="G46" s="84"/>
      <c r="H46" s="42"/>
      <c r="I46" s="42"/>
      <c r="J46" s="44"/>
      <c r="K46" s="44"/>
    </row>
    <row r="47" spans="1:11" ht="20.100000000000001" customHeight="1">
      <c r="A47" s="66"/>
      <c r="B47" s="66"/>
      <c r="C47" s="66"/>
      <c r="D47" s="66"/>
      <c r="E47" s="269"/>
      <c r="F47" s="287" t="str">
        <f t="shared" si="0"/>
        <v/>
      </c>
      <c r="G47" s="84"/>
      <c r="H47" s="42"/>
      <c r="I47" s="42"/>
      <c r="J47" s="44"/>
      <c r="K47" s="44"/>
    </row>
    <row r="48" spans="1:11" ht="20.100000000000001" customHeight="1">
      <c r="A48" s="66"/>
      <c r="B48" s="66"/>
      <c r="C48" s="66"/>
      <c r="D48" s="66"/>
      <c r="E48" s="269"/>
      <c r="F48" s="287" t="str">
        <f t="shared" si="0"/>
        <v/>
      </c>
      <c r="G48" s="84"/>
      <c r="H48" s="42"/>
      <c r="I48" s="42"/>
      <c r="J48" s="44"/>
      <c r="K48" s="44"/>
    </row>
    <row r="49" spans="1:11" ht="20.100000000000001" customHeight="1">
      <c r="A49" s="66"/>
      <c r="B49" s="66"/>
      <c r="C49" s="66"/>
      <c r="D49" s="66"/>
      <c r="E49" s="269"/>
      <c r="F49" s="287" t="str">
        <f t="shared" si="0"/>
        <v/>
      </c>
      <c r="G49" s="84"/>
      <c r="H49" s="42"/>
      <c r="I49" s="42"/>
      <c r="J49" s="44"/>
      <c r="K49" s="44"/>
    </row>
    <row r="50" spans="1:11" ht="20.100000000000001" customHeight="1">
      <c r="A50" s="66"/>
      <c r="B50" s="66"/>
      <c r="C50" s="66"/>
      <c r="D50" s="66"/>
      <c r="E50" s="269"/>
      <c r="F50" s="287" t="str">
        <f t="shared" si="0"/>
        <v/>
      </c>
      <c r="G50" s="84"/>
      <c r="H50" s="42"/>
      <c r="I50" s="42"/>
      <c r="J50" s="44"/>
      <c r="K50" s="44"/>
    </row>
    <row r="51" spans="1:11" ht="20.100000000000001" customHeight="1">
      <c r="A51" s="66"/>
      <c r="B51" s="66"/>
      <c r="C51" s="66"/>
      <c r="D51" s="66"/>
      <c r="E51" s="269"/>
      <c r="F51" s="287" t="str">
        <f t="shared" si="0"/>
        <v/>
      </c>
      <c r="G51" s="84"/>
      <c r="H51" s="42"/>
      <c r="I51" s="42"/>
      <c r="J51" s="44"/>
      <c r="K51" s="44"/>
    </row>
    <row r="52" spans="1:11" ht="20.100000000000001" customHeight="1">
      <c r="A52" s="66"/>
      <c r="B52" s="66"/>
      <c r="C52" s="66"/>
      <c r="D52" s="66"/>
      <c r="E52" s="269"/>
      <c r="F52" s="287" t="str">
        <f t="shared" si="0"/>
        <v/>
      </c>
      <c r="G52" s="84"/>
      <c r="H52" s="42"/>
      <c r="I52" s="42"/>
      <c r="J52" s="44"/>
      <c r="K52" s="44"/>
    </row>
    <row r="53" spans="1:11" ht="20.100000000000001" customHeight="1">
      <c r="A53" s="66"/>
      <c r="B53" s="66"/>
      <c r="C53" s="66"/>
      <c r="D53" s="66"/>
      <c r="E53" s="269"/>
      <c r="F53" s="287" t="str">
        <f t="shared" si="0"/>
        <v/>
      </c>
      <c r="G53" s="84"/>
      <c r="H53" s="42"/>
      <c r="I53" s="42"/>
      <c r="J53" s="44"/>
      <c r="K53" s="44"/>
    </row>
    <row r="54" spans="1:11" ht="20.100000000000001" customHeight="1">
      <c r="A54" s="66"/>
      <c r="B54" s="66"/>
      <c r="C54" s="66"/>
      <c r="D54" s="66"/>
      <c r="E54" s="269"/>
      <c r="F54" s="287" t="str">
        <f t="shared" si="0"/>
        <v/>
      </c>
      <c r="G54" s="84"/>
      <c r="H54" s="42"/>
      <c r="I54" s="42"/>
      <c r="J54" s="44"/>
      <c r="K54" s="44"/>
    </row>
    <row r="55" spans="1:11" ht="20.100000000000001" customHeight="1">
      <c r="A55" s="66"/>
      <c r="B55" s="66"/>
      <c r="C55" s="66"/>
      <c r="D55" s="66"/>
      <c r="E55" s="269"/>
      <c r="F55" s="287" t="str">
        <f t="shared" si="0"/>
        <v/>
      </c>
      <c r="G55" s="84"/>
      <c r="H55" s="42"/>
      <c r="I55" s="42"/>
      <c r="J55" s="44"/>
      <c r="K55" s="44"/>
    </row>
    <row r="56" spans="1:11" ht="20.100000000000001" customHeight="1">
      <c r="A56" s="66"/>
      <c r="B56" s="66"/>
      <c r="C56" s="66"/>
      <c r="D56" s="66"/>
      <c r="E56" s="269"/>
      <c r="F56" s="287" t="str">
        <f t="shared" si="0"/>
        <v/>
      </c>
      <c r="G56" s="84"/>
      <c r="H56" s="42"/>
      <c r="I56" s="42"/>
      <c r="J56" s="44"/>
      <c r="K56" s="44"/>
    </row>
    <row r="57" spans="1:11" ht="20.100000000000001" customHeight="1">
      <c r="A57" s="66"/>
      <c r="B57" s="66"/>
      <c r="C57" s="66"/>
      <c r="D57" s="66"/>
      <c r="E57" s="269"/>
      <c r="F57" s="287" t="str">
        <f t="shared" si="0"/>
        <v/>
      </c>
      <c r="G57" s="84"/>
      <c r="H57" s="42"/>
      <c r="I57" s="42"/>
      <c r="J57" s="44"/>
      <c r="K57" s="44"/>
    </row>
    <row r="58" spans="1:11" ht="20.100000000000001" customHeight="1">
      <c r="A58" s="66"/>
      <c r="B58" s="66"/>
      <c r="C58" s="66"/>
      <c r="D58" s="66"/>
      <c r="E58" s="269"/>
      <c r="F58" s="287" t="str">
        <f t="shared" si="0"/>
        <v/>
      </c>
      <c r="G58" s="84"/>
      <c r="H58" s="42"/>
      <c r="I58" s="42"/>
      <c r="J58" s="44"/>
      <c r="K58" s="44"/>
    </row>
    <row r="59" spans="1:11" ht="20.100000000000001" customHeight="1">
      <c r="A59" s="66"/>
      <c r="B59" s="66"/>
      <c r="C59" s="66"/>
      <c r="D59" s="66"/>
      <c r="E59" s="269"/>
      <c r="F59" s="287" t="str">
        <f t="shared" si="0"/>
        <v/>
      </c>
      <c r="G59" s="84"/>
      <c r="H59" s="42"/>
      <c r="I59" s="42"/>
      <c r="J59" s="44"/>
      <c r="K59" s="44"/>
    </row>
    <row r="60" spans="1:11" ht="20.100000000000001" customHeight="1">
      <c r="A60" s="66"/>
      <c r="B60" s="66"/>
      <c r="C60" s="66"/>
      <c r="D60" s="66"/>
      <c r="E60" s="269"/>
      <c r="F60" s="287" t="str">
        <f t="shared" si="0"/>
        <v/>
      </c>
      <c r="G60" s="84"/>
      <c r="H60" s="42"/>
      <c r="I60" s="42"/>
      <c r="J60" s="44"/>
      <c r="K60" s="44"/>
    </row>
    <row r="61" spans="1:11" ht="20.100000000000001" customHeight="1">
      <c r="A61" s="66"/>
      <c r="B61" s="66"/>
      <c r="C61" s="66"/>
      <c r="D61" s="66"/>
      <c r="E61" s="269"/>
      <c r="F61" s="287" t="str">
        <f t="shared" si="0"/>
        <v/>
      </c>
      <c r="G61" s="84"/>
      <c r="H61" s="42"/>
      <c r="I61" s="42"/>
      <c r="J61" s="44"/>
      <c r="K61" s="44"/>
    </row>
    <row r="62" spans="1:11" ht="20.100000000000001" customHeight="1">
      <c r="A62" s="66"/>
      <c r="B62" s="66"/>
      <c r="C62" s="66"/>
      <c r="D62" s="66"/>
      <c r="E62" s="269"/>
      <c r="F62" s="287" t="str">
        <f t="shared" si="0"/>
        <v/>
      </c>
      <c r="G62" s="84"/>
      <c r="H62" s="42"/>
      <c r="I62" s="42"/>
      <c r="J62" s="44"/>
      <c r="K62" s="44"/>
    </row>
    <row r="63" spans="1:11" ht="20.100000000000001" customHeight="1">
      <c r="A63" s="66"/>
      <c r="B63" s="66"/>
      <c r="C63" s="66"/>
      <c r="D63" s="66"/>
      <c r="E63" s="269"/>
      <c r="F63" s="287" t="str">
        <f t="shared" si="0"/>
        <v/>
      </c>
      <c r="G63" s="84"/>
      <c r="H63" s="42"/>
      <c r="I63" s="42"/>
      <c r="J63" s="44"/>
      <c r="K63" s="44"/>
    </row>
    <row r="64" spans="1:11" ht="20.100000000000001" customHeight="1">
      <c r="A64" s="66"/>
      <c r="B64" s="66"/>
      <c r="C64" s="66"/>
      <c r="D64" s="66"/>
      <c r="E64" s="269"/>
      <c r="F64" s="287" t="str">
        <f t="shared" si="0"/>
        <v/>
      </c>
      <c r="G64" s="84"/>
      <c r="H64" s="42"/>
      <c r="I64" s="42"/>
      <c r="J64" s="44"/>
      <c r="K64" s="44"/>
    </row>
    <row r="65" spans="1:11" ht="20.100000000000001" customHeight="1">
      <c r="A65" s="66"/>
      <c r="B65" s="66"/>
      <c r="C65" s="66"/>
      <c r="D65" s="66"/>
      <c r="E65" s="269"/>
      <c r="F65" s="287" t="str">
        <f t="shared" si="0"/>
        <v/>
      </c>
      <c r="G65" s="84"/>
      <c r="H65" s="42"/>
      <c r="I65" s="42"/>
      <c r="J65" s="44"/>
      <c r="K65" s="44"/>
    </row>
    <row r="66" spans="1:11" ht="20.100000000000001" customHeight="1">
      <c r="A66" s="66"/>
      <c r="B66" s="66"/>
      <c r="C66" s="66"/>
      <c r="D66" s="66"/>
      <c r="E66" s="269"/>
      <c r="F66" s="287" t="str">
        <f t="shared" si="0"/>
        <v/>
      </c>
      <c r="G66" s="84"/>
      <c r="H66" s="42"/>
      <c r="I66" s="42"/>
      <c r="J66" s="44"/>
      <c r="K66" s="44"/>
    </row>
    <row r="67" spans="1:11" ht="20.100000000000001" customHeight="1">
      <c r="A67" s="66"/>
      <c r="B67" s="66"/>
      <c r="C67" s="66"/>
      <c r="D67" s="66"/>
      <c r="E67" s="269"/>
      <c r="F67" s="287" t="str">
        <f t="shared" si="0"/>
        <v/>
      </c>
      <c r="G67" s="84"/>
      <c r="H67" s="42"/>
      <c r="I67" s="42"/>
      <c r="J67" s="44"/>
      <c r="K67" s="44"/>
    </row>
    <row r="68" spans="1:11" ht="20.100000000000001" customHeight="1">
      <c r="A68" s="66"/>
      <c r="B68" s="66"/>
      <c r="C68" s="66"/>
      <c r="D68" s="66"/>
      <c r="E68" s="269"/>
      <c r="F68" s="287" t="str">
        <f t="shared" si="0"/>
        <v/>
      </c>
      <c r="G68" s="84"/>
      <c r="H68" s="42"/>
      <c r="I68" s="42"/>
      <c r="J68" s="44"/>
      <c r="K68" s="44"/>
    </row>
    <row r="69" spans="1:11" ht="20.100000000000001" customHeight="1">
      <c r="A69" s="66"/>
      <c r="B69" s="66"/>
      <c r="C69" s="66"/>
      <c r="D69" s="66"/>
      <c r="E69" s="269"/>
      <c r="F69" s="287" t="str">
        <f t="shared" si="0"/>
        <v/>
      </c>
      <c r="G69" s="84"/>
      <c r="H69" s="42"/>
      <c r="I69" s="42"/>
      <c r="J69" s="44"/>
      <c r="K69" s="44"/>
    </row>
    <row r="70" spans="1:11" ht="20.100000000000001" customHeight="1">
      <c r="A70" s="66"/>
      <c r="B70" s="66"/>
      <c r="C70" s="66"/>
      <c r="D70" s="66"/>
      <c r="E70" s="269"/>
      <c r="F70" s="287" t="str">
        <f t="shared" si="0"/>
        <v/>
      </c>
      <c r="G70" s="84"/>
      <c r="H70" s="42"/>
      <c r="I70" s="42"/>
      <c r="J70" s="44"/>
      <c r="K70" s="44"/>
    </row>
    <row r="71" spans="1:11" ht="20.100000000000001" customHeight="1">
      <c r="A71" s="66"/>
      <c r="B71" s="66"/>
      <c r="C71" s="66"/>
      <c r="D71" s="66"/>
      <c r="E71" s="269"/>
      <c r="F71" s="287" t="str">
        <f t="shared" si="0"/>
        <v/>
      </c>
      <c r="G71" s="84"/>
      <c r="H71" s="42"/>
      <c r="I71" s="42"/>
      <c r="J71" s="44"/>
      <c r="K71" s="44"/>
    </row>
    <row r="72" spans="1:11" ht="20.100000000000001" customHeight="1">
      <c r="A72" s="66"/>
      <c r="B72" s="66"/>
      <c r="C72" s="66"/>
      <c r="D72" s="66"/>
      <c r="E72" s="269"/>
      <c r="F72" s="287" t="str">
        <f t="shared" si="0"/>
        <v/>
      </c>
      <c r="G72" s="84"/>
      <c r="H72" s="42"/>
      <c r="I72" s="42"/>
      <c r="J72" s="44"/>
      <c r="K72" s="44"/>
    </row>
    <row r="73" spans="1:11" ht="20.100000000000001" customHeight="1">
      <c r="A73" s="66"/>
      <c r="B73" s="66"/>
      <c r="C73" s="66"/>
      <c r="D73" s="66"/>
      <c r="E73" s="269"/>
      <c r="F73" s="287" t="str">
        <f t="shared" si="0"/>
        <v/>
      </c>
      <c r="G73" s="84"/>
      <c r="H73" s="42"/>
      <c r="I73" s="42"/>
      <c r="J73" s="44"/>
      <c r="K73" s="44"/>
    </row>
    <row r="74" spans="1:11" ht="20.100000000000001" customHeight="1">
      <c r="A74" s="66"/>
      <c r="B74" s="66"/>
      <c r="C74" s="66"/>
      <c r="D74" s="66"/>
      <c r="E74" s="269"/>
      <c r="F74" s="287" t="str">
        <f t="shared" si="0"/>
        <v/>
      </c>
      <c r="G74" s="84"/>
      <c r="H74" s="42"/>
      <c r="I74" s="42"/>
      <c r="J74" s="44"/>
      <c r="K74" s="44"/>
    </row>
    <row r="75" spans="1:11" ht="20.100000000000001" customHeight="1">
      <c r="A75" s="66"/>
      <c r="B75" s="66"/>
      <c r="C75" s="66"/>
      <c r="D75" s="66"/>
      <c r="E75" s="269"/>
      <c r="F75" s="287" t="str">
        <f t="shared" si="0"/>
        <v/>
      </c>
      <c r="G75" s="84"/>
      <c r="H75" s="42"/>
      <c r="I75" s="42"/>
      <c r="J75" s="44"/>
      <c r="K75" s="44"/>
    </row>
    <row r="76" spans="1:11" ht="20.100000000000001" customHeight="1">
      <c r="A76" s="66"/>
      <c r="B76" s="66"/>
      <c r="C76" s="66"/>
      <c r="D76" s="66"/>
      <c r="E76" s="269"/>
      <c r="F76" s="287" t="str">
        <f t="shared" si="0"/>
        <v/>
      </c>
      <c r="G76" s="84"/>
      <c r="H76" s="42"/>
      <c r="I76" s="42"/>
      <c r="J76" s="44"/>
      <c r="K76" s="44"/>
    </row>
    <row r="77" spans="1:11" ht="20.100000000000001" customHeight="1">
      <c r="A77" s="66"/>
      <c r="B77" s="66"/>
      <c r="C77" s="66"/>
      <c r="D77" s="66"/>
      <c r="E77" s="269"/>
      <c r="F77" s="287" t="str">
        <f t="shared" si="0"/>
        <v/>
      </c>
      <c r="G77" s="84"/>
      <c r="H77" s="42"/>
      <c r="I77" s="42"/>
      <c r="J77" s="44"/>
      <c r="K77" s="44"/>
    </row>
    <row r="78" spans="1:11" ht="20.100000000000001" customHeight="1">
      <c r="A78" s="66"/>
      <c r="B78" s="66"/>
      <c r="C78" s="66"/>
      <c r="D78" s="66"/>
      <c r="E78" s="269"/>
      <c r="F78" s="287" t="str">
        <f t="shared" si="0"/>
        <v/>
      </c>
      <c r="G78" s="84"/>
      <c r="H78" s="42"/>
      <c r="I78" s="42"/>
      <c r="J78" s="44"/>
      <c r="K78" s="44"/>
    </row>
    <row r="79" spans="1:11" ht="20.100000000000001" customHeight="1">
      <c r="A79" s="66"/>
      <c r="B79" s="66"/>
      <c r="C79" s="66"/>
      <c r="D79" s="66"/>
      <c r="E79" s="269"/>
      <c r="F79" s="287" t="str">
        <f t="shared" si="0"/>
        <v/>
      </c>
      <c r="G79" s="84"/>
      <c r="H79" s="42"/>
      <c r="I79" s="42"/>
      <c r="J79" s="44"/>
      <c r="K79" s="44"/>
    </row>
    <row r="80" spans="1:11" ht="20.100000000000001" customHeight="1">
      <c r="A80" s="66"/>
      <c r="B80" s="66"/>
      <c r="C80" s="66"/>
      <c r="D80" s="66"/>
      <c r="E80" s="269"/>
      <c r="F80" s="287" t="str">
        <f t="shared" si="0"/>
        <v/>
      </c>
      <c r="G80" s="84"/>
      <c r="H80" s="42"/>
      <c r="I80" s="42"/>
      <c r="J80" s="44"/>
      <c r="K80" s="44"/>
    </row>
    <row r="81" spans="1:11" ht="20.100000000000001" customHeight="1">
      <c r="A81" s="66"/>
      <c r="B81" s="66"/>
      <c r="C81" s="66"/>
      <c r="D81" s="66"/>
      <c r="E81" s="269"/>
      <c r="F81" s="287" t="str">
        <f t="shared" si="0"/>
        <v/>
      </c>
      <c r="G81" s="84"/>
      <c r="H81" s="42"/>
      <c r="I81" s="42"/>
      <c r="J81" s="44"/>
      <c r="K81" s="44"/>
    </row>
    <row r="82" spans="1:11" ht="20.100000000000001" customHeight="1">
      <c r="A82" s="66"/>
      <c r="B82" s="66"/>
      <c r="C82" s="66"/>
      <c r="D82" s="66"/>
      <c r="E82" s="269"/>
      <c r="F82" s="287" t="str">
        <f t="shared" si="0"/>
        <v/>
      </c>
      <c r="G82" s="84"/>
      <c r="H82" s="42"/>
      <c r="I82" s="42"/>
      <c r="J82" s="44"/>
      <c r="K82" s="44"/>
    </row>
    <row r="83" spans="1:11" ht="20.100000000000001" customHeight="1">
      <c r="A83" s="66"/>
      <c r="B83" s="66"/>
      <c r="C83" s="66"/>
      <c r="D83" s="66"/>
      <c r="E83" s="269"/>
      <c r="F83" s="287" t="str">
        <f t="shared" si="0"/>
        <v/>
      </c>
      <c r="G83" s="84"/>
      <c r="H83" s="42"/>
      <c r="I83" s="42"/>
      <c r="J83" s="44"/>
      <c r="K83" s="44"/>
    </row>
    <row r="84" spans="1:11" ht="20.100000000000001" customHeight="1">
      <c r="A84" s="66"/>
      <c r="B84" s="66"/>
      <c r="C84" s="66"/>
      <c r="D84" s="66"/>
      <c r="E84" s="269"/>
      <c r="F84" s="287" t="str">
        <f t="shared" si="0"/>
        <v/>
      </c>
      <c r="G84" s="84"/>
      <c r="H84" s="42"/>
      <c r="I84" s="42"/>
      <c r="J84" s="44"/>
      <c r="K84" s="44"/>
    </row>
    <row r="85" spans="1:11" ht="20.100000000000001" customHeight="1">
      <c r="A85" s="66"/>
      <c r="B85" s="66"/>
      <c r="C85" s="66"/>
      <c r="D85" s="66"/>
      <c r="E85" s="269"/>
      <c r="F85" s="287" t="str">
        <f t="shared" si="0"/>
        <v/>
      </c>
      <c r="G85" s="84"/>
      <c r="H85" s="42"/>
      <c r="I85" s="42"/>
      <c r="J85" s="44"/>
      <c r="K85" s="44"/>
    </row>
    <row r="86" spans="1:11" ht="20.100000000000001" customHeight="1">
      <c r="A86" s="66"/>
      <c r="B86" s="66"/>
      <c r="C86" s="66"/>
      <c r="D86" s="66"/>
      <c r="E86" s="269"/>
      <c r="F86" s="287" t="str">
        <f t="shared" si="0"/>
        <v/>
      </c>
      <c r="G86" s="84"/>
      <c r="H86" s="42"/>
      <c r="I86" s="42"/>
      <c r="J86" s="44"/>
      <c r="K86" s="44"/>
    </row>
    <row r="87" spans="1:11" ht="20.100000000000001" customHeight="1">
      <c r="A87" s="66"/>
      <c r="B87" s="66"/>
      <c r="C87" s="66"/>
      <c r="D87" s="66"/>
      <c r="E87" s="269"/>
      <c r="F87" s="287" t="str">
        <f t="shared" si="0"/>
        <v/>
      </c>
      <c r="G87" s="84"/>
      <c r="H87" s="42"/>
      <c r="I87" s="42"/>
      <c r="J87" s="44"/>
      <c r="K87" s="44"/>
    </row>
    <row r="88" spans="1:11" ht="20.100000000000001" customHeight="1">
      <c r="A88" s="66"/>
      <c r="B88" s="66"/>
      <c r="C88" s="66"/>
      <c r="D88" s="66"/>
      <c r="E88" s="269"/>
      <c r="F88" s="287" t="str">
        <f t="shared" si="0"/>
        <v/>
      </c>
      <c r="G88" s="84"/>
      <c r="H88" s="42"/>
      <c r="I88" s="42"/>
      <c r="J88" s="44"/>
      <c r="K88" s="44"/>
    </row>
    <row r="89" spans="1:11" ht="20.100000000000001" customHeight="1">
      <c r="A89" s="66"/>
      <c r="B89" s="66"/>
      <c r="C89" s="66"/>
      <c r="D89" s="66"/>
      <c r="E89" s="269"/>
      <c r="F89" s="287" t="str">
        <f t="shared" si="0"/>
        <v/>
      </c>
      <c r="G89" s="84"/>
      <c r="H89" s="42"/>
      <c r="I89" s="42"/>
      <c r="J89" s="44"/>
      <c r="K89" s="44"/>
    </row>
    <row r="90" spans="1:11" ht="20.100000000000001" customHeight="1">
      <c r="A90" s="66"/>
      <c r="B90" s="66"/>
      <c r="C90" s="66"/>
      <c r="D90" s="66"/>
      <c r="E90" s="269"/>
      <c r="F90" s="287" t="str">
        <f t="shared" si="0"/>
        <v/>
      </c>
      <c r="G90" s="84"/>
      <c r="H90" s="42"/>
      <c r="I90" s="42"/>
      <c r="J90" s="44"/>
      <c r="K90" s="44"/>
    </row>
    <row r="91" spans="1:11" ht="20.100000000000001" customHeight="1">
      <c r="A91" s="66"/>
      <c r="B91" s="66"/>
      <c r="C91" s="66"/>
      <c r="D91" s="66"/>
      <c r="E91" s="269"/>
      <c r="F91" s="287" t="str">
        <f t="shared" si="0"/>
        <v/>
      </c>
      <c r="G91" s="84"/>
      <c r="H91" s="42"/>
      <c r="I91" s="42"/>
      <c r="J91" s="44"/>
      <c r="K91" s="44"/>
    </row>
    <row r="92" spans="1:11" ht="20.100000000000001" customHeight="1">
      <c r="A92" s="66"/>
      <c r="B92" s="66"/>
      <c r="C92" s="66"/>
      <c r="D92" s="66"/>
      <c r="E92" s="269"/>
      <c r="F92" s="287" t="str">
        <f t="shared" si="0"/>
        <v/>
      </c>
      <c r="G92" s="84"/>
      <c r="H92" s="42"/>
      <c r="I92" s="42"/>
      <c r="J92" s="44"/>
      <c r="K92" s="44"/>
    </row>
    <row r="93" spans="1:11" ht="20.100000000000001" customHeight="1">
      <c r="A93" s="66"/>
      <c r="B93" s="66"/>
      <c r="C93" s="66"/>
      <c r="D93" s="66"/>
      <c r="E93" s="269"/>
      <c r="F93" s="287" t="str">
        <f t="shared" si="0"/>
        <v/>
      </c>
      <c r="G93" s="84"/>
      <c r="H93" s="42"/>
      <c r="I93" s="42"/>
      <c r="J93" s="44"/>
      <c r="K93" s="44"/>
    </row>
    <row r="94" spans="1:11" ht="20.100000000000001" customHeight="1">
      <c r="A94" s="66"/>
      <c r="B94" s="66"/>
      <c r="C94" s="66"/>
      <c r="D94" s="66"/>
      <c r="E94" s="269"/>
      <c r="F94" s="287" t="str">
        <f t="shared" si="0"/>
        <v/>
      </c>
      <c r="G94" s="84"/>
      <c r="H94" s="42"/>
      <c r="I94" s="42"/>
      <c r="J94" s="44"/>
      <c r="K94" s="44"/>
    </row>
    <row r="95" spans="1:11" ht="20.100000000000001" customHeight="1">
      <c r="A95" s="66"/>
      <c r="B95" s="66"/>
      <c r="C95" s="66"/>
      <c r="D95" s="66"/>
      <c r="E95" s="269"/>
      <c r="F95" s="287" t="str">
        <f t="shared" si="0"/>
        <v/>
      </c>
      <c r="G95" s="84"/>
      <c r="H95" s="42"/>
      <c r="I95" s="42"/>
      <c r="J95" s="44"/>
      <c r="K95" s="44"/>
    </row>
    <row r="96" spans="1:11" ht="20.100000000000001" customHeight="1">
      <c r="A96" s="66"/>
      <c r="B96" s="66"/>
      <c r="C96" s="66"/>
      <c r="D96" s="66"/>
      <c r="E96" s="269"/>
      <c r="F96" s="287" t="str">
        <f t="shared" si="0"/>
        <v/>
      </c>
      <c r="G96" s="84"/>
      <c r="H96" s="42"/>
      <c r="I96" s="42"/>
      <c r="J96" s="44"/>
      <c r="K96" s="44"/>
    </row>
    <row r="97" spans="1:11" ht="20.100000000000001" customHeight="1">
      <c r="A97" s="66"/>
      <c r="B97" s="66"/>
      <c r="C97" s="66"/>
      <c r="D97" s="66"/>
      <c r="E97" s="269"/>
      <c r="F97" s="287" t="str">
        <f t="shared" si="0"/>
        <v/>
      </c>
      <c r="G97" s="84"/>
      <c r="H97" s="42"/>
      <c r="I97" s="42"/>
      <c r="J97" s="44"/>
      <c r="K97" s="44"/>
    </row>
    <row r="98" spans="1:11" ht="20.100000000000001" customHeight="1">
      <c r="A98" s="66"/>
      <c r="B98" s="66"/>
      <c r="C98" s="66"/>
      <c r="D98" s="66"/>
      <c r="E98" s="269"/>
      <c r="F98" s="287" t="str">
        <f t="shared" si="0"/>
        <v/>
      </c>
      <c r="G98" s="84"/>
      <c r="H98" s="42"/>
      <c r="I98" s="42"/>
      <c r="J98" s="44"/>
      <c r="K98" s="44"/>
    </row>
    <row r="99" spans="1:11" ht="20.100000000000001" customHeight="1">
      <c r="A99" s="66"/>
      <c r="B99" s="66"/>
      <c r="C99" s="66"/>
      <c r="D99" s="66"/>
      <c r="E99" s="269"/>
      <c r="F99" s="287" t="str">
        <f t="shared" si="0"/>
        <v/>
      </c>
      <c r="G99" s="84"/>
      <c r="H99" s="42"/>
      <c r="I99" s="42"/>
      <c r="J99" s="44"/>
      <c r="K99" s="44"/>
    </row>
    <row r="100" spans="1:11" ht="20.100000000000001" customHeight="1">
      <c r="A100" s="66"/>
      <c r="B100" s="66"/>
      <c r="C100" s="66"/>
      <c r="D100" s="66"/>
      <c r="E100" s="269"/>
      <c r="F100" s="287" t="str">
        <f t="shared" si="0"/>
        <v/>
      </c>
      <c r="G100" s="84"/>
      <c r="H100" s="42"/>
      <c r="I100" s="42"/>
      <c r="J100" s="44"/>
      <c r="K100" s="44"/>
    </row>
    <row r="101" spans="1:11" ht="20.100000000000001" customHeight="1">
      <c r="A101" s="66"/>
      <c r="B101" s="66"/>
      <c r="C101" s="66"/>
      <c r="D101" s="66"/>
      <c r="E101" s="269"/>
      <c r="F101" s="287" t="str">
        <f t="shared" si="0"/>
        <v/>
      </c>
      <c r="G101" s="84"/>
      <c r="H101" s="42"/>
      <c r="I101" s="42"/>
      <c r="J101" s="44"/>
      <c r="K101" s="44"/>
    </row>
    <row r="102" spans="1:11" ht="20.100000000000001" customHeight="1">
      <c r="A102" s="66"/>
      <c r="B102" s="66"/>
      <c r="C102" s="66"/>
      <c r="D102" s="66"/>
      <c r="E102" s="269"/>
      <c r="F102" s="287" t="str">
        <f t="shared" si="0"/>
        <v/>
      </c>
      <c r="G102" s="84"/>
      <c r="H102" s="42"/>
      <c r="I102" s="42"/>
      <c r="J102" s="44"/>
      <c r="K102" s="44"/>
    </row>
    <row r="103" spans="1:11" ht="20.100000000000001" customHeight="1">
      <c r="A103" s="66"/>
      <c r="B103" s="66"/>
      <c r="C103" s="66"/>
      <c r="D103" s="66"/>
      <c r="E103" s="269"/>
      <c r="F103" s="287" t="str">
        <f t="shared" si="0"/>
        <v/>
      </c>
      <c r="G103" s="84"/>
      <c r="H103" s="42"/>
      <c r="I103" s="42"/>
      <c r="J103" s="44"/>
      <c r="K103" s="44"/>
    </row>
    <row r="104" spans="1:11" ht="20.100000000000001" customHeight="1">
      <c r="A104" s="66"/>
      <c r="B104" s="66"/>
      <c r="C104" s="66"/>
      <c r="D104" s="66"/>
      <c r="E104" s="269"/>
      <c r="F104" s="287" t="str">
        <f t="shared" si="0"/>
        <v/>
      </c>
      <c r="G104" s="84"/>
      <c r="H104" s="42"/>
      <c r="I104" s="42"/>
      <c r="J104" s="44"/>
      <c r="K104" s="44"/>
    </row>
    <row r="105" spans="1:11" ht="20.100000000000001" customHeight="1">
      <c r="A105" s="66"/>
      <c r="B105" s="66"/>
      <c r="C105" s="66"/>
      <c r="D105" s="66"/>
      <c r="E105" s="269"/>
      <c r="F105" s="287" t="str">
        <f t="shared" si="0"/>
        <v/>
      </c>
      <c r="G105" s="84"/>
      <c r="H105" s="42"/>
      <c r="I105" s="42"/>
      <c r="J105" s="44"/>
      <c r="K105" s="44"/>
    </row>
    <row r="106" spans="1:11" ht="20.100000000000001" customHeight="1">
      <c r="A106" s="66"/>
      <c r="B106" s="66"/>
      <c r="C106" s="66"/>
      <c r="D106" s="66"/>
      <c r="E106" s="269"/>
      <c r="F106" s="287" t="str">
        <f t="shared" si="0"/>
        <v/>
      </c>
      <c r="G106" s="84"/>
      <c r="H106" s="42"/>
      <c r="I106" s="42"/>
      <c r="J106" s="44"/>
      <c r="K106" s="44"/>
    </row>
    <row r="107" spans="1:11" ht="20.100000000000001" customHeight="1">
      <c r="A107" s="66"/>
      <c r="B107" s="66"/>
      <c r="C107" s="66"/>
      <c r="D107" s="66"/>
      <c r="E107" s="269"/>
      <c r="F107" s="287" t="str">
        <f t="shared" si="0"/>
        <v/>
      </c>
      <c r="G107" s="84"/>
      <c r="H107" s="42"/>
      <c r="I107" s="42"/>
      <c r="J107" s="44"/>
      <c r="K107" s="44"/>
    </row>
    <row r="108" spans="1:11" ht="20.100000000000001" customHeight="1">
      <c r="A108" s="66"/>
      <c r="B108" s="66"/>
      <c r="C108" s="66"/>
      <c r="D108" s="66"/>
      <c r="E108" s="269"/>
      <c r="F108" s="287" t="str">
        <f t="shared" si="0"/>
        <v/>
      </c>
      <c r="G108" s="84"/>
      <c r="H108" s="42"/>
      <c r="I108" s="42"/>
      <c r="J108" s="44"/>
      <c r="K108" s="44"/>
    </row>
    <row r="109" spans="1:11" ht="20.100000000000001" customHeight="1">
      <c r="A109" s="66"/>
      <c r="B109" s="66"/>
      <c r="C109" s="66"/>
      <c r="D109" s="66"/>
      <c r="E109" s="269"/>
      <c r="F109" s="287" t="str">
        <f t="shared" si="0"/>
        <v/>
      </c>
      <c r="G109" s="84"/>
      <c r="H109" s="42"/>
      <c r="I109" s="42"/>
      <c r="J109" s="44"/>
      <c r="K109" s="44"/>
    </row>
    <row r="110" spans="1:11" ht="20.100000000000001" customHeight="1">
      <c r="A110" s="66"/>
      <c r="B110" s="66"/>
      <c r="C110" s="66"/>
      <c r="D110" s="66"/>
      <c r="E110" s="269"/>
      <c r="F110" s="287" t="str">
        <f t="shared" si="0"/>
        <v/>
      </c>
      <c r="G110" s="84"/>
      <c r="H110" s="42"/>
      <c r="I110" s="42"/>
      <c r="J110" s="44"/>
      <c r="K110" s="44"/>
    </row>
    <row r="111" spans="1:11" ht="20.100000000000001" customHeight="1">
      <c r="A111" s="66"/>
      <c r="B111" s="66"/>
      <c r="C111" s="66"/>
      <c r="D111" s="66"/>
      <c r="E111" s="269"/>
      <c r="F111" s="287" t="str">
        <f t="shared" si="0"/>
        <v/>
      </c>
      <c r="G111" s="84"/>
      <c r="H111" s="42"/>
      <c r="I111" s="42"/>
      <c r="J111" s="44"/>
      <c r="K111" s="44"/>
    </row>
    <row r="112" spans="1:11" ht="20.100000000000001" customHeight="1">
      <c r="A112" s="66"/>
      <c r="B112" s="66"/>
      <c r="C112" s="66"/>
      <c r="D112" s="66"/>
      <c r="E112" s="269"/>
      <c r="F112" s="287" t="str">
        <f t="shared" si="0"/>
        <v/>
      </c>
      <c r="G112" s="84"/>
      <c r="H112" s="42"/>
      <c r="I112" s="42"/>
      <c r="J112" s="44"/>
      <c r="K112" s="44"/>
    </row>
    <row r="113" spans="1:11" ht="20.100000000000001" customHeight="1">
      <c r="A113" s="66"/>
      <c r="B113" s="66"/>
      <c r="C113" s="66"/>
      <c r="D113" s="66"/>
      <c r="E113" s="269"/>
      <c r="F113" s="287" t="str">
        <f t="shared" si="0"/>
        <v/>
      </c>
      <c r="G113" s="84"/>
      <c r="H113" s="42"/>
      <c r="I113" s="42"/>
      <c r="J113" s="44"/>
      <c r="K113" s="44"/>
    </row>
    <row r="114" spans="1:11" ht="20.100000000000001" customHeight="1">
      <c r="A114" s="66"/>
      <c r="B114" s="66"/>
      <c r="C114" s="66"/>
      <c r="D114" s="66"/>
      <c r="E114" s="269"/>
      <c r="F114" s="287" t="str">
        <f t="shared" si="0"/>
        <v/>
      </c>
      <c r="G114" s="84"/>
      <c r="H114" s="42"/>
      <c r="I114" s="42"/>
      <c r="J114" s="44"/>
      <c r="K114" s="44"/>
    </row>
    <row r="115" spans="1:11" ht="20.100000000000001" customHeight="1">
      <c r="A115" s="66"/>
      <c r="B115" s="66"/>
      <c r="C115" s="66"/>
      <c r="D115" s="66"/>
      <c r="E115" s="269"/>
      <c r="F115" s="287" t="str">
        <f t="shared" si="0"/>
        <v/>
      </c>
      <c r="G115" s="84"/>
      <c r="H115" s="42"/>
      <c r="I115" s="42"/>
      <c r="J115" s="44"/>
      <c r="K115" s="44"/>
    </row>
    <row r="116" spans="1:11" ht="20.100000000000001" customHeight="1">
      <c r="A116" s="66"/>
      <c r="B116" s="66"/>
      <c r="C116" s="66"/>
      <c r="D116" s="66"/>
      <c r="E116" s="269"/>
      <c r="F116" s="287" t="str">
        <f t="shared" si="0"/>
        <v/>
      </c>
      <c r="G116" s="84"/>
      <c r="H116" s="42"/>
      <c r="I116" s="42"/>
      <c r="J116" s="44"/>
      <c r="K116" s="44"/>
    </row>
    <row r="117" spans="1:11" ht="20.100000000000001" customHeight="1">
      <c r="A117" s="66"/>
      <c r="B117" s="66"/>
      <c r="C117" s="66"/>
      <c r="D117" s="66"/>
      <c r="E117" s="269"/>
      <c r="F117" s="287" t="str">
        <f t="shared" si="0"/>
        <v/>
      </c>
      <c r="G117" s="84"/>
      <c r="H117" s="42"/>
      <c r="I117" s="42"/>
      <c r="J117" s="44"/>
      <c r="K117" s="44"/>
    </row>
    <row r="118" spans="1:11" ht="20.100000000000001" customHeight="1">
      <c r="A118" s="66"/>
      <c r="B118" s="66"/>
      <c r="C118" s="66"/>
      <c r="D118" s="66"/>
      <c r="E118" s="269"/>
      <c r="F118" s="287" t="str">
        <f t="shared" si="0"/>
        <v/>
      </c>
      <c r="G118" s="84"/>
      <c r="H118" s="42"/>
      <c r="I118" s="42"/>
      <c r="J118" s="44"/>
      <c r="K118" s="44"/>
    </row>
    <row r="119" spans="1:11" ht="20.100000000000001" customHeight="1">
      <c r="A119" s="66"/>
      <c r="B119" s="66"/>
      <c r="C119" s="66"/>
      <c r="D119" s="66"/>
      <c r="E119" s="269"/>
      <c r="F119" s="287" t="str">
        <f t="shared" si="0"/>
        <v/>
      </c>
      <c r="G119" s="84"/>
      <c r="H119" s="42"/>
      <c r="I119" s="42"/>
      <c r="J119" s="44"/>
      <c r="K119" s="44"/>
    </row>
    <row r="120" spans="1:11" ht="20.100000000000001" customHeight="1">
      <c r="A120" s="66"/>
      <c r="B120" s="66"/>
      <c r="C120" s="66"/>
      <c r="D120" s="66"/>
      <c r="E120" s="269"/>
      <c r="F120" s="287" t="str">
        <f t="shared" si="0"/>
        <v/>
      </c>
      <c r="G120" s="84"/>
      <c r="H120" s="42"/>
      <c r="I120" s="42"/>
      <c r="J120" s="44"/>
      <c r="K120" s="44"/>
    </row>
    <row r="121" spans="1:11" ht="20.100000000000001" customHeight="1">
      <c r="A121" s="66"/>
      <c r="B121" s="66"/>
      <c r="C121" s="66"/>
      <c r="D121" s="66"/>
      <c r="E121" s="269"/>
      <c r="F121" s="287" t="str">
        <f t="shared" si="0"/>
        <v/>
      </c>
      <c r="G121" s="84"/>
      <c r="H121" s="42"/>
      <c r="I121" s="42"/>
      <c r="J121" s="44"/>
      <c r="K121" s="44"/>
    </row>
    <row r="122" spans="1:11" ht="20.100000000000001" customHeight="1">
      <c r="A122" s="66"/>
      <c r="B122" s="66"/>
      <c r="C122" s="66"/>
      <c r="D122" s="66"/>
      <c r="E122" s="269"/>
      <c r="F122" s="287" t="str">
        <f t="shared" si="0"/>
        <v/>
      </c>
      <c r="G122" s="84"/>
      <c r="H122" s="42"/>
      <c r="I122" s="42"/>
      <c r="J122" s="44"/>
      <c r="K122" s="44"/>
    </row>
    <row r="123" spans="1:11" ht="20.100000000000001" customHeight="1">
      <c r="A123" s="66"/>
      <c r="B123" s="66"/>
      <c r="C123" s="66"/>
      <c r="D123" s="66"/>
      <c r="E123" s="269"/>
      <c r="F123" s="287" t="str">
        <f t="shared" si="0"/>
        <v/>
      </c>
      <c r="G123" s="84"/>
      <c r="H123" s="42"/>
      <c r="I123" s="42"/>
      <c r="J123" s="44"/>
      <c r="K123" s="44"/>
    </row>
    <row r="124" spans="1:11" ht="20.100000000000001" customHeight="1">
      <c r="A124" s="66"/>
      <c r="B124" s="66"/>
      <c r="C124" s="66"/>
      <c r="D124" s="66"/>
      <c r="E124" s="269"/>
      <c r="F124" s="287" t="str">
        <f t="shared" si="0"/>
        <v/>
      </c>
      <c r="G124" s="84"/>
      <c r="H124" s="42"/>
      <c r="I124" s="42"/>
      <c r="J124" s="44"/>
      <c r="K124" s="44"/>
    </row>
    <row r="125" spans="1:11" ht="20.100000000000001" customHeight="1">
      <c r="A125" s="66"/>
      <c r="B125" s="66"/>
      <c r="C125" s="66"/>
      <c r="D125" s="66"/>
      <c r="E125" s="269"/>
      <c r="F125" s="287" t="str">
        <f t="shared" si="0"/>
        <v/>
      </c>
      <c r="G125" s="84"/>
      <c r="H125" s="42"/>
      <c r="I125" s="42"/>
      <c r="J125" s="44"/>
      <c r="K125" s="44"/>
    </row>
    <row r="126" spans="1:11" ht="20.100000000000001" customHeight="1">
      <c r="A126" s="66"/>
      <c r="B126" s="66"/>
      <c r="C126" s="66"/>
      <c r="D126" s="66"/>
      <c r="E126" s="269"/>
      <c r="F126" s="287" t="str">
        <f t="shared" si="0"/>
        <v/>
      </c>
      <c r="G126" s="84"/>
      <c r="H126" s="42"/>
      <c r="I126" s="42"/>
      <c r="J126" s="44"/>
      <c r="K126" s="44"/>
    </row>
    <row r="127" spans="1:11" ht="20.100000000000001" customHeight="1">
      <c r="A127" s="66"/>
      <c r="B127" s="66"/>
      <c r="C127" s="66"/>
      <c r="D127" s="66"/>
      <c r="E127" s="269"/>
      <c r="F127" s="287" t="str">
        <f t="shared" si="0"/>
        <v/>
      </c>
      <c r="G127" s="84"/>
      <c r="H127" s="42"/>
      <c r="I127" s="42"/>
      <c r="J127" s="44"/>
      <c r="K127" s="44"/>
    </row>
    <row r="128" spans="1:11" ht="20.100000000000001" customHeight="1">
      <c r="A128" s="66"/>
      <c r="B128" s="66"/>
      <c r="C128" s="66"/>
      <c r="D128" s="66"/>
      <c r="E128" s="269"/>
      <c r="F128" s="287" t="str">
        <f t="shared" si="0"/>
        <v/>
      </c>
      <c r="G128" s="84"/>
      <c r="H128" s="42"/>
      <c r="I128" s="42"/>
      <c r="J128" s="44"/>
      <c r="K128" s="44"/>
    </row>
    <row r="129" spans="1:11" ht="20.100000000000001" customHeight="1">
      <c r="A129" s="66"/>
      <c r="B129" s="66"/>
      <c r="C129" s="66"/>
      <c r="D129" s="66"/>
      <c r="E129" s="269"/>
      <c r="F129" s="287" t="str">
        <f t="shared" si="0"/>
        <v/>
      </c>
      <c r="G129" s="84"/>
      <c r="H129" s="42"/>
      <c r="I129" s="42"/>
      <c r="J129" s="44"/>
      <c r="K129" s="44"/>
    </row>
    <row r="130" spans="1:11" ht="20.100000000000001" customHeight="1">
      <c r="A130" s="66"/>
      <c r="B130" s="66"/>
      <c r="C130" s="66"/>
      <c r="D130" s="66"/>
      <c r="E130" s="269"/>
      <c r="F130" s="287" t="str">
        <f t="shared" si="0"/>
        <v/>
      </c>
      <c r="G130" s="84"/>
      <c r="H130" s="42"/>
      <c r="I130" s="42"/>
      <c r="J130" s="44"/>
      <c r="K130" s="44"/>
    </row>
    <row r="131" spans="1:11" ht="20.100000000000001" customHeight="1">
      <c r="A131" s="66"/>
      <c r="B131" s="66"/>
      <c r="C131" s="66"/>
      <c r="D131" s="66"/>
      <c r="E131" s="269"/>
      <c r="F131" s="287" t="str">
        <f t="shared" si="0"/>
        <v/>
      </c>
      <c r="G131" s="84"/>
      <c r="H131" s="42"/>
      <c r="I131" s="42"/>
      <c r="J131" s="44"/>
      <c r="K131" s="44"/>
    </row>
    <row r="132" spans="1:11" ht="20.100000000000001" customHeight="1">
      <c r="A132" s="66"/>
      <c r="B132" s="66"/>
      <c r="C132" s="66"/>
      <c r="D132" s="66"/>
      <c r="E132" s="269"/>
      <c r="F132" s="287" t="str">
        <f t="shared" si="0"/>
        <v/>
      </c>
      <c r="G132" s="84"/>
      <c r="H132" s="42"/>
      <c r="I132" s="42"/>
      <c r="J132" s="44"/>
      <c r="K132" s="44"/>
    </row>
    <row r="133" spans="1:11" ht="20.100000000000001" customHeight="1">
      <c r="A133" s="66"/>
      <c r="B133" s="66"/>
      <c r="C133" s="66"/>
      <c r="D133" s="66"/>
      <c r="E133" s="269"/>
      <c r="F133" s="287" t="str">
        <f t="shared" si="0"/>
        <v/>
      </c>
      <c r="G133" s="84"/>
      <c r="H133" s="42"/>
      <c r="I133" s="42"/>
      <c r="J133" s="44"/>
      <c r="K133" s="44"/>
    </row>
    <row r="134" spans="1:11" ht="20.100000000000001" customHeight="1">
      <c r="A134" s="66"/>
      <c r="B134" s="66"/>
      <c r="C134" s="66"/>
      <c r="D134" s="66"/>
      <c r="E134" s="269"/>
      <c r="F134" s="287" t="str">
        <f t="shared" si="0"/>
        <v/>
      </c>
      <c r="G134" s="84"/>
      <c r="H134" s="42"/>
      <c r="I134" s="42"/>
      <c r="J134" s="44"/>
      <c r="K134" s="44"/>
    </row>
    <row r="135" spans="1:11" ht="20.100000000000001" customHeight="1">
      <c r="A135" s="66"/>
      <c r="B135" s="66"/>
      <c r="C135" s="66"/>
      <c r="D135" s="66"/>
      <c r="E135" s="269"/>
      <c r="F135" s="287" t="str">
        <f t="shared" si="0"/>
        <v/>
      </c>
      <c r="G135" s="84"/>
      <c r="H135" s="42"/>
      <c r="I135" s="42"/>
      <c r="J135" s="44"/>
      <c r="K135" s="44"/>
    </row>
    <row r="136" spans="1:11" ht="20.100000000000001" customHeight="1">
      <c r="A136" s="66"/>
      <c r="B136" s="66"/>
      <c r="C136" s="66"/>
      <c r="D136" s="66"/>
      <c r="E136" s="269"/>
      <c r="F136" s="287" t="str">
        <f t="shared" si="0"/>
        <v/>
      </c>
      <c r="G136" s="84"/>
      <c r="H136" s="42"/>
      <c r="I136" s="42"/>
      <c r="J136" s="44"/>
      <c r="K136" s="44"/>
    </row>
    <row r="137" spans="1:11" ht="20.100000000000001" customHeight="1">
      <c r="A137" s="66"/>
      <c r="B137" s="66"/>
      <c r="C137" s="66"/>
      <c r="D137" s="66"/>
      <c r="E137" s="269"/>
      <c r="F137" s="287" t="str">
        <f t="shared" si="0"/>
        <v/>
      </c>
      <c r="G137" s="84"/>
      <c r="H137" s="42"/>
      <c r="I137" s="42"/>
      <c r="J137" s="44"/>
      <c r="K137" s="44"/>
    </row>
    <row r="138" spans="1:11" ht="20.100000000000001" customHeight="1">
      <c r="A138" s="66"/>
      <c r="B138" s="66"/>
      <c r="C138" s="66"/>
      <c r="D138" s="66"/>
      <c r="E138" s="269"/>
      <c r="F138" s="287" t="str">
        <f t="shared" si="0"/>
        <v/>
      </c>
      <c r="G138" s="84"/>
      <c r="H138" s="42"/>
      <c r="I138" s="42"/>
      <c r="J138" s="44"/>
      <c r="K138" s="44"/>
    </row>
    <row r="139" spans="1:11" ht="20.100000000000001" customHeight="1">
      <c r="A139" s="66"/>
      <c r="B139" s="66"/>
      <c r="C139" s="66"/>
      <c r="D139" s="66"/>
      <c r="E139" s="269"/>
      <c r="F139" s="287" t="str">
        <f t="shared" si="0"/>
        <v/>
      </c>
      <c r="G139" s="84"/>
      <c r="H139" s="42"/>
      <c r="I139" s="42"/>
      <c r="J139" s="44"/>
      <c r="K139" s="44"/>
    </row>
    <row r="140" spans="1:11" ht="20.100000000000001" customHeight="1">
      <c r="A140" s="66"/>
      <c r="B140" s="66"/>
      <c r="C140" s="66"/>
      <c r="D140" s="66"/>
      <c r="E140" s="269"/>
      <c r="F140" s="287" t="str">
        <f t="shared" si="0"/>
        <v/>
      </c>
      <c r="G140" s="84"/>
      <c r="H140" s="42"/>
      <c r="I140" s="42"/>
      <c r="J140" s="44"/>
      <c r="K140" s="44"/>
    </row>
    <row r="141" spans="1:11" ht="20.100000000000001" customHeight="1">
      <c r="A141" s="66"/>
      <c r="B141" s="66"/>
      <c r="C141" s="66"/>
      <c r="D141" s="66"/>
      <c r="E141" s="269"/>
      <c r="F141" s="287" t="str">
        <f t="shared" si="0"/>
        <v/>
      </c>
      <c r="G141" s="84"/>
      <c r="H141" s="42"/>
      <c r="I141" s="42"/>
      <c r="J141" s="44"/>
      <c r="K141" s="44"/>
    </row>
    <row r="142" spans="1:11" ht="20.100000000000001" customHeight="1">
      <c r="A142" s="66"/>
      <c r="B142" s="66"/>
      <c r="C142" s="66"/>
      <c r="D142" s="66"/>
      <c r="E142" s="269"/>
      <c r="F142" s="287" t="str">
        <f t="shared" si="0"/>
        <v/>
      </c>
      <c r="G142" s="84"/>
      <c r="H142" s="42"/>
      <c r="I142" s="42"/>
      <c r="J142" s="44"/>
      <c r="K142" s="44"/>
    </row>
    <row r="143" spans="1:11" ht="20.100000000000001" customHeight="1">
      <c r="A143" s="66"/>
      <c r="B143" s="66"/>
      <c r="C143" s="66"/>
      <c r="D143" s="66"/>
      <c r="E143" s="269"/>
      <c r="F143" s="287" t="str">
        <f t="shared" si="0"/>
        <v/>
      </c>
      <c r="G143" s="84"/>
      <c r="H143" s="42"/>
      <c r="I143" s="42"/>
      <c r="J143" s="44"/>
      <c r="K143" s="44"/>
    </row>
    <row r="144" spans="1:11" ht="20.100000000000001" customHeight="1">
      <c r="A144" s="66"/>
      <c r="B144" s="66"/>
      <c r="C144" s="66"/>
      <c r="D144" s="66"/>
      <c r="E144" s="269"/>
      <c r="F144" s="287" t="str">
        <f t="shared" si="0"/>
        <v/>
      </c>
      <c r="G144" s="84"/>
      <c r="H144" s="42"/>
      <c r="I144" s="42"/>
      <c r="J144" s="44"/>
      <c r="K144" s="44"/>
    </row>
    <row r="145" spans="1:11" ht="20.100000000000001" customHeight="1">
      <c r="A145" s="66"/>
      <c r="B145" s="66"/>
      <c r="C145" s="66"/>
      <c r="D145" s="66"/>
      <c r="E145" s="269"/>
      <c r="F145" s="287" t="str">
        <f t="shared" si="0"/>
        <v/>
      </c>
      <c r="G145" s="84"/>
      <c r="H145" s="42"/>
      <c r="I145" s="42"/>
      <c r="J145" s="44"/>
      <c r="K145" s="44"/>
    </row>
    <row r="146" spans="1:11" ht="20.100000000000001" customHeight="1">
      <c r="A146" s="66"/>
      <c r="B146" s="66"/>
      <c r="C146" s="66"/>
      <c r="D146" s="66"/>
      <c r="E146" s="269"/>
      <c r="F146" s="287" t="str">
        <f t="shared" si="0"/>
        <v/>
      </c>
      <c r="G146" s="84"/>
      <c r="H146" s="42"/>
      <c r="I146" s="42"/>
      <c r="J146" s="44"/>
      <c r="K146" s="44"/>
    </row>
    <row r="147" spans="1:11" ht="20.100000000000001" customHeight="1">
      <c r="A147" s="66"/>
      <c r="B147" s="66"/>
      <c r="C147" s="66"/>
      <c r="D147" s="66"/>
      <c r="E147" s="269"/>
      <c r="F147" s="287" t="str">
        <f t="shared" si="0"/>
        <v/>
      </c>
      <c r="G147" s="84"/>
      <c r="H147" s="42"/>
      <c r="I147" s="42"/>
      <c r="J147" s="44"/>
      <c r="K147" s="44"/>
    </row>
    <row r="148" spans="1:11" ht="20.100000000000001" customHeight="1">
      <c r="A148" s="66"/>
      <c r="B148" s="66"/>
      <c r="C148" s="66"/>
      <c r="D148" s="66"/>
      <c r="E148" s="269"/>
      <c r="F148" s="287" t="str">
        <f t="shared" si="0"/>
        <v/>
      </c>
      <c r="G148" s="84"/>
      <c r="H148" s="42"/>
      <c r="I148" s="42"/>
      <c r="J148" s="44"/>
      <c r="K148" s="44"/>
    </row>
    <row r="149" spans="1:11" ht="20.100000000000001" customHeight="1">
      <c r="A149" s="66"/>
      <c r="B149" s="66"/>
      <c r="C149" s="66"/>
      <c r="D149" s="66"/>
      <c r="E149" s="269"/>
      <c r="F149" s="287" t="str">
        <f t="shared" si="0"/>
        <v/>
      </c>
      <c r="G149" s="84"/>
      <c r="H149" s="42"/>
      <c r="I149" s="42"/>
      <c r="J149" s="44"/>
      <c r="K149" s="44"/>
    </row>
    <row r="150" spans="1:11" ht="20.100000000000001" customHeight="1">
      <c r="A150" s="66"/>
      <c r="B150" s="66"/>
      <c r="C150" s="66"/>
      <c r="D150" s="66"/>
      <c r="E150" s="269"/>
      <c r="F150" s="287" t="str">
        <f t="shared" si="0"/>
        <v/>
      </c>
      <c r="G150" s="84"/>
      <c r="H150" s="42"/>
      <c r="I150" s="42"/>
      <c r="J150" s="44"/>
      <c r="K150" s="44"/>
    </row>
    <row r="151" spans="1:11" ht="20.100000000000001" customHeight="1">
      <c r="A151" s="66"/>
      <c r="B151" s="66"/>
      <c r="C151" s="66"/>
      <c r="D151" s="66"/>
      <c r="E151" s="269"/>
      <c r="F151" s="287" t="str">
        <f t="shared" si="0"/>
        <v/>
      </c>
      <c r="G151" s="84"/>
      <c r="H151" s="42"/>
      <c r="I151" s="42"/>
      <c r="J151" s="44"/>
      <c r="K151" s="44"/>
    </row>
    <row r="152" spans="1:11" ht="20.100000000000001" customHeight="1">
      <c r="A152" s="66"/>
      <c r="B152" s="66"/>
      <c r="C152" s="66"/>
      <c r="D152" s="66"/>
      <c r="E152" s="269"/>
      <c r="F152" s="287" t="str">
        <f t="shared" si="0"/>
        <v/>
      </c>
      <c r="G152" s="84"/>
      <c r="H152" s="42"/>
      <c r="I152" s="42"/>
      <c r="J152" s="44"/>
      <c r="K152" s="44"/>
    </row>
    <row r="153" spans="1:11" ht="20.100000000000001" customHeight="1">
      <c r="A153" s="66"/>
      <c r="B153" s="66"/>
      <c r="C153" s="66"/>
      <c r="D153" s="66"/>
      <c r="E153" s="269"/>
      <c r="F153" s="287" t="str">
        <f t="shared" si="0"/>
        <v/>
      </c>
      <c r="G153" s="84"/>
      <c r="H153" s="42"/>
      <c r="I153" s="42"/>
      <c r="J153" s="44"/>
      <c r="K153" s="44"/>
    </row>
    <row r="154" spans="1:11" ht="20.100000000000001" customHeight="1">
      <c r="A154" s="66"/>
      <c r="B154" s="66"/>
      <c r="C154" s="66"/>
      <c r="D154" s="66"/>
      <c r="E154" s="269"/>
      <c r="F154" s="287" t="str">
        <f t="shared" si="0"/>
        <v/>
      </c>
      <c r="G154" s="84"/>
      <c r="H154" s="42"/>
      <c r="I154" s="42"/>
      <c r="J154" s="44"/>
      <c r="K154" s="44"/>
    </row>
    <row r="155" spans="1:11" ht="20.100000000000001" customHeight="1">
      <c r="A155" s="66"/>
      <c r="B155" s="66"/>
      <c r="C155" s="66"/>
      <c r="D155" s="66"/>
      <c r="E155" s="269"/>
      <c r="F155" s="287" t="str">
        <f t="shared" si="0"/>
        <v/>
      </c>
      <c r="G155" s="84"/>
      <c r="H155" s="42"/>
      <c r="I155" s="42"/>
      <c r="J155" s="44"/>
      <c r="K155" s="44"/>
    </row>
    <row r="156" spans="1:11" ht="20.100000000000001" customHeight="1">
      <c r="A156" s="66"/>
      <c r="B156" s="66"/>
      <c r="C156" s="66"/>
      <c r="D156" s="66"/>
      <c r="E156" s="269"/>
      <c r="F156" s="287" t="str">
        <f t="shared" si="0"/>
        <v/>
      </c>
      <c r="G156" s="84"/>
      <c r="H156" s="42"/>
      <c r="I156" s="42"/>
      <c r="J156" s="44"/>
      <c r="K156" s="44"/>
    </row>
    <row r="157" spans="1:11" ht="20.100000000000001" customHeight="1">
      <c r="A157" s="66"/>
      <c r="B157" s="66"/>
      <c r="C157" s="66"/>
      <c r="D157" s="66"/>
      <c r="E157" s="269"/>
      <c r="F157" s="287" t="str">
        <f t="shared" si="0"/>
        <v/>
      </c>
      <c r="G157" s="84"/>
      <c r="H157" s="42"/>
      <c r="I157" s="42"/>
      <c r="J157" s="44"/>
      <c r="K157" s="44"/>
    </row>
    <row r="158" spans="1:11" ht="20.100000000000001" customHeight="1">
      <c r="A158" s="66"/>
      <c r="B158" s="66"/>
      <c r="C158" s="66"/>
      <c r="D158" s="66"/>
      <c r="E158" s="269"/>
      <c r="F158" s="287" t="str">
        <f t="shared" si="0"/>
        <v/>
      </c>
      <c r="G158" s="84"/>
      <c r="H158" s="42"/>
      <c r="I158" s="42"/>
      <c r="J158" s="44"/>
      <c r="K158" s="44"/>
    </row>
    <row r="159" spans="1:11" ht="20.100000000000001" customHeight="1">
      <c r="A159" s="66"/>
      <c r="B159" s="66"/>
      <c r="C159" s="66"/>
      <c r="D159" s="66"/>
      <c r="E159" s="269"/>
      <c r="F159" s="287" t="str">
        <f t="shared" si="0"/>
        <v/>
      </c>
      <c r="G159" s="84"/>
      <c r="H159" s="42"/>
      <c r="I159" s="42"/>
      <c r="J159" s="44"/>
      <c r="K159" s="44"/>
    </row>
    <row r="160" spans="1:11" ht="20.100000000000001" customHeight="1">
      <c r="A160" s="66"/>
      <c r="B160" s="66"/>
      <c r="C160" s="66"/>
      <c r="D160" s="66"/>
      <c r="E160" s="269"/>
      <c r="F160" s="287" t="str">
        <f t="shared" si="0"/>
        <v/>
      </c>
      <c r="G160" s="84"/>
      <c r="H160" s="42"/>
      <c r="I160" s="42"/>
      <c r="J160" s="44"/>
      <c r="K160" s="44"/>
    </row>
    <row r="161" spans="1:11" ht="20.100000000000001" customHeight="1">
      <c r="A161" s="66"/>
      <c r="B161" s="66"/>
      <c r="C161" s="66"/>
      <c r="D161" s="66"/>
      <c r="E161" s="269"/>
      <c r="F161" s="287" t="str">
        <f t="shared" si="0"/>
        <v/>
      </c>
      <c r="G161" s="84"/>
      <c r="H161" s="42"/>
      <c r="I161" s="42"/>
      <c r="J161" s="44"/>
      <c r="K161" s="44"/>
    </row>
    <row r="162" spans="1:11" ht="20.100000000000001" customHeight="1">
      <c r="A162" s="66"/>
      <c r="B162" s="66"/>
      <c r="C162" s="66"/>
      <c r="D162" s="66"/>
      <c r="E162" s="269"/>
      <c r="F162" s="287" t="str">
        <f t="shared" si="0"/>
        <v/>
      </c>
      <c r="G162" s="84"/>
      <c r="H162" s="42"/>
      <c r="I162" s="42"/>
      <c r="J162" s="44"/>
      <c r="K162" s="44"/>
    </row>
    <row r="163" spans="1:11" ht="20.100000000000001" customHeight="1">
      <c r="A163" s="66"/>
      <c r="B163" s="66"/>
      <c r="C163" s="66"/>
      <c r="D163" s="66"/>
      <c r="E163" s="269"/>
      <c r="F163" s="287" t="str">
        <f t="shared" si="0"/>
        <v/>
      </c>
      <c r="G163" s="84"/>
      <c r="H163" s="42"/>
      <c r="I163" s="42"/>
      <c r="J163" s="44"/>
      <c r="K163" s="44"/>
    </row>
    <row r="164" spans="1:11" ht="20.100000000000001" customHeight="1">
      <c r="A164" s="66"/>
      <c r="B164" s="66"/>
      <c r="C164" s="66"/>
      <c r="D164" s="66"/>
      <c r="E164" s="269"/>
      <c r="F164" s="287" t="str">
        <f t="shared" si="0"/>
        <v/>
      </c>
      <c r="G164" s="84"/>
      <c r="H164" s="42"/>
      <c r="I164" s="42"/>
      <c r="J164" s="44"/>
      <c r="K164" s="44"/>
    </row>
    <row r="165" spans="1:11" ht="20.100000000000001" customHeight="1">
      <c r="A165" s="66"/>
      <c r="B165" s="66"/>
      <c r="C165" s="66"/>
      <c r="D165" s="66"/>
      <c r="E165" s="269"/>
      <c r="F165" s="287" t="str">
        <f t="shared" si="0"/>
        <v/>
      </c>
      <c r="G165" s="84"/>
      <c r="H165" s="42"/>
      <c r="I165" s="42"/>
      <c r="J165" s="44"/>
      <c r="K165" s="44"/>
    </row>
    <row r="166" spans="1:11" ht="20.100000000000001" customHeight="1">
      <c r="A166" s="66"/>
      <c r="B166" s="66"/>
      <c r="C166" s="66"/>
      <c r="D166" s="66"/>
      <c r="E166" s="269"/>
      <c r="F166" s="287" t="str">
        <f t="shared" si="0"/>
        <v/>
      </c>
      <c r="G166" s="84"/>
      <c r="H166" s="42"/>
      <c r="I166" s="42"/>
      <c r="J166" s="44"/>
      <c r="K166" s="44"/>
    </row>
    <row r="167" spans="1:11" ht="20.100000000000001" customHeight="1">
      <c r="A167" s="66"/>
      <c r="B167" s="66"/>
      <c r="C167" s="66"/>
      <c r="D167" s="66"/>
      <c r="E167" s="269"/>
      <c r="F167" s="287" t="str">
        <f t="shared" si="0"/>
        <v/>
      </c>
      <c r="G167" s="84"/>
      <c r="H167" s="42"/>
      <c r="I167" s="42"/>
      <c r="J167" s="44"/>
      <c r="K167" s="44"/>
    </row>
    <row r="168" spans="1:11" ht="20.100000000000001" customHeight="1">
      <c r="A168" s="66"/>
      <c r="B168" s="66"/>
      <c r="C168" s="66"/>
      <c r="D168" s="66"/>
      <c r="E168" s="269"/>
      <c r="F168" s="287" t="str">
        <f t="shared" si="0"/>
        <v/>
      </c>
      <c r="G168" s="84"/>
      <c r="H168" s="42"/>
      <c r="I168" s="42"/>
      <c r="J168" s="44"/>
      <c r="K168" s="44"/>
    </row>
    <row r="169" spans="1:11" ht="20.100000000000001" customHeight="1">
      <c r="A169" s="66"/>
      <c r="B169" s="66"/>
      <c r="C169" s="66"/>
      <c r="D169" s="66"/>
      <c r="E169" s="269"/>
      <c r="F169" s="287" t="str">
        <f t="shared" si="0"/>
        <v/>
      </c>
      <c r="G169" s="84"/>
      <c r="H169" s="42"/>
      <c r="I169" s="42"/>
      <c r="J169" s="44"/>
      <c r="K169" s="44"/>
    </row>
    <row r="170" spans="1:11" ht="20.100000000000001" customHeight="1">
      <c r="A170" s="66"/>
      <c r="B170" s="66"/>
      <c r="C170" s="66"/>
      <c r="D170" s="66"/>
      <c r="E170" s="269"/>
      <c r="F170" s="287" t="str">
        <f t="shared" si="0"/>
        <v/>
      </c>
      <c r="G170" s="84"/>
      <c r="H170" s="42"/>
      <c r="I170" s="42"/>
      <c r="J170" s="44"/>
      <c r="K170" s="44"/>
    </row>
    <row r="171" spans="1:11" ht="20.100000000000001" customHeight="1">
      <c r="A171" s="66"/>
      <c r="B171" s="66"/>
      <c r="C171" s="66"/>
      <c r="D171" s="66"/>
      <c r="E171" s="269"/>
      <c r="F171" s="287" t="str">
        <f t="shared" si="0"/>
        <v/>
      </c>
      <c r="G171" s="84"/>
      <c r="H171" s="42"/>
      <c r="I171" s="42"/>
      <c r="J171" s="44"/>
      <c r="K171" s="44"/>
    </row>
    <row r="172" spans="1:11" ht="20.100000000000001" customHeight="1">
      <c r="A172" s="66"/>
      <c r="B172" s="66"/>
      <c r="C172" s="66"/>
      <c r="D172" s="66"/>
      <c r="E172" s="269"/>
      <c r="F172" s="287" t="str">
        <f t="shared" si="0"/>
        <v/>
      </c>
      <c r="G172" s="84"/>
      <c r="H172" s="42"/>
      <c r="I172" s="42"/>
      <c r="J172" s="44"/>
      <c r="K172" s="44"/>
    </row>
    <row r="173" spans="1:11" ht="20.100000000000001" customHeight="1">
      <c r="A173" s="66"/>
      <c r="B173" s="66"/>
      <c r="C173" s="66"/>
      <c r="D173" s="66"/>
      <c r="E173" s="269"/>
      <c r="F173" s="287" t="str">
        <f t="shared" si="0"/>
        <v/>
      </c>
      <c r="G173" s="84"/>
      <c r="H173" s="42"/>
      <c r="I173" s="42"/>
      <c r="J173" s="44"/>
      <c r="K173" s="44"/>
    </row>
    <row r="174" spans="1:11" ht="20.100000000000001" customHeight="1">
      <c r="A174" s="66"/>
      <c r="B174" s="66"/>
      <c r="C174" s="66"/>
      <c r="D174" s="66"/>
      <c r="E174" s="269"/>
      <c r="F174" s="287" t="str">
        <f t="shared" si="0"/>
        <v/>
      </c>
      <c r="G174" s="84"/>
      <c r="H174" s="42"/>
      <c r="I174" s="42"/>
      <c r="J174" s="44"/>
      <c r="K174" s="44"/>
    </row>
    <row r="175" spans="1:11" ht="20.100000000000001" customHeight="1">
      <c r="A175" s="66"/>
      <c r="B175" s="66"/>
      <c r="C175" s="66"/>
      <c r="D175" s="66"/>
      <c r="E175" s="269"/>
      <c r="F175" s="287" t="str">
        <f t="shared" si="0"/>
        <v/>
      </c>
      <c r="G175" s="84"/>
      <c r="H175" s="42"/>
      <c r="I175" s="42"/>
      <c r="J175" s="44"/>
      <c r="K175" s="44"/>
    </row>
    <row r="176" spans="1:11" ht="20.100000000000001" customHeight="1">
      <c r="A176" s="66"/>
      <c r="B176" s="66"/>
      <c r="C176" s="66"/>
      <c r="D176" s="66"/>
      <c r="E176" s="269"/>
      <c r="F176" s="287" t="str">
        <f t="shared" si="0"/>
        <v/>
      </c>
      <c r="G176" s="84"/>
      <c r="H176" s="42"/>
      <c r="I176" s="42"/>
      <c r="J176" s="44"/>
      <c r="K176" s="44"/>
    </row>
    <row r="177" spans="1:11" ht="20.100000000000001" customHeight="1">
      <c r="A177" s="66"/>
      <c r="B177" s="66"/>
      <c r="C177" s="66"/>
      <c r="D177" s="66"/>
      <c r="E177" s="269"/>
      <c r="F177" s="287" t="str">
        <f t="shared" si="0"/>
        <v/>
      </c>
      <c r="G177" s="84"/>
      <c r="H177" s="42"/>
      <c r="I177" s="42"/>
      <c r="J177" s="44"/>
      <c r="K177" s="44"/>
    </row>
    <row r="178" spans="1:11" ht="20.100000000000001" customHeight="1">
      <c r="A178" s="66"/>
      <c r="B178" s="66"/>
      <c r="C178" s="66"/>
      <c r="D178" s="66"/>
      <c r="E178" s="269"/>
      <c r="F178" s="287" t="str">
        <f t="shared" si="0"/>
        <v/>
      </c>
      <c r="G178" s="84"/>
      <c r="H178" s="42"/>
      <c r="I178" s="42"/>
      <c r="J178" s="44"/>
      <c r="K178" s="44"/>
    </row>
    <row r="179" spans="1:11" ht="20.100000000000001" customHeight="1">
      <c r="A179" s="66"/>
      <c r="B179" s="66"/>
      <c r="C179" s="66"/>
      <c r="D179" s="66"/>
      <c r="E179" s="269"/>
      <c r="F179" s="287" t="str">
        <f t="shared" si="0"/>
        <v/>
      </c>
      <c r="G179" s="84"/>
      <c r="H179" s="42"/>
      <c r="I179" s="42"/>
      <c r="J179" s="44"/>
      <c r="K179" s="44"/>
    </row>
    <row r="180" spans="1:11" ht="20.100000000000001" customHeight="1">
      <c r="A180" s="66"/>
      <c r="B180" s="66"/>
      <c r="C180" s="66"/>
      <c r="D180" s="66"/>
      <c r="E180" s="269"/>
      <c r="F180" s="287" t="str">
        <f t="shared" si="0"/>
        <v/>
      </c>
      <c r="G180" s="84"/>
      <c r="H180" s="42"/>
      <c r="I180" s="42"/>
      <c r="J180" s="44"/>
      <c r="K180" s="44"/>
    </row>
    <row r="181" spans="1:11" ht="20.100000000000001" customHeight="1">
      <c r="A181" s="66"/>
      <c r="B181" s="66"/>
      <c r="C181" s="66"/>
      <c r="D181" s="66"/>
      <c r="E181" s="269"/>
      <c r="F181" s="287" t="str">
        <f t="shared" si="0"/>
        <v/>
      </c>
      <c r="G181" s="84"/>
      <c r="H181" s="42"/>
      <c r="I181" s="42"/>
      <c r="J181" s="44"/>
      <c r="K181" s="44"/>
    </row>
    <row r="182" spans="1:11" ht="20.100000000000001" customHeight="1">
      <c r="A182" s="66"/>
      <c r="B182" s="66"/>
      <c r="C182" s="66"/>
      <c r="D182" s="66"/>
      <c r="E182" s="269"/>
      <c r="F182" s="287" t="str">
        <f t="shared" si="0"/>
        <v/>
      </c>
      <c r="G182" s="84"/>
      <c r="H182" s="42"/>
      <c r="I182" s="42"/>
      <c r="J182" s="44"/>
      <c r="K182" s="44"/>
    </row>
    <row r="183" spans="1:11" ht="20.100000000000001" customHeight="1">
      <c r="A183" s="66"/>
      <c r="B183" s="66"/>
      <c r="C183" s="66"/>
      <c r="D183" s="66"/>
      <c r="E183" s="269"/>
      <c r="F183" s="287" t="str">
        <f t="shared" si="0"/>
        <v/>
      </c>
      <c r="G183" s="84"/>
      <c r="H183" s="42"/>
      <c r="I183" s="42"/>
      <c r="J183" s="44"/>
      <c r="K183" s="44"/>
    </row>
    <row r="184" spans="1:11" ht="20.100000000000001" customHeight="1">
      <c r="A184" s="66"/>
      <c r="B184" s="66"/>
      <c r="C184" s="66"/>
      <c r="D184" s="66"/>
      <c r="E184" s="269"/>
      <c r="F184" s="287" t="str">
        <f t="shared" si="0"/>
        <v/>
      </c>
      <c r="G184" s="84"/>
      <c r="H184" s="42"/>
      <c r="I184" s="42"/>
      <c r="J184" s="44"/>
      <c r="K184" s="44"/>
    </row>
    <row r="185" spans="1:11" ht="20.100000000000001" customHeight="1">
      <c r="A185" s="66"/>
      <c r="B185" s="66"/>
      <c r="C185" s="66"/>
      <c r="D185" s="66"/>
      <c r="E185" s="269"/>
      <c r="F185" s="287" t="str">
        <f t="shared" si="0"/>
        <v/>
      </c>
      <c r="G185" s="84"/>
      <c r="H185" s="42"/>
      <c r="I185" s="42"/>
      <c r="J185" s="44"/>
      <c r="K185" s="44"/>
    </row>
    <row r="186" spans="1:11" ht="20.100000000000001" customHeight="1">
      <c r="A186" s="66"/>
      <c r="B186" s="66"/>
      <c r="C186" s="66"/>
      <c r="D186" s="66"/>
      <c r="E186" s="269"/>
      <c r="F186" s="287" t="str">
        <f t="shared" si="0"/>
        <v/>
      </c>
      <c r="G186" s="84"/>
      <c r="H186" s="42"/>
      <c r="I186" s="42"/>
      <c r="J186" s="44"/>
      <c r="K186" s="44"/>
    </row>
    <row r="187" spans="1:11" ht="20.100000000000001" customHeight="1">
      <c r="A187" s="66"/>
      <c r="B187" s="66"/>
      <c r="C187" s="66"/>
      <c r="D187" s="66"/>
      <c r="E187" s="269"/>
      <c r="F187" s="287" t="str">
        <f t="shared" si="0"/>
        <v/>
      </c>
      <c r="G187" s="84"/>
      <c r="H187" s="42"/>
      <c r="I187" s="42"/>
      <c r="J187" s="44"/>
      <c r="K187" s="44"/>
    </row>
    <row r="188" spans="1:11" ht="20.100000000000001" customHeight="1">
      <c r="A188" s="66"/>
      <c r="B188" s="66"/>
      <c r="C188" s="66"/>
      <c r="D188" s="66"/>
      <c r="E188" s="269"/>
      <c r="F188" s="287" t="str">
        <f t="shared" si="0"/>
        <v/>
      </c>
      <c r="G188" s="84"/>
      <c r="H188" s="42"/>
      <c r="I188" s="42"/>
      <c r="J188" s="44"/>
      <c r="K188" s="44"/>
    </row>
    <row r="189" spans="1:11" ht="20.100000000000001" customHeight="1">
      <c r="A189" s="66"/>
      <c r="B189" s="66"/>
      <c r="C189" s="66"/>
      <c r="D189" s="66"/>
      <c r="E189" s="269"/>
      <c r="F189" s="287" t="str">
        <f t="shared" si="0"/>
        <v/>
      </c>
      <c r="G189" s="84"/>
      <c r="H189" s="42"/>
      <c r="I189" s="42"/>
      <c r="J189" s="44"/>
      <c r="K189" s="44"/>
    </row>
    <row r="190" spans="1:11" ht="20.100000000000001" customHeight="1">
      <c r="A190" s="66"/>
      <c r="B190" s="66"/>
      <c r="C190" s="66"/>
      <c r="D190" s="66"/>
      <c r="E190" s="269"/>
      <c r="F190" s="287" t="str">
        <f t="shared" si="0"/>
        <v/>
      </c>
      <c r="G190" s="84"/>
      <c r="H190" s="42"/>
      <c r="I190" s="42"/>
      <c r="J190" s="44"/>
      <c r="K190" s="44"/>
    </row>
    <row r="191" spans="1:11" ht="20.100000000000001" customHeight="1">
      <c r="A191" s="66"/>
      <c r="B191" s="66"/>
      <c r="C191" s="66"/>
      <c r="D191" s="66"/>
      <c r="E191" s="269"/>
      <c r="F191" s="287" t="str">
        <f t="shared" si="0"/>
        <v/>
      </c>
      <c r="G191" s="84"/>
      <c r="H191" s="42"/>
      <c r="I191" s="42"/>
      <c r="J191" s="44"/>
      <c r="K191" s="44"/>
    </row>
    <row r="192" spans="1:11" ht="20.100000000000001" customHeight="1">
      <c r="A192" s="66"/>
      <c r="B192" s="66"/>
      <c r="C192" s="66"/>
      <c r="D192" s="66"/>
      <c r="E192" s="269"/>
      <c r="F192" s="287" t="str">
        <f t="shared" si="0"/>
        <v/>
      </c>
      <c r="G192" s="84"/>
      <c r="H192" s="42"/>
      <c r="I192" s="42"/>
      <c r="J192" s="44"/>
      <c r="K192" s="44"/>
    </row>
    <row r="193" spans="1:11" ht="20.100000000000001" customHeight="1">
      <c r="A193" s="66"/>
      <c r="B193" s="66"/>
      <c r="C193" s="66"/>
      <c r="D193" s="66"/>
      <c r="E193" s="269"/>
      <c r="F193" s="287" t="str">
        <f t="shared" si="0"/>
        <v/>
      </c>
      <c r="G193" s="84"/>
      <c r="H193" s="42"/>
      <c r="I193" s="42"/>
      <c r="J193" s="44"/>
      <c r="K193" s="44"/>
    </row>
    <row r="194" spans="1:11" ht="20.100000000000001" customHeight="1">
      <c r="A194" s="66"/>
      <c r="B194" s="66"/>
      <c r="C194" s="66"/>
      <c r="D194" s="66"/>
      <c r="E194" s="269"/>
      <c r="F194" s="287" t="str">
        <f t="shared" si="0"/>
        <v/>
      </c>
      <c r="G194" s="84"/>
      <c r="H194" s="42"/>
      <c r="I194" s="42"/>
      <c r="J194" s="44"/>
      <c r="K194" s="44"/>
    </row>
    <row r="195" spans="1:11" ht="20.100000000000001" customHeight="1">
      <c r="A195" s="66"/>
      <c r="B195" s="66"/>
      <c r="C195" s="66"/>
      <c r="D195" s="66"/>
      <c r="E195" s="269"/>
      <c r="F195" s="287" t="str">
        <f t="shared" si="0"/>
        <v/>
      </c>
      <c r="G195" s="84"/>
      <c r="H195" s="42"/>
      <c r="I195" s="42"/>
      <c r="J195" s="44"/>
      <c r="K195" s="44"/>
    </row>
    <row r="196" spans="1:11" ht="20.100000000000001" customHeight="1">
      <c r="A196" s="66"/>
      <c r="B196" s="66"/>
      <c r="C196" s="66"/>
      <c r="D196" s="66"/>
      <c r="E196" s="269"/>
      <c r="F196" s="287" t="str">
        <f t="shared" si="0"/>
        <v/>
      </c>
      <c r="G196" s="84"/>
      <c r="H196" s="42"/>
      <c r="I196" s="42"/>
      <c r="J196" s="44"/>
      <c r="K196" s="44"/>
    </row>
    <row r="197" spans="1:11" ht="20.100000000000001" customHeight="1">
      <c r="A197" s="66"/>
      <c r="B197" s="66"/>
      <c r="C197" s="66"/>
      <c r="D197" s="66"/>
      <c r="E197" s="269"/>
      <c r="F197" s="287" t="str">
        <f t="shared" si="0"/>
        <v/>
      </c>
      <c r="G197" s="84"/>
      <c r="H197" s="42"/>
      <c r="I197" s="42"/>
      <c r="J197" s="44"/>
      <c r="K197" s="44"/>
    </row>
    <row r="198" spans="1:11" ht="20.100000000000001" customHeight="1">
      <c r="A198" s="66"/>
      <c r="B198" s="66"/>
      <c r="C198" s="66"/>
      <c r="D198" s="66"/>
      <c r="E198" s="269"/>
      <c r="F198" s="287" t="str">
        <f t="shared" si="0"/>
        <v/>
      </c>
      <c r="G198" s="84"/>
      <c r="H198" s="42"/>
      <c r="I198" s="42"/>
      <c r="J198" s="44"/>
      <c r="K198" s="44"/>
    </row>
    <row r="199" spans="1:11" ht="20.100000000000001" customHeight="1">
      <c r="A199" s="66"/>
      <c r="B199" s="66"/>
      <c r="C199" s="66"/>
      <c r="D199" s="66"/>
      <c r="E199" s="269"/>
      <c r="F199" s="287" t="str">
        <f t="shared" si="0"/>
        <v/>
      </c>
      <c r="G199" s="84"/>
      <c r="H199" s="42"/>
      <c r="I199" s="42"/>
      <c r="J199" s="44"/>
      <c r="K199" s="44"/>
    </row>
    <row r="200" spans="1:11" ht="20.100000000000001" customHeight="1">
      <c r="A200" s="66"/>
      <c r="B200" s="66"/>
      <c r="C200" s="66"/>
      <c r="D200" s="66"/>
      <c r="E200" s="269"/>
      <c r="F200" s="287" t="str">
        <f t="shared" si="0"/>
        <v/>
      </c>
      <c r="G200" s="84"/>
      <c r="H200" s="42"/>
      <c r="I200" s="42"/>
      <c r="J200" s="44"/>
      <c r="K200" s="44"/>
    </row>
    <row r="201" spans="1:11" ht="20.100000000000001" customHeight="1">
      <c r="A201" s="66"/>
      <c r="B201" s="66"/>
      <c r="C201" s="66"/>
      <c r="D201" s="66"/>
      <c r="E201" s="269"/>
      <c r="F201" s="287" t="str">
        <f t="shared" si="0"/>
        <v/>
      </c>
      <c r="G201" s="84"/>
      <c r="H201" s="42"/>
      <c r="I201" s="42"/>
      <c r="J201" s="44"/>
      <c r="K201" s="44"/>
    </row>
    <row r="202" spans="1:11" ht="20.100000000000001" customHeight="1">
      <c r="A202" s="66"/>
      <c r="B202" s="66"/>
      <c r="C202" s="66"/>
      <c r="D202" s="66"/>
      <c r="E202" s="269"/>
      <c r="F202" s="287" t="str">
        <f t="shared" si="0"/>
        <v/>
      </c>
      <c r="G202" s="84"/>
      <c r="H202" s="42"/>
      <c r="I202" s="42"/>
      <c r="J202" s="44"/>
      <c r="K202" s="44"/>
    </row>
    <row r="203" spans="1:11" ht="20.100000000000001" customHeight="1">
      <c r="A203" s="66"/>
      <c r="B203" s="66"/>
      <c r="C203" s="66"/>
      <c r="D203" s="66"/>
      <c r="E203" s="269"/>
      <c r="F203" s="287" t="str">
        <f t="shared" si="0"/>
        <v/>
      </c>
      <c r="G203" s="84"/>
      <c r="H203" s="42"/>
      <c r="I203" s="42"/>
      <c r="J203" s="44"/>
      <c r="K203" s="44"/>
    </row>
    <row r="204" spans="1:11" ht="20.100000000000001" customHeight="1">
      <c r="A204" s="66"/>
      <c r="B204" s="66"/>
      <c r="C204" s="66"/>
      <c r="D204" s="66"/>
      <c r="E204" s="269"/>
      <c r="F204" s="287" t="str">
        <f t="shared" si="0"/>
        <v/>
      </c>
      <c r="G204" s="84"/>
      <c r="H204" s="42"/>
      <c r="I204" s="42"/>
      <c r="J204" s="44"/>
      <c r="K204" s="44"/>
    </row>
    <row r="205" spans="1:11" ht="20.100000000000001" customHeight="1">
      <c r="A205" s="66"/>
      <c r="B205" s="66"/>
      <c r="C205" s="66"/>
      <c r="D205" s="66"/>
      <c r="E205" s="269"/>
      <c r="F205" s="287" t="str">
        <f t="shared" si="0"/>
        <v/>
      </c>
      <c r="G205" s="84"/>
      <c r="H205" s="42"/>
      <c r="I205" s="42"/>
      <c r="J205" s="44"/>
      <c r="K205" s="44"/>
    </row>
    <row r="206" spans="1:11" ht="20.100000000000001" customHeight="1">
      <c r="A206" s="66"/>
      <c r="B206" s="66"/>
      <c r="C206" s="66"/>
      <c r="D206" s="66"/>
      <c r="E206" s="269"/>
      <c r="F206" s="287" t="str">
        <f t="shared" si="0"/>
        <v/>
      </c>
      <c r="G206" s="84"/>
      <c r="H206" s="42"/>
      <c r="I206" s="42"/>
      <c r="J206" s="44"/>
      <c r="K206" s="44"/>
    </row>
    <row r="207" spans="1:11" ht="20.100000000000001" customHeight="1">
      <c r="A207" s="66"/>
      <c r="B207" s="66"/>
      <c r="C207" s="66"/>
      <c r="D207" s="66"/>
      <c r="E207" s="269"/>
      <c r="F207" s="287" t="str">
        <f t="shared" si="0"/>
        <v/>
      </c>
      <c r="G207" s="84"/>
      <c r="H207" s="42"/>
      <c r="I207" s="42"/>
      <c r="J207" s="44"/>
      <c r="K207" s="44"/>
    </row>
    <row r="208" spans="1:11" ht="20.100000000000001" customHeight="1">
      <c r="A208" s="66"/>
      <c r="B208" s="66"/>
      <c r="C208" s="66"/>
      <c r="D208" s="66"/>
      <c r="E208" s="269"/>
      <c r="F208" s="287" t="str">
        <f t="shared" si="0"/>
        <v/>
      </c>
      <c r="G208" s="84"/>
      <c r="H208" s="42"/>
      <c r="I208" s="42"/>
      <c r="J208" s="44"/>
      <c r="K208" s="44"/>
    </row>
    <row r="209" spans="1:11" ht="20.100000000000001" customHeight="1">
      <c r="A209" s="66"/>
      <c r="B209" s="66"/>
      <c r="C209" s="66"/>
      <c r="D209" s="66"/>
      <c r="E209" s="269"/>
      <c r="F209" s="287" t="str">
        <f t="shared" si="0"/>
        <v/>
      </c>
      <c r="G209" s="84"/>
      <c r="H209" s="42"/>
      <c r="I209" s="42"/>
      <c r="J209" s="44"/>
      <c r="K209" s="44"/>
    </row>
    <row r="210" spans="1:11" ht="20.100000000000001" customHeight="1">
      <c r="A210" s="66"/>
      <c r="B210" s="66"/>
      <c r="C210" s="66"/>
      <c r="D210" s="66"/>
      <c r="E210" s="269"/>
      <c r="F210" s="287" t="str">
        <f t="shared" si="0"/>
        <v/>
      </c>
      <c r="G210" s="84"/>
      <c r="H210" s="42"/>
      <c r="I210" s="42"/>
      <c r="J210" s="44"/>
      <c r="K210" s="44"/>
    </row>
    <row r="211" spans="1:11" ht="20.100000000000001" customHeight="1">
      <c r="A211" s="66"/>
      <c r="B211" s="66"/>
      <c r="C211" s="66"/>
      <c r="D211" s="66"/>
      <c r="E211" s="269"/>
      <c r="F211" s="287" t="str">
        <f t="shared" si="0"/>
        <v/>
      </c>
      <c r="G211" s="84"/>
      <c r="H211" s="42"/>
      <c r="I211" s="42"/>
      <c r="J211" s="44"/>
      <c r="K211" s="44"/>
    </row>
    <row r="212" spans="1:11" ht="20.100000000000001" customHeight="1">
      <c r="A212" s="66"/>
      <c r="B212" s="66"/>
      <c r="C212" s="66"/>
      <c r="D212" s="66"/>
      <c r="E212" s="269"/>
      <c r="F212" s="287" t="str">
        <f t="shared" si="0"/>
        <v/>
      </c>
      <c r="G212" s="84"/>
      <c r="H212" s="42"/>
      <c r="I212" s="42"/>
      <c r="J212" s="44"/>
      <c r="K212" s="44"/>
    </row>
    <row r="213" spans="1:11" ht="20.100000000000001" customHeight="1">
      <c r="A213" s="66"/>
      <c r="B213" s="66"/>
      <c r="C213" s="66"/>
      <c r="D213" s="66"/>
      <c r="E213" s="269"/>
      <c r="F213" s="287" t="str">
        <f t="shared" si="0"/>
        <v/>
      </c>
      <c r="G213" s="84"/>
      <c r="H213" s="42"/>
      <c r="I213" s="42"/>
      <c r="J213" s="44"/>
      <c r="K213" s="44"/>
    </row>
    <row r="214" spans="1:11" ht="20.100000000000001" customHeight="1">
      <c r="A214" s="66"/>
      <c r="B214" s="66"/>
      <c r="C214" s="66"/>
      <c r="D214" s="66"/>
      <c r="E214" s="269"/>
      <c r="F214" s="287" t="str">
        <f t="shared" si="0"/>
        <v/>
      </c>
      <c r="G214" s="84"/>
      <c r="H214" s="42"/>
      <c r="I214" s="42"/>
      <c r="J214" s="44"/>
      <c r="K214" s="44"/>
    </row>
    <row r="215" spans="1:11" ht="20.100000000000001" customHeight="1">
      <c r="A215" s="66"/>
      <c r="B215" s="66"/>
      <c r="C215" s="66"/>
      <c r="D215" s="66"/>
      <c r="E215" s="269"/>
      <c r="F215" s="287" t="str">
        <f t="shared" si="0"/>
        <v/>
      </c>
      <c r="G215" s="84"/>
      <c r="H215" s="42"/>
      <c r="I215" s="42"/>
      <c r="J215" s="44"/>
      <c r="K215" s="44"/>
    </row>
    <row r="216" spans="1:11" ht="20.100000000000001" customHeight="1">
      <c r="A216" s="66"/>
      <c r="B216" s="66"/>
      <c r="C216" s="66"/>
      <c r="D216" s="66"/>
      <c r="E216" s="269"/>
      <c r="F216" s="287" t="str">
        <f t="shared" si="0"/>
        <v/>
      </c>
      <c r="G216" s="84"/>
      <c r="H216" s="42"/>
      <c r="I216" s="42"/>
      <c r="J216" s="44"/>
      <c r="K216" s="44"/>
    </row>
    <row r="217" spans="1:11" ht="20.100000000000001" customHeight="1">
      <c r="A217" s="66"/>
      <c r="B217" s="66"/>
      <c r="C217" s="66"/>
      <c r="D217" s="66"/>
      <c r="E217" s="269"/>
      <c r="F217" s="287" t="str">
        <f t="shared" si="0"/>
        <v/>
      </c>
      <c r="G217" s="84"/>
      <c r="H217" s="42"/>
      <c r="I217" s="42"/>
      <c r="J217" s="44"/>
      <c r="K217" s="44"/>
    </row>
    <row r="218" spans="1:11" ht="20.100000000000001" customHeight="1">
      <c r="A218" s="66"/>
      <c r="B218" s="66"/>
      <c r="C218" s="66"/>
      <c r="D218" s="66"/>
      <c r="E218" s="269"/>
      <c r="F218" s="287" t="str">
        <f t="shared" si="0"/>
        <v/>
      </c>
      <c r="G218" s="84"/>
      <c r="H218" s="42"/>
      <c r="I218" s="42"/>
      <c r="J218" s="44"/>
      <c r="K218" s="44"/>
    </row>
    <row r="219" spans="1:11" ht="20.100000000000001" customHeight="1">
      <c r="A219" s="66"/>
      <c r="B219" s="66"/>
      <c r="C219" s="66"/>
      <c r="D219" s="66"/>
      <c r="E219" s="269"/>
      <c r="F219" s="287" t="str">
        <f t="shared" si="0"/>
        <v/>
      </c>
      <c r="G219" s="84"/>
      <c r="H219" s="42"/>
      <c r="I219" s="42"/>
      <c r="J219" s="44"/>
      <c r="K219" s="44"/>
    </row>
    <row r="220" spans="1:11" ht="20.100000000000001" customHeight="1">
      <c r="A220" s="66"/>
      <c r="B220" s="66"/>
      <c r="C220" s="66"/>
      <c r="D220" s="66"/>
      <c r="E220" s="269"/>
      <c r="F220" s="287" t="str">
        <f t="shared" si="0"/>
        <v/>
      </c>
      <c r="G220" s="84"/>
      <c r="H220" s="42"/>
      <c r="I220" s="42"/>
      <c r="J220" s="44"/>
      <c r="K220" s="44"/>
    </row>
    <row r="221" spans="1:11" ht="20.100000000000001" customHeight="1">
      <c r="A221" s="66"/>
      <c r="B221" s="66"/>
      <c r="C221" s="66"/>
      <c r="D221" s="66"/>
      <c r="E221" s="269"/>
      <c r="F221" s="287" t="str">
        <f t="shared" ref="F221:F284" si="1">IF(ISBLANK($E221),"",VLOOKUP($E221,참여인력_개요,2,FALSE))</f>
        <v/>
      </c>
      <c r="G221" s="84"/>
      <c r="H221" s="42"/>
      <c r="I221" s="42"/>
      <c r="J221" s="44"/>
      <c r="K221" s="44"/>
    </row>
    <row r="222" spans="1:11" ht="20.100000000000001" customHeight="1">
      <c r="A222" s="66"/>
      <c r="B222" s="66"/>
      <c r="C222" s="66"/>
      <c r="D222" s="66"/>
      <c r="E222" s="269"/>
      <c r="F222" s="287" t="str">
        <f t="shared" si="1"/>
        <v/>
      </c>
      <c r="G222" s="84"/>
      <c r="H222" s="42"/>
      <c r="I222" s="42"/>
      <c r="J222" s="44"/>
      <c r="K222" s="44"/>
    </row>
    <row r="223" spans="1:11" ht="20.100000000000001" customHeight="1">
      <c r="A223" s="66"/>
      <c r="B223" s="66"/>
      <c r="C223" s="66"/>
      <c r="D223" s="66"/>
      <c r="E223" s="269"/>
      <c r="F223" s="287" t="str">
        <f t="shared" si="1"/>
        <v/>
      </c>
      <c r="G223" s="84"/>
      <c r="H223" s="42"/>
      <c r="I223" s="42"/>
      <c r="J223" s="44"/>
      <c r="K223" s="44"/>
    </row>
    <row r="224" spans="1:11" ht="20.100000000000001" customHeight="1">
      <c r="A224" s="66"/>
      <c r="B224" s="66"/>
      <c r="C224" s="66"/>
      <c r="D224" s="66"/>
      <c r="E224" s="269"/>
      <c r="F224" s="287" t="str">
        <f t="shared" si="1"/>
        <v/>
      </c>
      <c r="G224" s="84"/>
      <c r="H224" s="42"/>
      <c r="I224" s="42"/>
      <c r="J224" s="44"/>
      <c r="K224" s="44"/>
    </row>
    <row r="225" spans="1:11" ht="20.100000000000001" customHeight="1">
      <c r="A225" s="66"/>
      <c r="B225" s="66"/>
      <c r="C225" s="66"/>
      <c r="D225" s="66"/>
      <c r="E225" s="269"/>
      <c r="F225" s="287" t="str">
        <f t="shared" si="1"/>
        <v/>
      </c>
      <c r="G225" s="84"/>
      <c r="H225" s="42"/>
      <c r="I225" s="42"/>
      <c r="J225" s="44"/>
      <c r="K225" s="44"/>
    </row>
    <row r="226" spans="1:11" ht="20.100000000000001" customHeight="1">
      <c r="A226" s="66"/>
      <c r="B226" s="66"/>
      <c r="C226" s="66"/>
      <c r="D226" s="66"/>
      <c r="E226" s="269"/>
      <c r="F226" s="287" t="str">
        <f t="shared" si="1"/>
        <v/>
      </c>
      <c r="G226" s="84"/>
      <c r="H226" s="42"/>
      <c r="I226" s="42"/>
      <c r="J226" s="44"/>
      <c r="K226" s="44"/>
    </row>
    <row r="227" spans="1:11" ht="20.100000000000001" customHeight="1">
      <c r="A227" s="66"/>
      <c r="B227" s="66"/>
      <c r="C227" s="66"/>
      <c r="D227" s="66"/>
      <c r="E227" s="269"/>
      <c r="F227" s="287" t="str">
        <f t="shared" si="1"/>
        <v/>
      </c>
      <c r="G227" s="84"/>
      <c r="H227" s="42"/>
      <c r="I227" s="42"/>
      <c r="J227" s="44"/>
      <c r="K227" s="44"/>
    </row>
    <row r="228" spans="1:11" ht="20.100000000000001" customHeight="1">
      <c r="A228" s="66"/>
      <c r="B228" s="66"/>
      <c r="C228" s="66"/>
      <c r="D228" s="66"/>
      <c r="E228" s="269"/>
      <c r="F228" s="287" t="str">
        <f t="shared" si="1"/>
        <v/>
      </c>
      <c r="G228" s="84"/>
      <c r="H228" s="42"/>
      <c r="I228" s="42"/>
      <c r="J228" s="44"/>
      <c r="K228" s="44"/>
    </row>
    <row r="229" spans="1:11" ht="20.100000000000001" customHeight="1">
      <c r="A229" s="66"/>
      <c r="B229" s="66"/>
      <c r="C229" s="66"/>
      <c r="D229" s="66"/>
      <c r="E229" s="269"/>
      <c r="F229" s="287" t="str">
        <f t="shared" si="1"/>
        <v/>
      </c>
      <c r="G229" s="84"/>
      <c r="H229" s="42"/>
      <c r="I229" s="42"/>
      <c r="J229" s="44"/>
      <c r="K229" s="44"/>
    </row>
    <row r="230" spans="1:11" ht="20.100000000000001" customHeight="1">
      <c r="A230" s="66"/>
      <c r="B230" s="66"/>
      <c r="C230" s="66"/>
      <c r="D230" s="66"/>
      <c r="E230" s="269"/>
      <c r="F230" s="287" t="str">
        <f t="shared" si="1"/>
        <v/>
      </c>
      <c r="G230" s="84"/>
      <c r="H230" s="42"/>
      <c r="I230" s="42"/>
      <c r="J230" s="44"/>
      <c r="K230" s="44"/>
    </row>
    <row r="231" spans="1:11" ht="20.100000000000001" customHeight="1">
      <c r="A231" s="66"/>
      <c r="B231" s="66"/>
      <c r="C231" s="66"/>
      <c r="D231" s="66"/>
      <c r="E231" s="269"/>
      <c r="F231" s="287" t="str">
        <f t="shared" si="1"/>
        <v/>
      </c>
      <c r="G231" s="84"/>
      <c r="H231" s="42"/>
      <c r="I231" s="42"/>
      <c r="J231" s="44"/>
      <c r="K231" s="44"/>
    </row>
    <row r="232" spans="1:11" ht="20.100000000000001" customHeight="1">
      <c r="A232" s="66"/>
      <c r="B232" s="66"/>
      <c r="C232" s="66"/>
      <c r="D232" s="66"/>
      <c r="E232" s="269"/>
      <c r="F232" s="287" t="str">
        <f t="shared" si="1"/>
        <v/>
      </c>
      <c r="G232" s="84"/>
      <c r="H232" s="42"/>
      <c r="I232" s="42"/>
      <c r="J232" s="44"/>
      <c r="K232" s="44"/>
    </row>
    <row r="233" spans="1:11" ht="20.100000000000001" customHeight="1">
      <c r="A233" s="66"/>
      <c r="B233" s="66"/>
      <c r="C233" s="66"/>
      <c r="D233" s="66"/>
      <c r="E233" s="269"/>
      <c r="F233" s="287" t="str">
        <f t="shared" si="1"/>
        <v/>
      </c>
      <c r="G233" s="84"/>
      <c r="H233" s="42"/>
      <c r="I233" s="42"/>
      <c r="J233" s="44"/>
      <c r="K233" s="44"/>
    </row>
    <row r="234" spans="1:11" ht="20.100000000000001" customHeight="1">
      <c r="A234" s="66"/>
      <c r="B234" s="66"/>
      <c r="C234" s="66"/>
      <c r="D234" s="66"/>
      <c r="E234" s="269"/>
      <c r="F234" s="287" t="str">
        <f t="shared" si="1"/>
        <v/>
      </c>
      <c r="G234" s="84"/>
      <c r="H234" s="42"/>
      <c r="I234" s="42"/>
      <c r="J234" s="44"/>
      <c r="K234" s="44"/>
    </row>
    <row r="235" spans="1:11" ht="20.100000000000001" customHeight="1">
      <c r="A235" s="66"/>
      <c r="B235" s="66"/>
      <c r="C235" s="66"/>
      <c r="D235" s="66"/>
      <c r="E235" s="269"/>
      <c r="F235" s="287" t="str">
        <f t="shared" si="1"/>
        <v/>
      </c>
      <c r="G235" s="84"/>
      <c r="H235" s="42"/>
      <c r="I235" s="42"/>
      <c r="J235" s="44"/>
      <c r="K235" s="44"/>
    </row>
    <row r="236" spans="1:11" ht="20.100000000000001" customHeight="1">
      <c r="A236" s="66"/>
      <c r="B236" s="66"/>
      <c r="C236" s="66"/>
      <c r="D236" s="66"/>
      <c r="E236" s="269"/>
      <c r="F236" s="287" t="str">
        <f t="shared" si="1"/>
        <v/>
      </c>
      <c r="G236" s="84"/>
      <c r="H236" s="42"/>
      <c r="I236" s="42"/>
      <c r="J236" s="44"/>
      <c r="K236" s="44"/>
    </row>
    <row r="237" spans="1:11" ht="20.100000000000001" customHeight="1">
      <c r="A237" s="66"/>
      <c r="B237" s="66"/>
      <c r="C237" s="66"/>
      <c r="D237" s="66"/>
      <c r="E237" s="269"/>
      <c r="F237" s="287" t="str">
        <f t="shared" si="1"/>
        <v/>
      </c>
      <c r="G237" s="84"/>
      <c r="H237" s="42"/>
      <c r="I237" s="42"/>
      <c r="J237" s="44"/>
      <c r="K237" s="44"/>
    </row>
    <row r="238" spans="1:11" ht="20.100000000000001" customHeight="1">
      <c r="A238" s="66"/>
      <c r="B238" s="66"/>
      <c r="C238" s="66"/>
      <c r="D238" s="66"/>
      <c r="E238" s="269"/>
      <c r="F238" s="287" t="str">
        <f t="shared" si="1"/>
        <v/>
      </c>
      <c r="G238" s="84"/>
      <c r="H238" s="42"/>
      <c r="I238" s="42"/>
      <c r="J238" s="44"/>
      <c r="K238" s="44"/>
    </row>
    <row r="239" spans="1:11" ht="20.100000000000001" customHeight="1">
      <c r="A239" s="66"/>
      <c r="B239" s="66"/>
      <c r="C239" s="66"/>
      <c r="D239" s="66"/>
      <c r="E239" s="269"/>
      <c r="F239" s="287" t="str">
        <f t="shared" si="1"/>
        <v/>
      </c>
      <c r="G239" s="84"/>
      <c r="H239" s="42"/>
      <c r="I239" s="42"/>
      <c r="J239" s="44"/>
      <c r="K239" s="44"/>
    </row>
    <row r="240" spans="1:11" ht="20.100000000000001" customHeight="1">
      <c r="A240" s="66"/>
      <c r="B240" s="66"/>
      <c r="C240" s="66"/>
      <c r="D240" s="66"/>
      <c r="E240" s="269"/>
      <c r="F240" s="287" t="str">
        <f t="shared" si="1"/>
        <v/>
      </c>
      <c r="G240" s="84"/>
      <c r="H240" s="42"/>
      <c r="I240" s="42"/>
      <c r="J240" s="44"/>
      <c r="K240" s="44"/>
    </row>
    <row r="241" spans="1:11" ht="20.100000000000001" customHeight="1">
      <c r="A241" s="66"/>
      <c r="B241" s="66"/>
      <c r="C241" s="66"/>
      <c r="D241" s="66"/>
      <c r="E241" s="269"/>
      <c r="F241" s="287" t="str">
        <f t="shared" si="1"/>
        <v/>
      </c>
      <c r="G241" s="84"/>
      <c r="H241" s="42"/>
      <c r="I241" s="42"/>
      <c r="J241" s="44"/>
      <c r="K241" s="44"/>
    </row>
    <row r="242" spans="1:11" ht="20.100000000000001" customHeight="1">
      <c r="A242" s="66"/>
      <c r="B242" s="66"/>
      <c r="C242" s="66"/>
      <c r="D242" s="66"/>
      <c r="E242" s="269"/>
      <c r="F242" s="287" t="str">
        <f t="shared" si="1"/>
        <v/>
      </c>
      <c r="G242" s="84"/>
      <c r="H242" s="42"/>
      <c r="I242" s="42"/>
      <c r="J242" s="44"/>
      <c r="K242" s="44"/>
    </row>
    <row r="243" spans="1:11" ht="20.100000000000001" customHeight="1">
      <c r="A243" s="66"/>
      <c r="B243" s="66"/>
      <c r="C243" s="66"/>
      <c r="D243" s="66"/>
      <c r="E243" s="269"/>
      <c r="F243" s="287" t="str">
        <f t="shared" si="1"/>
        <v/>
      </c>
      <c r="G243" s="84"/>
      <c r="H243" s="42"/>
      <c r="I243" s="42"/>
      <c r="J243" s="44"/>
      <c r="K243" s="44"/>
    </row>
    <row r="244" spans="1:11" ht="20.100000000000001" customHeight="1">
      <c r="A244" s="66"/>
      <c r="B244" s="66"/>
      <c r="C244" s="66"/>
      <c r="D244" s="66"/>
      <c r="E244" s="269"/>
      <c r="F244" s="287" t="str">
        <f t="shared" si="1"/>
        <v/>
      </c>
      <c r="G244" s="84"/>
      <c r="H244" s="42"/>
      <c r="I244" s="42"/>
      <c r="J244" s="44"/>
      <c r="K244" s="44"/>
    </row>
    <row r="245" spans="1:11" ht="20.100000000000001" customHeight="1">
      <c r="A245" s="66"/>
      <c r="B245" s="66"/>
      <c r="C245" s="66"/>
      <c r="D245" s="66"/>
      <c r="E245" s="269"/>
      <c r="F245" s="287" t="str">
        <f t="shared" si="1"/>
        <v/>
      </c>
      <c r="G245" s="84"/>
      <c r="H245" s="42"/>
      <c r="I245" s="42"/>
      <c r="J245" s="44"/>
      <c r="K245" s="44"/>
    </row>
    <row r="246" spans="1:11" ht="20.100000000000001" customHeight="1">
      <c r="A246" s="66"/>
      <c r="B246" s="66"/>
      <c r="C246" s="66"/>
      <c r="D246" s="66"/>
      <c r="E246" s="269"/>
      <c r="F246" s="287" t="str">
        <f t="shared" si="1"/>
        <v/>
      </c>
      <c r="G246" s="84"/>
      <c r="H246" s="42"/>
      <c r="I246" s="42"/>
      <c r="J246" s="44"/>
      <c r="K246" s="44"/>
    </row>
    <row r="247" spans="1:11" ht="20.100000000000001" customHeight="1">
      <c r="A247" s="66"/>
      <c r="B247" s="66"/>
      <c r="C247" s="66"/>
      <c r="D247" s="66"/>
      <c r="E247" s="269"/>
      <c r="F247" s="287" t="str">
        <f t="shared" si="1"/>
        <v/>
      </c>
      <c r="G247" s="84"/>
      <c r="H247" s="42"/>
      <c r="I247" s="42"/>
      <c r="J247" s="44"/>
      <c r="K247" s="44"/>
    </row>
    <row r="248" spans="1:11" ht="20.100000000000001" customHeight="1">
      <c r="A248" s="66"/>
      <c r="B248" s="66"/>
      <c r="C248" s="66"/>
      <c r="D248" s="66"/>
      <c r="E248" s="269"/>
      <c r="F248" s="287" t="str">
        <f t="shared" si="1"/>
        <v/>
      </c>
      <c r="G248" s="84"/>
      <c r="H248" s="42"/>
      <c r="I248" s="42"/>
      <c r="J248" s="44"/>
      <c r="K248" s="44"/>
    </row>
    <row r="249" spans="1:11" ht="20.100000000000001" customHeight="1">
      <c r="A249" s="66"/>
      <c r="B249" s="66"/>
      <c r="C249" s="66"/>
      <c r="D249" s="66"/>
      <c r="E249" s="269"/>
      <c r="F249" s="287" t="str">
        <f t="shared" si="1"/>
        <v/>
      </c>
      <c r="G249" s="84"/>
      <c r="H249" s="42"/>
      <c r="I249" s="42"/>
      <c r="J249" s="44"/>
      <c r="K249" s="44"/>
    </row>
    <row r="250" spans="1:11" ht="20.100000000000001" customHeight="1">
      <c r="A250" s="66"/>
      <c r="B250" s="66"/>
      <c r="C250" s="66"/>
      <c r="D250" s="66"/>
      <c r="E250" s="269"/>
      <c r="F250" s="287" t="str">
        <f t="shared" si="1"/>
        <v/>
      </c>
      <c r="G250" s="84"/>
      <c r="H250" s="42"/>
      <c r="I250" s="42"/>
      <c r="J250" s="44"/>
      <c r="K250" s="44"/>
    </row>
    <row r="251" spans="1:11" ht="20.100000000000001" customHeight="1">
      <c r="A251" s="66"/>
      <c r="B251" s="66"/>
      <c r="C251" s="66"/>
      <c r="D251" s="66"/>
      <c r="E251" s="269"/>
      <c r="F251" s="287" t="str">
        <f t="shared" si="1"/>
        <v/>
      </c>
      <c r="G251" s="84"/>
      <c r="H251" s="42"/>
      <c r="I251" s="42"/>
      <c r="J251" s="44"/>
      <c r="K251" s="44"/>
    </row>
    <row r="252" spans="1:11" ht="20.100000000000001" customHeight="1">
      <c r="A252" s="66"/>
      <c r="B252" s="66"/>
      <c r="C252" s="66"/>
      <c r="D252" s="66"/>
      <c r="E252" s="269"/>
      <c r="F252" s="287" t="str">
        <f t="shared" si="1"/>
        <v/>
      </c>
      <c r="G252" s="84"/>
      <c r="H252" s="42"/>
      <c r="I252" s="42"/>
      <c r="J252" s="44"/>
      <c r="K252" s="44"/>
    </row>
    <row r="253" spans="1:11" ht="20.100000000000001" customHeight="1">
      <c r="A253" s="66"/>
      <c r="B253" s="66"/>
      <c r="C253" s="66"/>
      <c r="D253" s="66"/>
      <c r="E253" s="269"/>
      <c r="F253" s="287" t="str">
        <f t="shared" si="1"/>
        <v/>
      </c>
      <c r="G253" s="84"/>
      <c r="H253" s="42"/>
      <c r="I253" s="42"/>
      <c r="J253" s="44"/>
      <c r="K253" s="44"/>
    </row>
    <row r="254" spans="1:11" ht="20.100000000000001" customHeight="1">
      <c r="A254" s="66"/>
      <c r="B254" s="66"/>
      <c r="C254" s="66"/>
      <c r="D254" s="66"/>
      <c r="E254" s="269"/>
      <c r="F254" s="287" t="str">
        <f t="shared" si="1"/>
        <v/>
      </c>
      <c r="G254" s="84"/>
      <c r="H254" s="42"/>
      <c r="I254" s="42"/>
      <c r="J254" s="44"/>
      <c r="K254" s="44"/>
    </row>
    <row r="255" spans="1:11" ht="20.100000000000001" customHeight="1">
      <c r="A255" s="66"/>
      <c r="B255" s="66"/>
      <c r="C255" s="66"/>
      <c r="D255" s="66"/>
      <c r="E255" s="269"/>
      <c r="F255" s="287" t="str">
        <f t="shared" si="1"/>
        <v/>
      </c>
      <c r="G255" s="84"/>
      <c r="H255" s="42"/>
      <c r="I255" s="42"/>
      <c r="J255" s="44"/>
      <c r="K255" s="44"/>
    </row>
    <row r="256" spans="1:11" ht="20.100000000000001" customHeight="1">
      <c r="A256" s="66"/>
      <c r="B256" s="66"/>
      <c r="C256" s="66"/>
      <c r="D256" s="66"/>
      <c r="E256" s="269"/>
      <c r="F256" s="287" t="str">
        <f t="shared" si="1"/>
        <v/>
      </c>
      <c r="G256" s="84"/>
      <c r="H256" s="42"/>
      <c r="I256" s="42"/>
      <c r="J256" s="44"/>
      <c r="K256" s="44"/>
    </row>
    <row r="257" spans="1:11" ht="20.100000000000001" customHeight="1">
      <c r="A257" s="66"/>
      <c r="B257" s="66"/>
      <c r="C257" s="66"/>
      <c r="D257" s="66"/>
      <c r="E257" s="269"/>
      <c r="F257" s="287" t="str">
        <f t="shared" si="1"/>
        <v/>
      </c>
      <c r="G257" s="84"/>
      <c r="H257" s="42"/>
      <c r="I257" s="42"/>
      <c r="J257" s="44"/>
      <c r="K257" s="44"/>
    </row>
    <row r="258" spans="1:11" ht="20.100000000000001" customHeight="1">
      <c r="A258" s="66"/>
      <c r="B258" s="66"/>
      <c r="C258" s="66"/>
      <c r="D258" s="66"/>
      <c r="E258" s="269"/>
      <c r="F258" s="287" t="str">
        <f t="shared" si="1"/>
        <v/>
      </c>
      <c r="G258" s="84"/>
      <c r="H258" s="42"/>
      <c r="I258" s="42"/>
      <c r="J258" s="44"/>
      <c r="K258" s="44"/>
    </row>
    <row r="259" spans="1:11" ht="20.100000000000001" customHeight="1">
      <c r="A259" s="66"/>
      <c r="B259" s="66"/>
      <c r="C259" s="66"/>
      <c r="D259" s="66"/>
      <c r="E259" s="269"/>
      <c r="F259" s="287" t="str">
        <f t="shared" si="1"/>
        <v/>
      </c>
      <c r="G259" s="84"/>
      <c r="H259" s="42"/>
      <c r="I259" s="42"/>
      <c r="J259" s="44"/>
      <c r="K259" s="44"/>
    </row>
    <row r="260" spans="1:11" ht="20.100000000000001" customHeight="1">
      <c r="A260" s="66"/>
      <c r="B260" s="66"/>
      <c r="C260" s="66"/>
      <c r="D260" s="66"/>
      <c r="E260" s="269"/>
      <c r="F260" s="287" t="str">
        <f t="shared" si="1"/>
        <v/>
      </c>
      <c r="G260" s="84"/>
      <c r="H260" s="42"/>
      <c r="I260" s="42"/>
      <c r="J260" s="44"/>
      <c r="K260" s="44"/>
    </row>
    <row r="261" spans="1:11" ht="20.100000000000001" customHeight="1">
      <c r="A261" s="66"/>
      <c r="B261" s="66"/>
      <c r="C261" s="66"/>
      <c r="D261" s="66"/>
      <c r="E261" s="269"/>
      <c r="F261" s="287" t="str">
        <f t="shared" si="1"/>
        <v/>
      </c>
      <c r="G261" s="84"/>
      <c r="H261" s="42"/>
      <c r="I261" s="42"/>
      <c r="J261" s="44"/>
      <c r="K261" s="44"/>
    </row>
    <row r="262" spans="1:11" ht="20.100000000000001" customHeight="1">
      <c r="A262" s="66"/>
      <c r="B262" s="66"/>
      <c r="C262" s="66"/>
      <c r="D262" s="66"/>
      <c r="E262" s="269"/>
      <c r="F262" s="287" t="str">
        <f t="shared" si="1"/>
        <v/>
      </c>
      <c r="G262" s="84"/>
      <c r="H262" s="42"/>
      <c r="I262" s="42"/>
      <c r="J262" s="44"/>
      <c r="K262" s="44"/>
    </row>
    <row r="263" spans="1:11" ht="20.100000000000001" customHeight="1">
      <c r="A263" s="66"/>
      <c r="B263" s="66"/>
      <c r="C263" s="66"/>
      <c r="D263" s="66"/>
      <c r="E263" s="269"/>
      <c r="F263" s="287" t="str">
        <f t="shared" si="1"/>
        <v/>
      </c>
      <c r="G263" s="84"/>
      <c r="H263" s="42"/>
      <c r="I263" s="42"/>
      <c r="J263" s="44"/>
      <c r="K263" s="44"/>
    </row>
    <row r="264" spans="1:11" ht="20.100000000000001" customHeight="1">
      <c r="A264" s="66"/>
      <c r="B264" s="66"/>
      <c r="C264" s="66"/>
      <c r="D264" s="66"/>
      <c r="E264" s="269"/>
      <c r="F264" s="287" t="str">
        <f t="shared" si="1"/>
        <v/>
      </c>
      <c r="G264" s="84"/>
      <c r="H264" s="42"/>
      <c r="I264" s="42"/>
      <c r="J264" s="44"/>
      <c r="K264" s="44"/>
    </row>
    <row r="265" spans="1:11" ht="20.100000000000001" customHeight="1">
      <c r="A265" s="66"/>
      <c r="B265" s="66"/>
      <c r="C265" s="66"/>
      <c r="D265" s="66"/>
      <c r="E265" s="269"/>
      <c r="F265" s="287" t="str">
        <f t="shared" si="1"/>
        <v/>
      </c>
      <c r="G265" s="84"/>
      <c r="H265" s="42"/>
      <c r="I265" s="42"/>
      <c r="J265" s="44"/>
      <c r="K265" s="44"/>
    </row>
    <row r="266" spans="1:11" ht="20.100000000000001" customHeight="1">
      <c r="A266" s="66"/>
      <c r="B266" s="66"/>
      <c r="C266" s="66"/>
      <c r="D266" s="66"/>
      <c r="E266" s="269"/>
      <c r="F266" s="287" t="str">
        <f t="shared" si="1"/>
        <v/>
      </c>
      <c r="G266" s="84"/>
      <c r="H266" s="42"/>
      <c r="I266" s="42"/>
      <c r="J266" s="44"/>
      <c r="K266" s="44"/>
    </row>
    <row r="267" spans="1:11" ht="20.100000000000001" customHeight="1">
      <c r="A267" s="66"/>
      <c r="B267" s="66"/>
      <c r="C267" s="66"/>
      <c r="D267" s="66"/>
      <c r="E267" s="269"/>
      <c r="F267" s="287" t="str">
        <f t="shared" si="1"/>
        <v/>
      </c>
      <c r="G267" s="84"/>
      <c r="H267" s="42"/>
      <c r="I267" s="42"/>
      <c r="J267" s="44"/>
      <c r="K267" s="44"/>
    </row>
    <row r="268" spans="1:11" ht="20.100000000000001" customHeight="1">
      <c r="A268" s="66"/>
      <c r="B268" s="66"/>
      <c r="C268" s="66"/>
      <c r="D268" s="66"/>
      <c r="E268" s="269"/>
      <c r="F268" s="287" t="str">
        <f t="shared" si="1"/>
        <v/>
      </c>
      <c r="G268" s="84"/>
      <c r="H268" s="42"/>
      <c r="I268" s="42"/>
      <c r="J268" s="44"/>
      <c r="K268" s="44"/>
    </row>
    <row r="269" spans="1:11" ht="20.100000000000001" customHeight="1">
      <c r="A269" s="66"/>
      <c r="B269" s="66"/>
      <c r="C269" s="66"/>
      <c r="D269" s="66"/>
      <c r="E269" s="269"/>
      <c r="F269" s="287" t="str">
        <f t="shared" si="1"/>
        <v/>
      </c>
      <c r="G269" s="84"/>
      <c r="H269" s="42"/>
      <c r="I269" s="42"/>
      <c r="J269" s="44"/>
      <c r="K269" s="44"/>
    </row>
    <row r="270" spans="1:11" ht="20.100000000000001" customHeight="1">
      <c r="A270" s="66"/>
      <c r="B270" s="66"/>
      <c r="C270" s="66"/>
      <c r="D270" s="66"/>
      <c r="E270" s="269"/>
      <c r="F270" s="287" t="str">
        <f t="shared" si="1"/>
        <v/>
      </c>
      <c r="G270" s="84"/>
      <c r="H270" s="42"/>
      <c r="I270" s="42"/>
      <c r="J270" s="44"/>
      <c r="K270" s="44"/>
    </row>
    <row r="271" spans="1:11" ht="20.100000000000001" customHeight="1">
      <c r="A271" s="66"/>
      <c r="B271" s="66"/>
      <c r="C271" s="66"/>
      <c r="D271" s="66"/>
      <c r="E271" s="269"/>
      <c r="F271" s="287" t="str">
        <f t="shared" si="1"/>
        <v/>
      </c>
      <c r="G271" s="84"/>
      <c r="H271" s="42"/>
      <c r="I271" s="42"/>
      <c r="J271" s="44"/>
      <c r="K271" s="44"/>
    </row>
    <row r="272" spans="1:11" ht="20.100000000000001" customHeight="1">
      <c r="A272" s="66"/>
      <c r="B272" s="66"/>
      <c r="C272" s="66"/>
      <c r="D272" s="66"/>
      <c r="E272" s="269"/>
      <c r="F272" s="287" t="str">
        <f t="shared" si="1"/>
        <v/>
      </c>
      <c r="G272" s="84"/>
      <c r="H272" s="42"/>
      <c r="I272" s="42"/>
      <c r="J272" s="44"/>
      <c r="K272" s="44"/>
    </row>
    <row r="273" spans="1:11" ht="20.100000000000001" customHeight="1">
      <c r="A273" s="66"/>
      <c r="B273" s="66"/>
      <c r="C273" s="66"/>
      <c r="D273" s="66"/>
      <c r="E273" s="269"/>
      <c r="F273" s="287" t="str">
        <f t="shared" si="1"/>
        <v/>
      </c>
      <c r="G273" s="84"/>
      <c r="H273" s="42"/>
      <c r="I273" s="42"/>
      <c r="J273" s="44"/>
      <c r="K273" s="44"/>
    </row>
    <row r="274" spans="1:11" ht="20.100000000000001" customHeight="1">
      <c r="A274" s="66"/>
      <c r="B274" s="66"/>
      <c r="C274" s="66"/>
      <c r="D274" s="66"/>
      <c r="E274" s="269"/>
      <c r="F274" s="287" t="str">
        <f t="shared" si="1"/>
        <v/>
      </c>
      <c r="G274" s="84"/>
      <c r="H274" s="42"/>
      <c r="I274" s="42"/>
      <c r="J274" s="44"/>
      <c r="K274" s="44"/>
    </row>
    <row r="275" spans="1:11" ht="20.100000000000001" customHeight="1">
      <c r="A275" s="66"/>
      <c r="B275" s="66"/>
      <c r="C275" s="66"/>
      <c r="D275" s="66"/>
      <c r="E275" s="269"/>
      <c r="F275" s="287" t="str">
        <f t="shared" si="1"/>
        <v/>
      </c>
      <c r="G275" s="84"/>
      <c r="H275" s="42"/>
      <c r="I275" s="42"/>
      <c r="J275" s="44"/>
      <c r="K275" s="44"/>
    </row>
    <row r="276" spans="1:11" ht="20.100000000000001" customHeight="1">
      <c r="A276" s="66"/>
      <c r="B276" s="66"/>
      <c r="C276" s="66"/>
      <c r="D276" s="66"/>
      <c r="E276" s="269"/>
      <c r="F276" s="287" t="str">
        <f t="shared" si="1"/>
        <v/>
      </c>
      <c r="G276" s="84"/>
      <c r="H276" s="42"/>
      <c r="I276" s="42"/>
      <c r="J276" s="44"/>
      <c r="K276" s="44"/>
    </row>
    <row r="277" spans="1:11" ht="20.100000000000001" customHeight="1">
      <c r="A277" s="66"/>
      <c r="B277" s="66"/>
      <c r="C277" s="66"/>
      <c r="D277" s="66"/>
      <c r="E277" s="269"/>
      <c r="F277" s="287" t="str">
        <f t="shared" si="1"/>
        <v/>
      </c>
      <c r="G277" s="84"/>
      <c r="H277" s="42"/>
      <c r="I277" s="42"/>
      <c r="J277" s="44"/>
      <c r="K277" s="44"/>
    </row>
    <row r="278" spans="1:11" ht="20.100000000000001" customHeight="1">
      <c r="A278" s="66"/>
      <c r="B278" s="66"/>
      <c r="C278" s="66"/>
      <c r="D278" s="66"/>
      <c r="E278" s="269"/>
      <c r="F278" s="287" t="str">
        <f t="shared" si="1"/>
        <v/>
      </c>
      <c r="G278" s="84"/>
      <c r="H278" s="42"/>
      <c r="I278" s="42"/>
      <c r="J278" s="44"/>
      <c r="K278" s="44"/>
    </row>
    <row r="279" spans="1:11" ht="20.100000000000001" customHeight="1">
      <c r="A279" s="66"/>
      <c r="B279" s="66"/>
      <c r="C279" s="66"/>
      <c r="D279" s="66"/>
      <c r="E279" s="269"/>
      <c r="F279" s="287" t="str">
        <f t="shared" si="1"/>
        <v/>
      </c>
      <c r="G279" s="84"/>
      <c r="H279" s="42"/>
      <c r="I279" s="42"/>
      <c r="J279" s="44"/>
      <c r="K279" s="44"/>
    </row>
    <row r="280" spans="1:11" ht="20.100000000000001" customHeight="1">
      <c r="A280" s="66"/>
      <c r="B280" s="66"/>
      <c r="C280" s="66"/>
      <c r="D280" s="66"/>
      <c r="E280" s="269"/>
      <c r="F280" s="287" t="str">
        <f t="shared" si="1"/>
        <v/>
      </c>
      <c r="G280" s="84"/>
      <c r="H280" s="42"/>
      <c r="I280" s="42"/>
      <c r="J280" s="44"/>
      <c r="K280" s="44"/>
    </row>
    <row r="281" spans="1:11" ht="20.100000000000001" customHeight="1">
      <c r="A281" s="66"/>
      <c r="B281" s="66"/>
      <c r="C281" s="66"/>
      <c r="D281" s="66"/>
      <c r="E281" s="269"/>
      <c r="F281" s="287" t="str">
        <f t="shared" si="1"/>
        <v/>
      </c>
      <c r="G281" s="84"/>
      <c r="H281" s="42"/>
      <c r="I281" s="42"/>
      <c r="J281" s="44"/>
      <c r="K281" s="44"/>
    </row>
    <row r="282" spans="1:11" ht="20.100000000000001" customHeight="1">
      <c r="A282" s="66"/>
      <c r="B282" s="66"/>
      <c r="C282" s="66"/>
      <c r="D282" s="66"/>
      <c r="E282" s="269"/>
      <c r="F282" s="287" t="str">
        <f t="shared" si="1"/>
        <v/>
      </c>
      <c r="G282" s="84"/>
      <c r="H282" s="42"/>
      <c r="I282" s="42"/>
      <c r="J282" s="44"/>
      <c r="K282" s="44"/>
    </row>
    <row r="283" spans="1:11" ht="20.100000000000001" customHeight="1">
      <c r="A283" s="66"/>
      <c r="B283" s="66"/>
      <c r="C283" s="66"/>
      <c r="D283" s="66"/>
      <c r="E283" s="269"/>
      <c r="F283" s="287" t="str">
        <f t="shared" si="1"/>
        <v/>
      </c>
      <c r="G283" s="84"/>
      <c r="H283" s="42"/>
      <c r="I283" s="42"/>
      <c r="J283" s="44"/>
      <c r="K283" s="44"/>
    </row>
    <row r="284" spans="1:11" ht="20.100000000000001" customHeight="1">
      <c r="A284" s="66"/>
      <c r="B284" s="66"/>
      <c r="C284" s="66"/>
      <c r="D284" s="66"/>
      <c r="E284" s="269"/>
      <c r="F284" s="287" t="str">
        <f t="shared" si="1"/>
        <v/>
      </c>
      <c r="G284" s="84"/>
      <c r="H284" s="42"/>
      <c r="I284" s="42"/>
      <c r="J284" s="44"/>
      <c r="K284" s="44"/>
    </row>
    <row r="285" spans="1:11" ht="20.100000000000001" customHeight="1">
      <c r="A285" s="66"/>
      <c r="B285" s="66"/>
      <c r="C285" s="66"/>
      <c r="D285" s="66"/>
      <c r="E285" s="269"/>
      <c r="F285" s="287" t="str">
        <f t="shared" ref="F285:F348" si="2">IF(ISBLANK($E285),"",VLOOKUP($E285,참여인력_개요,2,FALSE))</f>
        <v/>
      </c>
      <c r="G285" s="84"/>
      <c r="H285" s="42"/>
      <c r="I285" s="42"/>
      <c r="J285" s="44"/>
      <c r="K285" s="44"/>
    </row>
    <row r="286" spans="1:11" ht="20.100000000000001" customHeight="1">
      <c r="A286" s="66"/>
      <c r="B286" s="66"/>
      <c r="C286" s="66"/>
      <c r="D286" s="66"/>
      <c r="E286" s="269"/>
      <c r="F286" s="287" t="str">
        <f t="shared" si="2"/>
        <v/>
      </c>
      <c r="G286" s="84"/>
      <c r="H286" s="42"/>
      <c r="I286" s="42"/>
      <c r="J286" s="44"/>
      <c r="K286" s="44"/>
    </row>
    <row r="287" spans="1:11" ht="20.100000000000001" customHeight="1">
      <c r="A287" s="66"/>
      <c r="B287" s="66"/>
      <c r="C287" s="66"/>
      <c r="D287" s="66"/>
      <c r="E287" s="269"/>
      <c r="F287" s="287" t="str">
        <f t="shared" si="2"/>
        <v/>
      </c>
      <c r="G287" s="84"/>
      <c r="H287" s="42"/>
      <c r="I287" s="42"/>
      <c r="J287" s="44"/>
      <c r="K287" s="44"/>
    </row>
    <row r="288" spans="1:11" ht="20.100000000000001" customHeight="1">
      <c r="A288" s="66"/>
      <c r="B288" s="66"/>
      <c r="C288" s="66"/>
      <c r="D288" s="66"/>
      <c r="E288" s="269"/>
      <c r="F288" s="287" t="str">
        <f t="shared" si="2"/>
        <v/>
      </c>
      <c r="G288" s="84"/>
      <c r="H288" s="42"/>
      <c r="I288" s="42"/>
      <c r="J288" s="44"/>
      <c r="K288" s="44"/>
    </row>
    <row r="289" spans="1:11" ht="20.100000000000001" customHeight="1">
      <c r="A289" s="66"/>
      <c r="B289" s="66"/>
      <c r="C289" s="66"/>
      <c r="D289" s="66"/>
      <c r="E289" s="269"/>
      <c r="F289" s="287" t="str">
        <f t="shared" si="2"/>
        <v/>
      </c>
      <c r="G289" s="84"/>
      <c r="H289" s="42"/>
      <c r="I289" s="42"/>
      <c r="J289" s="44"/>
      <c r="K289" s="44"/>
    </row>
    <row r="290" spans="1:11" ht="20.100000000000001" customHeight="1">
      <c r="A290" s="66"/>
      <c r="B290" s="66"/>
      <c r="C290" s="66"/>
      <c r="D290" s="66"/>
      <c r="E290" s="269"/>
      <c r="F290" s="287" t="str">
        <f t="shared" si="2"/>
        <v/>
      </c>
      <c r="G290" s="84"/>
      <c r="H290" s="42"/>
      <c r="I290" s="42"/>
      <c r="J290" s="44"/>
      <c r="K290" s="44"/>
    </row>
    <row r="291" spans="1:11" ht="20.100000000000001" customHeight="1">
      <c r="A291" s="66"/>
      <c r="B291" s="66"/>
      <c r="C291" s="66"/>
      <c r="D291" s="66"/>
      <c r="E291" s="269"/>
      <c r="F291" s="287" t="str">
        <f t="shared" si="2"/>
        <v/>
      </c>
      <c r="G291" s="84"/>
      <c r="H291" s="42"/>
      <c r="I291" s="42"/>
      <c r="J291" s="44"/>
      <c r="K291" s="44"/>
    </row>
    <row r="292" spans="1:11" ht="20.100000000000001" customHeight="1">
      <c r="A292" s="66"/>
      <c r="B292" s="66"/>
      <c r="C292" s="66"/>
      <c r="D292" s="66"/>
      <c r="E292" s="269"/>
      <c r="F292" s="287" t="str">
        <f t="shared" si="2"/>
        <v/>
      </c>
      <c r="G292" s="84"/>
      <c r="H292" s="42"/>
      <c r="I292" s="42"/>
      <c r="J292" s="44"/>
      <c r="K292" s="44"/>
    </row>
    <row r="293" spans="1:11" ht="20.100000000000001" customHeight="1">
      <c r="A293" s="66"/>
      <c r="B293" s="66"/>
      <c r="C293" s="66"/>
      <c r="D293" s="66"/>
      <c r="E293" s="269"/>
      <c r="F293" s="287" t="str">
        <f t="shared" si="2"/>
        <v/>
      </c>
      <c r="G293" s="84"/>
      <c r="H293" s="42"/>
      <c r="I293" s="42"/>
      <c r="J293" s="44"/>
      <c r="K293" s="44"/>
    </row>
    <row r="294" spans="1:11" ht="20.100000000000001" customHeight="1">
      <c r="A294" s="66"/>
      <c r="B294" s="66"/>
      <c r="C294" s="66"/>
      <c r="D294" s="66"/>
      <c r="E294" s="269"/>
      <c r="F294" s="287" t="str">
        <f t="shared" si="2"/>
        <v/>
      </c>
      <c r="G294" s="84"/>
      <c r="H294" s="42"/>
      <c r="I294" s="42"/>
      <c r="J294" s="44"/>
      <c r="K294" s="44"/>
    </row>
    <row r="295" spans="1:11" ht="20.100000000000001" customHeight="1">
      <c r="A295" s="66"/>
      <c r="B295" s="66"/>
      <c r="C295" s="66"/>
      <c r="D295" s="66"/>
      <c r="E295" s="269"/>
      <c r="F295" s="287" t="str">
        <f t="shared" si="2"/>
        <v/>
      </c>
      <c r="G295" s="84"/>
      <c r="H295" s="42"/>
      <c r="I295" s="42"/>
      <c r="J295" s="44"/>
      <c r="K295" s="44"/>
    </row>
    <row r="296" spans="1:11" ht="20.100000000000001" customHeight="1">
      <c r="A296" s="66"/>
      <c r="B296" s="66"/>
      <c r="C296" s="66"/>
      <c r="D296" s="66"/>
      <c r="E296" s="269"/>
      <c r="F296" s="287" t="str">
        <f t="shared" si="2"/>
        <v/>
      </c>
      <c r="G296" s="84"/>
      <c r="H296" s="42"/>
      <c r="I296" s="42"/>
      <c r="J296" s="44"/>
      <c r="K296" s="44"/>
    </row>
    <row r="297" spans="1:11" ht="20.100000000000001" customHeight="1">
      <c r="A297" s="66"/>
      <c r="B297" s="66"/>
      <c r="C297" s="66"/>
      <c r="D297" s="66"/>
      <c r="E297" s="269"/>
      <c r="F297" s="287" t="str">
        <f t="shared" si="2"/>
        <v/>
      </c>
      <c r="G297" s="84"/>
      <c r="H297" s="42"/>
      <c r="I297" s="42"/>
      <c r="J297" s="44"/>
      <c r="K297" s="44"/>
    </row>
    <row r="298" spans="1:11" ht="20.100000000000001" customHeight="1">
      <c r="A298" s="66"/>
      <c r="B298" s="66"/>
      <c r="C298" s="66"/>
      <c r="D298" s="66"/>
      <c r="E298" s="269"/>
      <c r="F298" s="287" t="str">
        <f t="shared" si="2"/>
        <v/>
      </c>
      <c r="G298" s="84"/>
      <c r="H298" s="42"/>
      <c r="I298" s="42"/>
      <c r="J298" s="44"/>
      <c r="K298" s="44"/>
    </row>
    <row r="299" spans="1:11" ht="20.100000000000001" customHeight="1">
      <c r="A299" s="66"/>
      <c r="B299" s="66"/>
      <c r="C299" s="66"/>
      <c r="D299" s="66"/>
      <c r="E299" s="269"/>
      <c r="F299" s="287" t="str">
        <f t="shared" si="2"/>
        <v/>
      </c>
      <c r="G299" s="84"/>
      <c r="H299" s="42"/>
      <c r="I299" s="42"/>
      <c r="J299" s="44"/>
      <c r="K299" s="44"/>
    </row>
    <row r="300" spans="1:11" ht="20.100000000000001" customHeight="1">
      <c r="A300" s="66"/>
      <c r="B300" s="66"/>
      <c r="C300" s="66"/>
      <c r="D300" s="66"/>
      <c r="E300" s="269"/>
      <c r="F300" s="287" t="str">
        <f t="shared" si="2"/>
        <v/>
      </c>
      <c r="G300" s="84"/>
      <c r="H300" s="42"/>
      <c r="I300" s="42"/>
      <c r="J300" s="44"/>
      <c r="K300" s="44"/>
    </row>
    <row r="301" spans="1:11" ht="20.100000000000001" customHeight="1">
      <c r="A301" s="66"/>
      <c r="B301" s="66"/>
      <c r="C301" s="66"/>
      <c r="D301" s="66"/>
      <c r="E301" s="269"/>
      <c r="F301" s="287" t="str">
        <f t="shared" si="2"/>
        <v/>
      </c>
      <c r="G301" s="84"/>
      <c r="H301" s="42"/>
      <c r="I301" s="42"/>
      <c r="J301" s="44"/>
      <c r="K301" s="44"/>
    </row>
    <row r="302" spans="1:11" ht="20.100000000000001" customHeight="1">
      <c r="A302" s="66"/>
      <c r="B302" s="66"/>
      <c r="C302" s="66"/>
      <c r="D302" s="66"/>
      <c r="E302" s="269"/>
      <c r="F302" s="287" t="str">
        <f t="shared" si="2"/>
        <v/>
      </c>
      <c r="G302" s="84"/>
      <c r="H302" s="42"/>
      <c r="I302" s="42"/>
      <c r="J302" s="44"/>
      <c r="K302" s="44"/>
    </row>
    <row r="303" spans="1:11" ht="20.100000000000001" customHeight="1">
      <c r="A303" s="66"/>
      <c r="B303" s="66"/>
      <c r="C303" s="66"/>
      <c r="D303" s="66"/>
      <c r="E303" s="269"/>
      <c r="F303" s="287" t="str">
        <f t="shared" si="2"/>
        <v/>
      </c>
      <c r="G303" s="84"/>
      <c r="H303" s="42"/>
      <c r="I303" s="42"/>
      <c r="J303" s="44"/>
      <c r="K303" s="44"/>
    </row>
    <row r="304" spans="1:11" ht="20.100000000000001" customHeight="1">
      <c r="A304" s="66"/>
      <c r="B304" s="66"/>
      <c r="C304" s="66"/>
      <c r="D304" s="66"/>
      <c r="E304" s="269"/>
      <c r="F304" s="287" t="str">
        <f t="shared" si="2"/>
        <v/>
      </c>
      <c r="G304" s="84"/>
      <c r="H304" s="42"/>
      <c r="I304" s="42"/>
      <c r="J304" s="44"/>
      <c r="K304" s="44"/>
    </row>
    <row r="305" spans="1:11" ht="20.100000000000001" customHeight="1">
      <c r="A305" s="66"/>
      <c r="B305" s="66"/>
      <c r="C305" s="66"/>
      <c r="D305" s="66"/>
      <c r="E305" s="269"/>
      <c r="F305" s="287" t="str">
        <f t="shared" si="2"/>
        <v/>
      </c>
      <c r="G305" s="84"/>
      <c r="H305" s="42"/>
      <c r="I305" s="42"/>
      <c r="J305" s="44"/>
      <c r="K305" s="44"/>
    </row>
    <row r="306" spans="1:11" ht="20.100000000000001" customHeight="1">
      <c r="A306" s="66"/>
      <c r="B306" s="66"/>
      <c r="C306" s="66"/>
      <c r="D306" s="66"/>
      <c r="E306" s="269"/>
      <c r="F306" s="287" t="str">
        <f t="shared" si="2"/>
        <v/>
      </c>
      <c r="G306" s="84"/>
      <c r="H306" s="42"/>
      <c r="I306" s="42"/>
      <c r="J306" s="44"/>
      <c r="K306" s="44"/>
    </row>
    <row r="307" spans="1:11" ht="20.100000000000001" customHeight="1">
      <c r="A307" s="66"/>
      <c r="B307" s="66"/>
      <c r="C307" s="66"/>
      <c r="D307" s="66"/>
      <c r="E307" s="269"/>
      <c r="F307" s="287" t="str">
        <f t="shared" si="2"/>
        <v/>
      </c>
      <c r="G307" s="84"/>
      <c r="H307" s="42"/>
      <c r="I307" s="42"/>
      <c r="J307" s="44"/>
      <c r="K307" s="44"/>
    </row>
    <row r="308" spans="1:11" ht="20.100000000000001" customHeight="1">
      <c r="A308" s="66"/>
      <c r="B308" s="66"/>
      <c r="C308" s="66"/>
      <c r="D308" s="66"/>
      <c r="E308" s="269"/>
      <c r="F308" s="287" t="str">
        <f t="shared" si="2"/>
        <v/>
      </c>
      <c r="G308" s="84"/>
      <c r="H308" s="42"/>
      <c r="I308" s="42"/>
      <c r="J308" s="44"/>
      <c r="K308" s="44"/>
    </row>
    <row r="309" spans="1:11" ht="20.100000000000001" customHeight="1">
      <c r="A309" s="66"/>
      <c r="B309" s="66"/>
      <c r="C309" s="66"/>
      <c r="D309" s="66"/>
      <c r="E309" s="269"/>
      <c r="F309" s="287" t="str">
        <f t="shared" si="2"/>
        <v/>
      </c>
      <c r="G309" s="84"/>
      <c r="H309" s="42"/>
      <c r="I309" s="42"/>
      <c r="J309" s="44"/>
      <c r="K309" s="44"/>
    </row>
    <row r="310" spans="1:11" ht="20.100000000000001" customHeight="1">
      <c r="A310" s="66"/>
      <c r="B310" s="66"/>
      <c r="C310" s="66"/>
      <c r="D310" s="66"/>
      <c r="E310" s="269"/>
      <c r="F310" s="287" t="str">
        <f t="shared" si="2"/>
        <v/>
      </c>
      <c r="G310" s="84"/>
      <c r="H310" s="42"/>
      <c r="I310" s="42"/>
      <c r="J310" s="44"/>
      <c r="K310" s="44"/>
    </row>
    <row r="311" spans="1:11" ht="20.100000000000001" customHeight="1">
      <c r="A311" s="66"/>
      <c r="B311" s="66"/>
      <c r="C311" s="66"/>
      <c r="D311" s="66"/>
      <c r="E311" s="269"/>
      <c r="F311" s="287" t="str">
        <f t="shared" si="2"/>
        <v/>
      </c>
      <c r="G311" s="84"/>
      <c r="H311" s="42"/>
      <c r="I311" s="42"/>
      <c r="J311" s="44"/>
      <c r="K311" s="44"/>
    </row>
    <row r="312" spans="1:11" ht="20.100000000000001" customHeight="1">
      <c r="A312" s="66"/>
      <c r="B312" s="66"/>
      <c r="C312" s="66"/>
      <c r="D312" s="66"/>
      <c r="E312" s="269"/>
      <c r="F312" s="287" t="str">
        <f t="shared" si="2"/>
        <v/>
      </c>
      <c r="G312" s="84"/>
      <c r="H312" s="42"/>
      <c r="I312" s="42"/>
      <c r="J312" s="44"/>
      <c r="K312" s="44"/>
    </row>
    <row r="313" spans="1:11" ht="20.100000000000001" customHeight="1">
      <c r="A313" s="66"/>
      <c r="B313" s="66"/>
      <c r="C313" s="66"/>
      <c r="D313" s="66"/>
      <c r="E313" s="269"/>
      <c r="F313" s="287" t="str">
        <f t="shared" si="2"/>
        <v/>
      </c>
      <c r="G313" s="84"/>
      <c r="H313" s="42"/>
      <c r="I313" s="42"/>
      <c r="J313" s="44"/>
      <c r="K313" s="44"/>
    </row>
    <row r="314" spans="1:11" ht="20.100000000000001" customHeight="1">
      <c r="A314" s="66"/>
      <c r="B314" s="66"/>
      <c r="C314" s="66"/>
      <c r="D314" s="66"/>
      <c r="E314" s="269"/>
      <c r="F314" s="287" t="str">
        <f t="shared" si="2"/>
        <v/>
      </c>
      <c r="G314" s="84"/>
      <c r="H314" s="42"/>
      <c r="I314" s="42"/>
      <c r="J314" s="44"/>
      <c r="K314" s="44"/>
    </row>
    <row r="315" spans="1:11" ht="20.100000000000001" customHeight="1">
      <c r="A315" s="66"/>
      <c r="B315" s="66"/>
      <c r="C315" s="66"/>
      <c r="D315" s="66"/>
      <c r="E315" s="269"/>
      <c r="F315" s="287" t="str">
        <f t="shared" si="2"/>
        <v/>
      </c>
      <c r="G315" s="84"/>
      <c r="H315" s="42"/>
      <c r="I315" s="42"/>
      <c r="J315" s="44"/>
      <c r="K315" s="44"/>
    </row>
    <row r="316" spans="1:11" ht="20.100000000000001" customHeight="1">
      <c r="A316" s="66"/>
      <c r="B316" s="66"/>
      <c r="C316" s="66"/>
      <c r="D316" s="66"/>
      <c r="E316" s="269"/>
      <c r="F316" s="287" t="str">
        <f t="shared" si="2"/>
        <v/>
      </c>
      <c r="G316" s="84"/>
      <c r="H316" s="42"/>
      <c r="I316" s="42"/>
      <c r="J316" s="44"/>
      <c r="K316" s="44"/>
    </row>
    <row r="317" spans="1:11" ht="20.100000000000001" customHeight="1">
      <c r="A317" s="66"/>
      <c r="B317" s="66"/>
      <c r="C317" s="66"/>
      <c r="D317" s="66"/>
      <c r="E317" s="269"/>
      <c r="F317" s="287" t="str">
        <f t="shared" si="2"/>
        <v/>
      </c>
      <c r="G317" s="84"/>
      <c r="H317" s="42"/>
      <c r="I317" s="42"/>
      <c r="J317" s="44"/>
      <c r="K317" s="44"/>
    </row>
    <row r="318" spans="1:11" ht="20.100000000000001" customHeight="1">
      <c r="A318" s="66"/>
      <c r="B318" s="66"/>
      <c r="C318" s="66"/>
      <c r="D318" s="66"/>
      <c r="E318" s="269"/>
      <c r="F318" s="287" t="str">
        <f t="shared" si="2"/>
        <v/>
      </c>
      <c r="G318" s="84"/>
      <c r="H318" s="42"/>
      <c r="I318" s="42"/>
      <c r="J318" s="44"/>
      <c r="K318" s="44"/>
    </row>
    <row r="319" spans="1:11" ht="20.100000000000001" customHeight="1">
      <c r="A319" s="66"/>
      <c r="B319" s="66"/>
      <c r="C319" s="66"/>
      <c r="D319" s="66"/>
      <c r="E319" s="269"/>
      <c r="F319" s="287" t="str">
        <f t="shared" si="2"/>
        <v/>
      </c>
      <c r="G319" s="84"/>
      <c r="H319" s="42"/>
      <c r="I319" s="42"/>
      <c r="J319" s="44"/>
      <c r="K319" s="44"/>
    </row>
    <row r="320" spans="1:11" ht="20.100000000000001" customHeight="1">
      <c r="A320" s="66"/>
      <c r="B320" s="66"/>
      <c r="C320" s="66"/>
      <c r="D320" s="66"/>
      <c r="E320" s="269"/>
      <c r="F320" s="287" t="str">
        <f t="shared" si="2"/>
        <v/>
      </c>
      <c r="G320" s="84"/>
      <c r="H320" s="42"/>
      <c r="I320" s="42"/>
      <c r="J320" s="44"/>
      <c r="K320" s="44"/>
    </row>
    <row r="321" spans="1:11" ht="20.100000000000001" customHeight="1">
      <c r="A321" s="66"/>
      <c r="B321" s="66"/>
      <c r="C321" s="66"/>
      <c r="D321" s="66"/>
      <c r="E321" s="269"/>
      <c r="F321" s="287" t="str">
        <f t="shared" si="2"/>
        <v/>
      </c>
      <c r="G321" s="84"/>
      <c r="H321" s="42"/>
      <c r="I321" s="42"/>
      <c r="J321" s="44"/>
      <c r="K321" s="44"/>
    </row>
    <row r="322" spans="1:11" ht="20.100000000000001" customHeight="1">
      <c r="A322" s="66"/>
      <c r="B322" s="66"/>
      <c r="C322" s="66"/>
      <c r="D322" s="66"/>
      <c r="E322" s="269"/>
      <c r="F322" s="287" t="str">
        <f t="shared" si="2"/>
        <v/>
      </c>
      <c r="G322" s="84"/>
      <c r="H322" s="42"/>
      <c r="I322" s="42"/>
      <c r="J322" s="44"/>
      <c r="K322" s="44"/>
    </row>
    <row r="323" spans="1:11" ht="20.100000000000001" customHeight="1">
      <c r="A323" s="66"/>
      <c r="B323" s="66"/>
      <c r="C323" s="66"/>
      <c r="D323" s="66"/>
      <c r="E323" s="269"/>
      <c r="F323" s="287" t="str">
        <f t="shared" si="2"/>
        <v/>
      </c>
      <c r="G323" s="84"/>
      <c r="H323" s="42"/>
      <c r="I323" s="42"/>
      <c r="J323" s="44"/>
      <c r="K323" s="44"/>
    </row>
    <row r="324" spans="1:11" ht="20.100000000000001" customHeight="1">
      <c r="A324" s="66"/>
      <c r="B324" s="66"/>
      <c r="C324" s="66"/>
      <c r="D324" s="66"/>
      <c r="E324" s="269"/>
      <c r="F324" s="287" t="str">
        <f t="shared" si="2"/>
        <v/>
      </c>
      <c r="G324" s="84"/>
      <c r="H324" s="42"/>
      <c r="I324" s="42"/>
      <c r="J324" s="44"/>
      <c r="K324" s="44"/>
    </row>
    <row r="325" spans="1:11" ht="20.100000000000001" customHeight="1">
      <c r="A325" s="66"/>
      <c r="B325" s="66"/>
      <c r="C325" s="66"/>
      <c r="D325" s="66"/>
      <c r="E325" s="269"/>
      <c r="F325" s="287" t="str">
        <f t="shared" si="2"/>
        <v/>
      </c>
      <c r="G325" s="84"/>
      <c r="H325" s="42"/>
      <c r="I325" s="42"/>
      <c r="J325" s="44"/>
      <c r="K325" s="44"/>
    </row>
    <row r="326" spans="1:11" ht="20.100000000000001" customHeight="1">
      <c r="A326" s="66"/>
      <c r="B326" s="66"/>
      <c r="C326" s="66"/>
      <c r="D326" s="66"/>
      <c r="E326" s="269"/>
      <c r="F326" s="287" t="str">
        <f t="shared" si="2"/>
        <v/>
      </c>
      <c r="G326" s="84"/>
      <c r="H326" s="42"/>
      <c r="I326" s="42"/>
      <c r="J326" s="44"/>
      <c r="K326" s="44"/>
    </row>
    <row r="327" spans="1:11" ht="20.100000000000001" customHeight="1">
      <c r="A327" s="66"/>
      <c r="B327" s="66"/>
      <c r="C327" s="66"/>
      <c r="D327" s="66"/>
      <c r="E327" s="269"/>
      <c r="F327" s="287" t="str">
        <f t="shared" si="2"/>
        <v/>
      </c>
      <c r="G327" s="84"/>
      <c r="H327" s="42"/>
      <c r="I327" s="42"/>
      <c r="J327" s="44"/>
      <c r="K327" s="44"/>
    </row>
    <row r="328" spans="1:11" ht="20.100000000000001" customHeight="1">
      <c r="A328" s="66"/>
      <c r="B328" s="66"/>
      <c r="C328" s="66"/>
      <c r="D328" s="66"/>
      <c r="E328" s="269"/>
      <c r="F328" s="287" t="str">
        <f t="shared" si="2"/>
        <v/>
      </c>
      <c r="G328" s="84"/>
      <c r="H328" s="42"/>
      <c r="I328" s="42"/>
      <c r="J328" s="44"/>
      <c r="K328" s="44"/>
    </row>
    <row r="329" spans="1:11" ht="20.100000000000001" customHeight="1">
      <c r="A329" s="66"/>
      <c r="B329" s="66"/>
      <c r="C329" s="66"/>
      <c r="D329" s="66"/>
      <c r="E329" s="269"/>
      <c r="F329" s="287" t="str">
        <f t="shared" si="2"/>
        <v/>
      </c>
      <c r="G329" s="84"/>
      <c r="H329" s="42"/>
      <c r="I329" s="42"/>
      <c r="J329" s="44"/>
      <c r="K329" s="44"/>
    </row>
    <row r="330" spans="1:11" ht="20.100000000000001" customHeight="1">
      <c r="A330" s="66"/>
      <c r="B330" s="66"/>
      <c r="C330" s="66"/>
      <c r="D330" s="66"/>
      <c r="E330" s="269"/>
      <c r="F330" s="287" t="str">
        <f t="shared" si="2"/>
        <v/>
      </c>
      <c r="G330" s="84"/>
      <c r="H330" s="42"/>
      <c r="I330" s="42"/>
      <c r="J330" s="44"/>
      <c r="K330" s="44"/>
    </row>
    <row r="331" spans="1:11" ht="20.100000000000001" customHeight="1">
      <c r="A331" s="66"/>
      <c r="B331" s="66"/>
      <c r="C331" s="66"/>
      <c r="D331" s="66"/>
      <c r="E331" s="269"/>
      <c r="F331" s="287" t="str">
        <f t="shared" si="2"/>
        <v/>
      </c>
      <c r="G331" s="84"/>
      <c r="H331" s="42"/>
      <c r="I331" s="42"/>
      <c r="J331" s="44"/>
      <c r="K331" s="44"/>
    </row>
    <row r="332" spans="1:11" ht="20.100000000000001" customHeight="1">
      <c r="A332" s="66"/>
      <c r="B332" s="66"/>
      <c r="C332" s="66"/>
      <c r="D332" s="66"/>
      <c r="E332" s="269"/>
      <c r="F332" s="287" t="str">
        <f t="shared" si="2"/>
        <v/>
      </c>
      <c r="G332" s="84"/>
      <c r="H332" s="42"/>
      <c r="I332" s="42"/>
      <c r="J332" s="44"/>
      <c r="K332" s="44"/>
    </row>
    <row r="333" spans="1:11" ht="20.100000000000001" customHeight="1">
      <c r="A333" s="66"/>
      <c r="B333" s="66"/>
      <c r="C333" s="66"/>
      <c r="D333" s="66"/>
      <c r="E333" s="269"/>
      <c r="F333" s="287" t="str">
        <f t="shared" si="2"/>
        <v/>
      </c>
      <c r="G333" s="84"/>
      <c r="H333" s="42"/>
      <c r="I333" s="42"/>
      <c r="J333" s="44"/>
      <c r="K333" s="44"/>
    </row>
    <row r="334" spans="1:11" ht="20.100000000000001" customHeight="1">
      <c r="A334" s="66"/>
      <c r="B334" s="66"/>
      <c r="C334" s="66"/>
      <c r="D334" s="66"/>
      <c r="E334" s="269"/>
      <c r="F334" s="287" t="str">
        <f t="shared" si="2"/>
        <v/>
      </c>
      <c r="G334" s="84"/>
      <c r="H334" s="42"/>
      <c r="I334" s="42"/>
      <c r="J334" s="44"/>
      <c r="K334" s="44"/>
    </row>
    <row r="335" spans="1:11" ht="20.100000000000001" customHeight="1">
      <c r="A335" s="66"/>
      <c r="B335" s="66"/>
      <c r="C335" s="66"/>
      <c r="D335" s="66"/>
      <c r="E335" s="269"/>
      <c r="F335" s="287" t="str">
        <f t="shared" si="2"/>
        <v/>
      </c>
      <c r="G335" s="84"/>
      <c r="H335" s="42"/>
      <c r="I335" s="42"/>
      <c r="J335" s="44"/>
      <c r="K335" s="44"/>
    </row>
    <row r="336" spans="1:11" ht="20.100000000000001" customHeight="1">
      <c r="A336" s="66"/>
      <c r="B336" s="66"/>
      <c r="C336" s="66"/>
      <c r="D336" s="66"/>
      <c r="E336" s="269"/>
      <c r="F336" s="287" t="str">
        <f t="shared" si="2"/>
        <v/>
      </c>
      <c r="G336" s="84"/>
      <c r="H336" s="42"/>
      <c r="I336" s="42"/>
      <c r="J336" s="44"/>
      <c r="K336" s="44"/>
    </row>
    <row r="337" spans="1:11" ht="20.100000000000001" customHeight="1">
      <c r="A337" s="66"/>
      <c r="B337" s="66"/>
      <c r="C337" s="66"/>
      <c r="D337" s="66"/>
      <c r="E337" s="269"/>
      <c r="F337" s="287" t="str">
        <f t="shared" si="2"/>
        <v/>
      </c>
      <c r="G337" s="84"/>
      <c r="H337" s="42"/>
      <c r="I337" s="42"/>
      <c r="J337" s="44"/>
      <c r="K337" s="44"/>
    </row>
    <row r="338" spans="1:11" ht="20.100000000000001" customHeight="1">
      <c r="A338" s="66"/>
      <c r="B338" s="66"/>
      <c r="C338" s="66"/>
      <c r="D338" s="66"/>
      <c r="E338" s="269"/>
      <c r="F338" s="287" t="str">
        <f t="shared" si="2"/>
        <v/>
      </c>
      <c r="G338" s="84"/>
      <c r="H338" s="42"/>
      <c r="I338" s="42"/>
      <c r="J338" s="44"/>
      <c r="K338" s="44"/>
    </row>
    <row r="339" spans="1:11" ht="20.100000000000001" customHeight="1">
      <c r="A339" s="66"/>
      <c r="B339" s="66"/>
      <c r="C339" s="66"/>
      <c r="D339" s="66"/>
      <c r="E339" s="269"/>
      <c r="F339" s="287" t="str">
        <f t="shared" si="2"/>
        <v/>
      </c>
      <c r="G339" s="84"/>
      <c r="H339" s="42"/>
      <c r="I339" s="42"/>
      <c r="J339" s="44"/>
      <c r="K339" s="44"/>
    </row>
    <row r="340" spans="1:11" ht="20.100000000000001" customHeight="1">
      <c r="A340" s="66"/>
      <c r="B340" s="66"/>
      <c r="C340" s="66"/>
      <c r="D340" s="66"/>
      <c r="E340" s="269"/>
      <c r="F340" s="287" t="str">
        <f t="shared" si="2"/>
        <v/>
      </c>
      <c r="G340" s="84"/>
      <c r="H340" s="42"/>
      <c r="I340" s="42"/>
      <c r="J340" s="44"/>
      <c r="K340" s="44"/>
    </row>
    <row r="341" spans="1:11" ht="20.100000000000001" customHeight="1">
      <c r="A341" s="66"/>
      <c r="B341" s="66"/>
      <c r="C341" s="66"/>
      <c r="D341" s="66"/>
      <c r="E341" s="269"/>
      <c r="F341" s="287" t="str">
        <f t="shared" si="2"/>
        <v/>
      </c>
      <c r="G341" s="84"/>
      <c r="H341" s="42"/>
      <c r="I341" s="42"/>
      <c r="J341" s="44"/>
      <c r="K341" s="44"/>
    </row>
    <row r="342" spans="1:11" ht="20.100000000000001" customHeight="1">
      <c r="A342" s="66"/>
      <c r="B342" s="66"/>
      <c r="C342" s="66"/>
      <c r="D342" s="66"/>
      <c r="E342" s="269"/>
      <c r="F342" s="287" t="str">
        <f t="shared" si="2"/>
        <v/>
      </c>
      <c r="G342" s="84"/>
      <c r="H342" s="42"/>
      <c r="I342" s="42"/>
      <c r="J342" s="44"/>
      <c r="K342" s="44"/>
    </row>
    <row r="343" spans="1:11" ht="20.100000000000001" customHeight="1">
      <c r="A343" s="66"/>
      <c r="B343" s="66"/>
      <c r="C343" s="66"/>
      <c r="D343" s="66"/>
      <c r="E343" s="269"/>
      <c r="F343" s="287" t="str">
        <f t="shared" si="2"/>
        <v/>
      </c>
      <c r="G343" s="84"/>
      <c r="H343" s="42"/>
      <c r="I343" s="42"/>
      <c r="J343" s="44"/>
      <c r="K343" s="44"/>
    </row>
    <row r="344" spans="1:11" ht="20.100000000000001" customHeight="1">
      <c r="A344" s="66"/>
      <c r="B344" s="66"/>
      <c r="C344" s="66"/>
      <c r="D344" s="66"/>
      <c r="E344" s="269"/>
      <c r="F344" s="287" t="str">
        <f t="shared" si="2"/>
        <v/>
      </c>
      <c r="G344" s="84"/>
      <c r="H344" s="42"/>
      <c r="I344" s="42"/>
      <c r="J344" s="44"/>
      <c r="K344" s="44"/>
    </row>
    <row r="345" spans="1:11" ht="20.100000000000001" customHeight="1">
      <c r="A345" s="66"/>
      <c r="B345" s="66"/>
      <c r="C345" s="66"/>
      <c r="D345" s="66"/>
      <c r="E345" s="269"/>
      <c r="F345" s="287" t="str">
        <f t="shared" si="2"/>
        <v/>
      </c>
      <c r="G345" s="84"/>
      <c r="H345" s="42"/>
      <c r="I345" s="42"/>
      <c r="J345" s="44"/>
      <c r="K345" s="44"/>
    </row>
    <row r="346" spans="1:11" ht="20.100000000000001" customHeight="1">
      <c r="A346" s="66"/>
      <c r="B346" s="66"/>
      <c r="C346" s="66"/>
      <c r="D346" s="66"/>
      <c r="E346" s="269"/>
      <c r="F346" s="287" t="str">
        <f t="shared" si="2"/>
        <v/>
      </c>
      <c r="G346" s="84"/>
      <c r="H346" s="42"/>
      <c r="I346" s="42"/>
      <c r="J346" s="44"/>
      <c r="K346" s="44"/>
    </row>
    <row r="347" spans="1:11" ht="20.100000000000001" customHeight="1">
      <c r="A347" s="66"/>
      <c r="B347" s="66"/>
      <c r="C347" s="66"/>
      <c r="D347" s="66"/>
      <c r="E347" s="269"/>
      <c r="F347" s="287" t="str">
        <f t="shared" si="2"/>
        <v/>
      </c>
      <c r="G347" s="84"/>
      <c r="H347" s="42"/>
      <c r="I347" s="42"/>
      <c r="J347" s="44"/>
      <c r="K347" s="44"/>
    </row>
    <row r="348" spans="1:11" ht="20.100000000000001" customHeight="1">
      <c r="A348" s="66"/>
      <c r="B348" s="66"/>
      <c r="C348" s="66"/>
      <c r="D348" s="66"/>
      <c r="E348" s="269"/>
      <c r="F348" s="287" t="str">
        <f t="shared" si="2"/>
        <v/>
      </c>
      <c r="G348" s="84"/>
      <c r="H348" s="42"/>
      <c r="I348" s="42"/>
      <c r="J348" s="44"/>
      <c r="K348" s="44"/>
    </row>
    <row r="349" spans="1:11" ht="20.100000000000001" customHeight="1">
      <c r="A349" s="66"/>
      <c r="B349" s="66"/>
      <c r="C349" s="66"/>
      <c r="D349" s="66"/>
      <c r="E349" s="269"/>
      <c r="F349" s="287" t="str">
        <f t="shared" ref="F349:F412" si="3">IF(ISBLANK($E349),"",VLOOKUP($E349,참여인력_개요,2,FALSE))</f>
        <v/>
      </c>
      <c r="G349" s="84"/>
      <c r="H349" s="42"/>
      <c r="I349" s="42"/>
      <c r="J349" s="44"/>
      <c r="K349" s="44"/>
    </row>
    <row r="350" spans="1:11" ht="20.100000000000001" customHeight="1">
      <c r="A350" s="66"/>
      <c r="B350" s="66"/>
      <c r="C350" s="66"/>
      <c r="D350" s="66"/>
      <c r="E350" s="269"/>
      <c r="F350" s="287" t="str">
        <f t="shared" si="3"/>
        <v/>
      </c>
      <c r="G350" s="84"/>
      <c r="H350" s="42"/>
      <c r="I350" s="42"/>
      <c r="J350" s="44"/>
      <c r="K350" s="44"/>
    </row>
    <row r="351" spans="1:11" ht="20.100000000000001" customHeight="1">
      <c r="A351" s="66"/>
      <c r="B351" s="66"/>
      <c r="C351" s="66"/>
      <c r="D351" s="66"/>
      <c r="E351" s="269"/>
      <c r="F351" s="287" t="str">
        <f t="shared" si="3"/>
        <v/>
      </c>
      <c r="G351" s="84"/>
      <c r="H351" s="42"/>
      <c r="I351" s="42"/>
      <c r="J351" s="44"/>
      <c r="K351" s="44"/>
    </row>
    <row r="352" spans="1:11" ht="20.100000000000001" customHeight="1">
      <c r="A352" s="66"/>
      <c r="B352" s="66"/>
      <c r="C352" s="66"/>
      <c r="D352" s="66"/>
      <c r="E352" s="269"/>
      <c r="F352" s="287" t="str">
        <f t="shared" si="3"/>
        <v/>
      </c>
      <c r="G352" s="84"/>
      <c r="H352" s="42"/>
      <c r="I352" s="42"/>
      <c r="J352" s="44"/>
      <c r="K352" s="44"/>
    </row>
    <row r="353" spans="1:11" ht="20.100000000000001" customHeight="1">
      <c r="A353" s="66"/>
      <c r="B353" s="66"/>
      <c r="C353" s="66"/>
      <c r="D353" s="66"/>
      <c r="E353" s="269"/>
      <c r="F353" s="287" t="str">
        <f t="shared" si="3"/>
        <v/>
      </c>
      <c r="G353" s="84"/>
      <c r="H353" s="42"/>
      <c r="I353" s="42"/>
      <c r="J353" s="44"/>
      <c r="K353" s="44"/>
    </row>
    <row r="354" spans="1:11" ht="20.100000000000001" customHeight="1">
      <c r="A354" s="66"/>
      <c r="B354" s="66"/>
      <c r="C354" s="66"/>
      <c r="D354" s="66"/>
      <c r="E354" s="269"/>
      <c r="F354" s="287" t="str">
        <f t="shared" si="3"/>
        <v/>
      </c>
      <c r="G354" s="84"/>
      <c r="H354" s="42"/>
      <c r="I354" s="42"/>
      <c r="J354" s="44"/>
      <c r="K354" s="44"/>
    </row>
    <row r="355" spans="1:11" ht="20.100000000000001" customHeight="1">
      <c r="A355" s="66"/>
      <c r="B355" s="66"/>
      <c r="C355" s="66"/>
      <c r="D355" s="66"/>
      <c r="E355" s="269"/>
      <c r="F355" s="287" t="str">
        <f t="shared" si="3"/>
        <v/>
      </c>
      <c r="G355" s="84"/>
      <c r="H355" s="42"/>
      <c r="I355" s="42"/>
      <c r="J355" s="44"/>
      <c r="K355" s="44"/>
    </row>
    <row r="356" spans="1:11" ht="20.100000000000001" customHeight="1">
      <c r="A356" s="66"/>
      <c r="B356" s="66"/>
      <c r="C356" s="66"/>
      <c r="D356" s="66"/>
      <c r="E356" s="269"/>
      <c r="F356" s="287" t="str">
        <f t="shared" si="3"/>
        <v/>
      </c>
      <c r="G356" s="84"/>
      <c r="H356" s="42"/>
      <c r="I356" s="42"/>
      <c r="J356" s="44"/>
      <c r="K356" s="44"/>
    </row>
    <row r="357" spans="1:11" ht="20.100000000000001" customHeight="1">
      <c r="A357" s="66"/>
      <c r="B357" s="66"/>
      <c r="C357" s="66"/>
      <c r="D357" s="66"/>
      <c r="E357" s="269"/>
      <c r="F357" s="287" t="str">
        <f t="shared" si="3"/>
        <v/>
      </c>
      <c r="G357" s="84"/>
      <c r="H357" s="42"/>
      <c r="I357" s="42"/>
      <c r="J357" s="44"/>
      <c r="K357" s="44"/>
    </row>
    <row r="358" spans="1:11" ht="20.100000000000001" customHeight="1">
      <c r="A358" s="66"/>
      <c r="B358" s="66"/>
      <c r="C358" s="66"/>
      <c r="D358" s="66"/>
      <c r="E358" s="269"/>
      <c r="F358" s="287" t="str">
        <f t="shared" si="3"/>
        <v/>
      </c>
      <c r="G358" s="84"/>
      <c r="H358" s="42"/>
      <c r="I358" s="42"/>
      <c r="J358" s="44"/>
      <c r="K358" s="44"/>
    </row>
    <row r="359" spans="1:11" ht="20.100000000000001" customHeight="1">
      <c r="A359" s="66"/>
      <c r="B359" s="66"/>
      <c r="C359" s="66"/>
      <c r="D359" s="66"/>
      <c r="E359" s="269"/>
      <c r="F359" s="287" t="str">
        <f t="shared" si="3"/>
        <v/>
      </c>
      <c r="G359" s="84"/>
      <c r="H359" s="42"/>
      <c r="I359" s="42"/>
      <c r="J359" s="44"/>
      <c r="K359" s="44"/>
    </row>
    <row r="360" spans="1:11" ht="20.100000000000001" customHeight="1">
      <c r="A360" s="66"/>
      <c r="B360" s="66"/>
      <c r="C360" s="66"/>
      <c r="D360" s="66"/>
      <c r="E360" s="269"/>
      <c r="F360" s="287" t="str">
        <f t="shared" si="3"/>
        <v/>
      </c>
      <c r="G360" s="84"/>
      <c r="H360" s="42"/>
      <c r="I360" s="42"/>
      <c r="J360" s="44"/>
      <c r="K360" s="44"/>
    </row>
    <row r="361" spans="1:11" ht="20.100000000000001" customHeight="1">
      <c r="A361" s="66"/>
      <c r="B361" s="66"/>
      <c r="C361" s="66"/>
      <c r="D361" s="66"/>
      <c r="E361" s="269"/>
      <c r="F361" s="287" t="str">
        <f t="shared" si="3"/>
        <v/>
      </c>
      <c r="G361" s="84"/>
      <c r="H361" s="42"/>
      <c r="I361" s="42"/>
      <c r="J361" s="44"/>
      <c r="K361" s="44"/>
    </row>
    <row r="362" spans="1:11" ht="20.100000000000001" customHeight="1">
      <c r="A362" s="66"/>
      <c r="B362" s="66"/>
      <c r="C362" s="66"/>
      <c r="D362" s="66"/>
      <c r="E362" s="269"/>
      <c r="F362" s="287" t="str">
        <f t="shared" si="3"/>
        <v/>
      </c>
      <c r="G362" s="84"/>
      <c r="H362" s="42"/>
      <c r="I362" s="42"/>
      <c r="J362" s="44"/>
      <c r="K362" s="44"/>
    </row>
    <row r="363" spans="1:11" ht="20.100000000000001" customHeight="1">
      <c r="A363" s="66"/>
      <c r="B363" s="66"/>
      <c r="C363" s="66"/>
      <c r="D363" s="66"/>
      <c r="E363" s="269"/>
      <c r="F363" s="287" t="str">
        <f t="shared" si="3"/>
        <v/>
      </c>
      <c r="G363" s="84"/>
      <c r="H363" s="42"/>
      <c r="I363" s="42"/>
      <c r="J363" s="44"/>
      <c r="K363" s="44"/>
    </row>
    <row r="364" spans="1:11" ht="20.100000000000001" customHeight="1">
      <c r="A364" s="66"/>
      <c r="B364" s="66"/>
      <c r="C364" s="66"/>
      <c r="D364" s="66"/>
      <c r="E364" s="269"/>
      <c r="F364" s="287" t="str">
        <f t="shared" si="3"/>
        <v/>
      </c>
      <c r="G364" s="84"/>
      <c r="H364" s="42"/>
      <c r="I364" s="42"/>
      <c r="J364" s="44"/>
      <c r="K364" s="44"/>
    </row>
    <row r="365" spans="1:11" ht="20.100000000000001" customHeight="1">
      <c r="A365" s="66"/>
      <c r="B365" s="66"/>
      <c r="C365" s="66"/>
      <c r="D365" s="66"/>
      <c r="E365" s="269"/>
      <c r="F365" s="287" t="str">
        <f t="shared" si="3"/>
        <v/>
      </c>
      <c r="G365" s="84"/>
      <c r="H365" s="42"/>
      <c r="I365" s="42"/>
      <c r="J365" s="44"/>
      <c r="K365" s="44"/>
    </row>
    <row r="366" spans="1:11" ht="20.100000000000001" customHeight="1">
      <c r="A366" s="66"/>
      <c r="B366" s="66"/>
      <c r="C366" s="66"/>
      <c r="D366" s="66"/>
      <c r="E366" s="269"/>
      <c r="F366" s="287" t="str">
        <f t="shared" si="3"/>
        <v/>
      </c>
      <c r="G366" s="84"/>
      <c r="H366" s="42"/>
      <c r="I366" s="42"/>
      <c r="J366" s="44"/>
      <c r="K366" s="44"/>
    </row>
    <row r="367" spans="1:11" ht="20.100000000000001" customHeight="1">
      <c r="A367" s="66"/>
      <c r="B367" s="66"/>
      <c r="C367" s="66"/>
      <c r="D367" s="66"/>
      <c r="E367" s="269"/>
      <c r="F367" s="287" t="str">
        <f t="shared" si="3"/>
        <v/>
      </c>
      <c r="G367" s="84"/>
      <c r="H367" s="42"/>
      <c r="I367" s="42"/>
      <c r="J367" s="44"/>
      <c r="K367" s="44"/>
    </row>
    <row r="368" spans="1:11" ht="20.100000000000001" customHeight="1">
      <c r="A368" s="66"/>
      <c r="B368" s="66"/>
      <c r="C368" s="66"/>
      <c r="D368" s="66"/>
      <c r="E368" s="269"/>
      <c r="F368" s="287" t="str">
        <f t="shared" si="3"/>
        <v/>
      </c>
      <c r="G368" s="84"/>
      <c r="H368" s="42"/>
      <c r="I368" s="42"/>
      <c r="J368" s="44"/>
      <c r="K368" s="44"/>
    </row>
    <row r="369" spans="1:11" ht="20.100000000000001" customHeight="1">
      <c r="A369" s="66"/>
      <c r="B369" s="66"/>
      <c r="C369" s="66"/>
      <c r="D369" s="66"/>
      <c r="E369" s="269"/>
      <c r="F369" s="287" t="str">
        <f t="shared" si="3"/>
        <v/>
      </c>
      <c r="G369" s="84"/>
      <c r="H369" s="42"/>
      <c r="I369" s="42"/>
      <c r="J369" s="44"/>
      <c r="K369" s="44"/>
    </row>
    <row r="370" spans="1:11" ht="20.100000000000001" customHeight="1">
      <c r="A370" s="66"/>
      <c r="B370" s="66"/>
      <c r="C370" s="66"/>
      <c r="D370" s="66"/>
      <c r="E370" s="269"/>
      <c r="F370" s="287" t="str">
        <f t="shared" si="3"/>
        <v/>
      </c>
      <c r="G370" s="84"/>
      <c r="H370" s="42"/>
      <c r="I370" s="42"/>
      <c r="J370" s="44"/>
      <c r="K370" s="44"/>
    </row>
    <row r="371" spans="1:11" ht="20.100000000000001" customHeight="1">
      <c r="A371" s="66"/>
      <c r="B371" s="66"/>
      <c r="C371" s="66"/>
      <c r="D371" s="66"/>
      <c r="E371" s="269"/>
      <c r="F371" s="287" t="str">
        <f t="shared" si="3"/>
        <v/>
      </c>
      <c r="G371" s="84"/>
      <c r="H371" s="42"/>
      <c r="I371" s="42"/>
      <c r="J371" s="44"/>
      <c r="K371" s="44"/>
    </row>
    <row r="372" spans="1:11" ht="20.100000000000001" customHeight="1">
      <c r="A372" s="66"/>
      <c r="B372" s="66"/>
      <c r="C372" s="66"/>
      <c r="D372" s="66"/>
      <c r="E372" s="269"/>
      <c r="F372" s="287" t="str">
        <f t="shared" si="3"/>
        <v/>
      </c>
      <c r="G372" s="84"/>
      <c r="H372" s="42"/>
      <c r="I372" s="42"/>
      <c r="J372" s="44"/>
      <c r="K372" s="44"/>
    </row>
    <row r="373" spans="1:11" ht="20.100000000000001" customHeight="1">
      <c r="A373" s="66"/>
      <c r="B373" s="66"/>
      <c r="C373" s="66"/>
      <c r="D373" s="66"/>
      <c r="E373" s="269"/>
      <c r="F373" s="287" t="str">
        <f t="shared" si="3"/>
        <v/>
      </c>
      <c r="G373" s="84"/>
      <c r="H373" s="42"/>
      <c r="I373" s="42"/>
      <c r="J373" s="44"/>
      <c r="K373" s="44"/>
    </row>
    <row r="374" spans="1:11" ht="20.100000000000001" customHeight="1">
      <c r="A374" s="66"/>
      <c r="B374" s="66"/>
      <c r="C374" s="66"/>
      <c r="D374" s="66"/>
      <c r="E374" s="269"/>
      <c r="F374" s="287" t="str">
        <f t="shared" si="3"/>
        <v/>
      </c>
      <c r="G374" s="84"/>
      <c r="H374" s="42"/>
      <c r="I374" s="42"/>
      <c r="J374" s="44"/>
      <c r="K374" s="44"/>
    </row>
    <row r="375" spans="1:11" ht="20.100000000000001" customHeight="1">
      <c r="A375" s="66"/>
      <c r="B375" s="66"/>
      <c r="C375" s="66"/>
      <c r="D375" s="66"/>
      <c r="E375" s="269"/>
      <c r="F375" s="287" t="str">
        <f t="shared" si="3"/>
        <v/>
      </c>
      <c r="G375" s="84"/>
      <c r="H375" s="42"/>
      <c r="I375" s="42"/>
      <c r="J375" s="44"/>
      <c r="K375" s="44"/>
    </row>
    <row r="376" spans="1:11" ht="20.100000000000001" customHeight="1">
      <c r="A376" s="66"/>
      <c r="B376" s="66"/>
      <c r="C376" s="66"/>
      <c r="D376" s="66"/>
      <c r="E376" s="269"/>
      <c r="F376" s="287" t="str">
        <f t="shared" si="3"/>
        <v/>
      </c>
      <c r="G376" s="84"/>
      <c r="H376" s="42"/>
      <c r="I376" s="42"/>
      <c r="J376" s="44"/>
      <c r="K376" s="44"/>
    </row>
    <row r="377" spans="1:11" ht="20.100000000000001" customHeight="1">
      <c r="A377" s="66"/>
      <c r="B377" s="66"/>
      <c r="C377" s="66"/>
      <c r="D377" s="66"/>
      <c r="E377" s="269"/>
      <c r="F377" s="287" t="str">
        <f t="shared" si="3"/>
        <v/>
      </c>
      <c r="G377" s="84"/>
      <c r="H377" s="42"/>
      <c r="I377" s="42"/>
      <c r="J377" s="44"/>
      <c r="K377" s="44"/>
    </row>
    <row r="378" spans="1:11" ht="20.100000000000001" customHeight="1">
      <c r="A378" s="66"/>
      <c r="B378" s="66"/>
      <c r="C378" s="66"/>
      <c r="D378" s="66"/>
      <c r="E378" s="269"/>
      <c r="F378" s="287" t="str">
        <f t="shared" si="3"/>
        <v/>
      </c>
      <c r="G378" s="84"/>
      <c r="H378" s="42"/>
      <c r="I378" s="42"/>
      <c r="J378" s="44"/>
      <c r="K378" s="44"/>
    </row>
    <row r="379" spans="1:11" ht="20.100000000000001" customHeight="1">
      <c r="A379" s="66"/>
      <c r="B379" s="66"/>
      <c r="C379" s="66"/>
      <c r="D379" s="66"/>
      <c r="E379" s="269"/>
      <c r="F379" s="287" t="str">
        <f t="shared" si="3"/>
        <v/>
      </c>
      <c r="G379" s="84"/>
      <c r="H379" s="42"/>
      <c r="I379" s="42"/>
      <c r="J379" s="44"/>
      <c r="K379" s="44"/>
    </row>
    <row r="380" spans="1:11" ht="20.100000000000001" customHeight="1">
      <c r="A380" s="66"/>
      <c r="B380" s="66"/>
      <c r="C380" s="66"/>
      <c r="D380" s="66"/>
      <c r="E380" s="269"/>
      <c r="F380" s="287" t="str">
        <f t="shared" si="3"/>
        <v/>
      </c>
      <c r="G380" s="84"/>
      <c r="H380" s="42"/>
      <c r="I380" s="42"/>
      <c r="J380" s="44"/>
      <c r="K380" s="44"/>
    </row>
    <row r="381" spans="1:11" ht="20.100000000000001" customHeight="1">
      <c r="A381" s="66"/>
      <c r="B381" s="66"/>
      <c r="C381" s="66"/>
      <c r="D381" s="66"/>
      <c r="E381" s="269"/>
      <c r="F381" s="287" t="str">
        <f t="shared" si="3"/>
        <v/>
      </c>
      <c r="G381" s="84"/>
      <c r="H381" s="42"/>
      <c r="I381" s="42"/>
      <c r="J381" s="44"/>
      <c r="K381" s="44"/>
    </row>
    <row r="382" spans="1:11" ht="20.100000000000001" customHeight="1">
      <c r="A382" s="66"/>
      <c r="B382" s="66"/>
      <c r="C382" s="66"/>
      <c r="D382" s="66"/>
      <c r="E382" s="269"/>
      <c r="F382" s="287" t="str">
        <f t="shared" si="3"/>
        <v/>
      </c>
      <c r="G382" s="84"/>
      <c r="H382" s="42"/>
      <c r="I382" s="42"/>
      <c r="J382" s="44"/>
      <c r="K382" s="44"/>
    </row>
    <row r="383" spans="1:11" ht="20.100000000000001" customHeight="1">
      <c r="A383" s="66"/>
      <c r="B383" s="66"/>
      <c r="C383" s="66"/>
      <c r="D383" s="66"/>
      <c r="E383" s="269"/>
      <c r="F383" s="287" t="str">
        <f t="shared" si="3"/>
        <v/>
      </c>
      <c r="G383" s="84"/>
      <c r="H383" s="42"/>
      <c r="I383" s="42"/>
      <c r="J383" s="44"/>
      <c r="K383" s="44"/>
    </row>
    <row r="384" spans="1:11" ht="20.100000000000001" customHeight="1">
      <c r="A384" s="66"/>
      <c r="B384" s="66"/>
      <c r="C384" s="66"/>
      <c r="D384" s="66"/>
      <c r="E384" s="269"/>
      <c r="F384" s="287" t="str">
        <f t="shared" si="3"/>
        <v/>
      </c>
      <c r="G384" s="84"/>
      <c r="H384" s="42"/>
      <c r="I384" s="42"/>
      <c r="J384" s="44"/>
      <c r="K384" s="44"/>
    </row>
    <row r="385" spans="1:11" ht="20.100000000000001" customHeight="1">
      <c r="A385" s="66"/>
      <c r="B385" s="66"/>
      <c r="C385" s="66"/>
      <c r="D385" s="66"/>
      <c r="E385" s="269"/>
      <c r="F385" s="287" t="str">
        <f t="shared" si="3"/>
        <v/>
      </c>
      <c r="G385" s="84"/>
      <c r="H385" s="42"/>
      <c r="I385" s="42"/>
      <c r="J385" s="44"/>
      <c r="K385" s="44"/>
    </row>
    <row r="386" spans="1:11" ht="20.100000000000001" customHeight="1">
      <c r="A386" s="66"/>
      <c r="B386" s="66"/>
      <c r="C386" s="66"/>
      <c r="D386" s="66"/>
      <c r="E386" s="269"/>
      <c r="F386" s="287" t="str">
        <f t="shared" si="3"/>
        <v/>
      </c>
      <c r="G386" s="84"/>
      <c r="H386" s="42"/>
      <c r="I386" s="42"/>
      <c r="J386" s="44"/>
      <c r="K386" s="44"/>
    </row>
    <row r="387" spans="1:11" ht="20.100000000000001" customHeight="1">
      <c r="A387" s="66"/>
      <c r="B387" s="66"/>
      <c r="C387" s="66"/>
      <c r="D387" s="66"/>
      <c r="E387" s="269"/>
      <c r="F387" s="287" t="str">
        <f t="shared" si="3"/>
        <v/>
      </c>
      <c r="G387" s="84"/>
      <c r="H387" s="42"/>
      <c r="I387" s="42"/>
      <c r="J387" s="44"/>
      <c r="K387" s="44"/>
    </row>
    <row r="388" spans="1:11" ht="20.100000000000001" customHeight="1">
      <c r="A388" s="66"/>
      <c r="B388" s="66"/>
      <c r="C388" s="66"/>
      <c r="D388" s="66"/>
      <c r="E388" s="269"/>
      <c r="F388" s="287" t="str">
        <f t="shared" si="3"/>
        <v/>
      </c>
      <c r="G388" s="84"/>
      <c r="H388" s="42"/>
      <c r="I388" s="42"/>
      <c r="J388" s="44"/>
      <c r="K388" s="44"/>
    </row>
    <row r="389" spans="1:11" ht="20.100000000000001" customHeight="1">
      <c r="A389" s="66"/>
      <c r="B389" s="66"/>
      <c r="C389" s="66"/>
      <c r="D389" s="66"/>
      <c r="E389" s="269"/>
      <c r="F389" s="287" t="str">
        <f t="shared" si="3"/>
        <v/>
      </c>
      <c r="G389" s="84"/>
      <c r="H389" s="42"/>
      <c r="I389" s="42"/>
      <c r="J389" s="44"/>
      <c r="K389" s="44"/>
    </row>
    <row r="390" spans="1:11" ht="20.100000000000001" customHeight="1">
      <c r="A390" s="66"/>
      <c r="B390" s="66"/>
      <c r="C390" s="66"/>
      <c r="D390" s="66"/>
      <c r="E390" s="269"/>
      <c r="F390" s="287" t="str">
        <f t="shared" si="3"/>
        <v/>
      </c>
      <c r="G390" s="84"/>
      <c r="H390" s="42"/>
      <c r="I390" s="42"/>
      <c r="J390" s="44"/>
      <c r="K390" s="44"/>
    </row>
    <row r="391" spans="1:11" ht="20.100000000000001" customHeight="1">
      <c r="A391" s="66"/>
      <c r="B391" s="66"/>
      <c r="C391" s="66"/>
      <c r="D391" s="66"/>
      <c r="E391" s="269"/>
      <c r="F391" s="287" t="str">
        <f t="shared" si="3"/>
        <v/>
      </c>
      <c r="G391" s="84"/>
      <c r="H391" s="42"/>
      <c r="I391" s="42"/>
      <c r="J391" s="44"/>
      <c r="K391" s="44"/>
    </row>
    <row r="392" spans="1:11" ht="20.100000000000001" customHeight="1">
      <c r="A392" s="66"/>
      <c r="B392" s="66"/>
      <c r="C392" s="66"/>
      <c r="D392" s="66"/>
      <c r="E392" s="269"/>
      <c r="F392" s="287" t="str">
        <f t="shared" si="3"/>
        <v/>
      </c>
      <c r="G392" s="84"/>
      <c r="H392" s="42"/>
      <c r="I392" s="42"/>
      <c r="J392" s="44"/>
      <c r="K392" s="44"/>
    </row>
    <row r="393" spans="1:11" ht="20.100000000000001" customHeight="1">
      <c r="A393" s="66"/>
      <c r="B393" s="66"/>
      <c r="C393" s="66"/>
      <c r="D393" s="66"/>
      <c r="E393" s="269"/>
      <c r="F393" s="287" t="str">
        <f t="shared" si="3"/>
        <v/>
      </c>
      <c r="G393" s="84"/>
      <c r="H393" s="42"/>
      <c r="I393" s="42"/>
      <c r="J393" s="44"/>
      <c r="K393" s="44"/>
    </row>
    <row r="394" spans="1:11" ht="20.100000000000001" customHeight="1">
      <c r="A394" s="66"/>
      <c r="B394" s="66"/>
      <c r="C394" s="66"/>
      <c r="D394" s="66"/>
      <c r="E394" s="269"/>
      <c r="F394" s="287" t="str">
        <f t="shared" si="3"/>
        <v/>
      </c>
      <c r="G394" s="84"/>
      <c r="H394" s="42"/>
      <c r="I394" s="42"/>
      <c r="J394" s="44"/>
      <c r="K394" s="44"/>
    </row>
    <row r="395" spans="1:11" ht="20.100000000000001" customHeight="1">
      <c r="A395" s="66"/>
      <c r="B395" s="66"/>
      <c r="C395" s="66"/>
      <c r="D395" s="66"/>
      <c r="E395" s="269"/>
      <c r="F395" s="287" t="str">
        <f t="shared" si="3"/>
        <v/>
      </c>
      <c r="G395" s="84"/>
      <c r="H395" s="42"/>
      <c r="I395" s="42"/>
      <c r="J395" s="44"/>
      <c r="K395" s="44"/>
    </row>
    <row r="396" spans="1:11" ht="20.100000000000001" customHeight="1">
      <c r="A396" s="66"/>
      <c r="B396" s="66"/>
      <c r="C396" s="66"/>
      <c r="D396" s="66"/>
      <c r="E396" s="269"/>
      <c r="F396" s="287" t="str">
        <f t="shared" si="3"/>
        <v/>
      </c>
      <c r="G396" s="84"/>
      <c r="H396" s="42"/>
      <c r="I396" s="42"/>
      <c r="J396" s="44"/>
      <c r="K396" s="44"/>
    </row>
    <row r="397" spans="1:11" ht="20.100000000000001" customHeight="1">
      <c r="A397" s="66"/>
      <c r="B397" s="66"/>
      <c r="C397" s="66"/>
      <c r="D397" s="66"/>
      <c r="E397" s="269"/>
      <c r="F397" s="287" t="str">
        <f t="shared" si="3"/>
        <v/>
      </c>
      <c r="G397" s="84"/>
      <c r="H397" s="42"/>
      <c r="I397" s="42"/>
      <c r="J397" s="44"/>
      <c r="K397" s="44"/>
    </row>
    <row r="398" spans="1:11" ht="20.100000000000001" customHeight="1">
      <c r="A398" s="66"/>
      <c r="B398" s="66"/>
      <c r="C398" s="66"/>
      <c r="D398" s="66"/>
      <c r="E398" s="269"/>
      <c r="F398" s="287" t="str">
        <f t="shared" si="3"/>
        <v/>
      </c>
      <c r="G398" s="84"/>
      <c r="H398" s="42"/>
      <c r="I398" s="42"/>
      <c r="J398" s="44"/>
      <c r="K398" s="44"/>
    </row>
    <row r="399" spans="1:11" ht="20.100000000000001" customHeight="1">
      <c r="A399" s="66"/>
      <c r="B399" s="66"/>
      <c r="C399" s="66"/>
      <c r="D399" s="66"/>
      <c r="E399" s="269"/>
      <c r="F399" s="287" t="str">
        <f t="shared" si="3"/>
        <v/>
      </c>
      <c r="G399" s="84"/>
      <c r="H399" s="42"/>
      <c r="I399" s="42"/>
      <c r="J399" s="44"/>
      <c r="K399" s="44"/>
    </row>
    <row r="400" spans="1:11" ht="20.100000000000001" customHeight="1">
      <c r="A400" s="66"/>
      <c r="B400" s="66"/>
      <c r="C400" s="66"/>
      <c r="D400" s="66"/>
      <c r="E400" s="269"/>
      <c r="F400" s="287" t="str">
        <f t="shared" si="3"/>
        <v/>
      </c>
      <c r="G400" s="84"/>
      <c r="H400" s="42"/>
      <c r="I400" s="42"/>
      <c r="J400" s="44"/>
      <c r="K400" s="44"/>
    </row>
    <row r="401" spans="1:11" ht="20.100000000000001" customHeight="1">
      <c r="A401" s="66"/>
      <c r="B401" s="66"/>
      <c r="C401" s="66"/>
      <c r="D401" s="66"/>
      <c r="E401" s="269"/>
      <c r="F401" s="287" t="str">
        <f t="shared" si="3"/>
        <v/>
      </c>
      <c r="G401" s="84"/>
      <c r="H401" s="42"/>
      <c r="I401" s="42"/>
      <c r="J401" s="44"/>
      <c r="K401" s="44"/>
    </row>
    <row r="402" spans="1:11" ht="20.100000000000001" customHeight="1">
      <c r="A402" s="66"/>
      <c r="B402" s="66"/>
      <c r="C402" s="66"/>
      <c r="D402" s="66"/>
      <c r="E402" s="269"/>
      <c r="F402" s="287" t="str">
        <f t="shared" si="3"/>
        <v/>
      </c>
      <c r="G402" s="84"/>
      <c r="H402" s="42"/>
      <c r="I402" s="42"/>
      <c r="J402" s="44"/>
      <c r="K402" s="44"/>
    </row>
    <row r="403" spans="1:11" ht="20.100000000000001" customHeight="1">
      <c r="A403" s="66"/>
      <c r="B403" s="66"/>
      <c r="C403" s="66"/>
      <c r="D403" s="66"/>
      <c r="E403" s="269"/>
      <c r="F403" s="287" t="str">
        <f t="shared" si="3"/>
        <v/>
      </c>
      <c r="G403" s="84"/>
      <c r="H403" s="42"/>
      <c r="I403" s="42"/>
      <c r="J403" s="44"/>
      <c r="K403" s="44"/>
    </row>
    <row r="404" spans="1:11" ht="20.100000000000001" customHeight="1">
      <c r="A404" s="66"/>
      <c r="B404" s="66"/>
      <c r="C404" s="66"/>
      <c r="D404" s="66"/>
      <c r="E404" s="269"/>
      <c r="F404" s="287" t="str">
        <f t="shared" si="3"/>
        <v/>
      </c>
      <c r="G404" s="84"/>
      <c r="H404" s="42"/>
      <c r="I404" s="42"/>
      <c r="J404" s="44"/>
      <c r="K404" s="44"/>
    </row>
    <row r="405" spans="1:11" ht="20.100000000000001" customHeight="1">
      <c r="A405" s="66"/>
      <c r="B405" s="66"/>
      <c r="C405" s="66"/>
      <c r="D405" s="66"/>
      <c r="E405" s="269"/>
      <c r="F405" s="287" t="str">
        <f t="shared" si="3"/>
        <v/>
      </c>
      <c r="G405" s="84"/>
      <c r="H405" s="42"/>
      <c r="I405" s="42"/>
      <c r="J405" s="44"/>
      <c r="K405" s="44"/>
    </row>
    <row r="406" spans="1:11" ht="20.100000000000001" customHeight="1">
      <c r="A406" s="66"/>
      <c r="B406" s="66"/>
      <c r="C406" s="66"/>
      <c r="D406" s="66"/>
      <c r="E406" s="269"/>
      <c r="F406" s="287" t="str">
        <f t="shared" si="3"/>
        <v/>
      </c>
      <c r="G406" s="84"/>
      <c r="H406" s="42"/>
      <c r="I406" s="42"/>
      <c r="J406" s="44"/>
      <c r="K406" s="44"/>
    </row>
    <row r="407" spans="1:11" ht="20.100000000000001" customHeight="1">
      <c r="A407" s="66"/>
      <c r="B407" s="66"/>
      <c r="C407" s="66"/>
      <c r="D407" s="66"/>
      <c r="E407" s="269"/>
      <c r="F407" s="287" t="str">
        <f t="shared" si="3"/>
        <v/>
      </c>
      <c r="G407" s="84"/>
      <c r="H407" s="42"/>
      <c r="I407" s="42"/>
      <c r="J407" s="44"/>
      <c r="K407" s="44"/>
    </row>
    <row r="408" spans="1:11" ht="20.100000000000001" customHeight="1">
      <c r="A408" s="66"/>
      <c r="B408" s="66"/>
      <c r="C408" s="66"/>
      <c r="D408" s="66"/>
      <c r="E408" s="269"/>
      <c r="F408" s="287" t="str">
        <f t="shared" si="3"/>
        <v/>
      </c>
      <c r="G408" s="84"/>
      <c r="H408" s="42"/>
      <c r="I408" s="42"/>
      <c r="J408" s="44"/>
      <c r="K408" s="44"/>
    </row>
    <row r="409" spans="1:11" ht="20.100000000000001" customHeight="1">
      <c r="A409" s="66"/>
      <c r="B409" s="66"/>
      <c r="C409" s="66"/>
      <c r="D409" s="66"/>
      <c r="E409" s="269"/>
      <c r="F409" s="287" t="str">
        <f t="shared" si="3"/>
        <v/>
      </c>
      <c r="G409" s="84"/>
      <c r="H409" s="42"/>
      <c r="I409" s="42"/>
      <c r="J409" s="44"/>
      <c r="K409" s="44"/>
    </row>
    <row r="410" spans="1:11" ht="20.100000000000001" customHeight="1">
      <c r="A410" s="66"/>
      <c r="B410" s="66"/>
      <c r="C410" s="66"/>
      <c r="D410" s="66"/>
      <c r="E410" s="269"/>
      <c r="F410" s="287" t="str">
        <f t="shared" si="3"/>
        <v/>
      </c>
      <c r="G410" s="84"/>
      <c r="H410" s="42"/>
      <c r="I410" s="42"/>
      <c r="J410" s="44"/>
      <c r="K410" s="44"/>
    </row>
    <row r="411" spans="1:11" ht="20.100000000000001" customHeight="1">
      <c r="A411" s="66"/>
      <c r="B411" s="66"/>
      <c r="C411" s="66"/>
      <c r="D411" s="66"/>
      <c r="E411" s="269"/>
      <c r="F411" s="287" t="str">
        <f t="shared" si="3"/>
        <v/>
      </c>
      <c r="G411" s="84"/>
      <c r="H411" s="42"/>
      <c r="I411" s="42"/>
      <c r="J411" s="44"/>
      <c r="K411" s="44"/>
    </row>
    <row r="412" spans="1:11" ht="20.100000000000001" customHeight="1">
      <c r="A412" s="66"/>
      <c r="B412" s="66"/>
      <c r="C412" s="66"/>
      <c r="D412" s="66"/>
      <c r="E412" s="269"/>
      <c r="F412" s="287" t="str">
        <f t="shared" si="3"/>
        <v/>
      </c>
      <c r="G412" s="84"/>
      <c r="H412" s="42"/>
      <c r="I412" s="42"/>
      <c r="J412" s="44"/>
      <c r="K412" s="44"/>
    </row>
    <row r="413" spans="1:11" ht="20.100000000000001" customHeight="1">
      <c r="A413" s="66"/>
      <c r="B413" s="66"/>
      <c r="C413" s="66"/>
      <c r="D413" s="66"/>
      <c r="E413" s="269"/>
      <c r="F413" s="287" t="str">
        <f t="shared" ref="F413:F476" si="4">IF(ISBLANK($E413),"",VLOOKUP($E413,참여인력_개요,2,FALSE))</f>
        <v/>
      </c>
      <c r="G413" s="84"/>
      <c r="H413" s="42"/>
      <c r="I413" s="42"/>
      <c r="J413" s="44"/>
      <c r="K413" s="44"/>
    </row>
    <row r="414" spans="1:11" ht="20.100000000000001" customHeight="1">
      <c r="A414" s="66"/>
      <c r="B414" s="66"/>
      <c r="C414" s="66"/>
      <c r="D414" s="66"/>
      <c r="E414" s="269"/>
      <c r="F414" s="287" t="str">
        <f t="shared" si="4"/>
        <v/>
      </c>
      <c r="G414" s="84"/>
      <c r="H414" s="42"/>
      <c r="I414" s="42"/>
      <c r="J414" s="44"/>
      <c r="K414" s="44"/>
    </row>
    <row r="415" spans="1:11" ht="20.100000000000001" customHeight="1">
      <c r="A415" s="66"/>
      <c r="B415" s="66"/>
      <c r="C415" s="66"/>
      <c r="D415" s="66"/>
      <c r="E415" s="269"/>
      <c r="F415" s="287" t="str">
        <f t="shared" si="4"/>
        <v/>
      </c>
      <c r="G415" s="84"/>
      <c r="H415" s="42"/>
      <c r="I415" s="42"/>
      <c r="J415" s="44"/>
      <c r="K415" s="44"/>
    </row>
    <row r="416" spans="1:11" ht="20.100000000000001" customHeight="1">
      <c r="A416" s="66"/>
      <c r="B416" s="66"/>
      <c r="C416" s="66"/>
      <c r="D416" s="66"/>
      <c r="E416" s="269"/>
      <c r="F416" s="287" t="str">
        <f t="shared" si="4"/>
        <v/>
      </c>
      <c r="G416" s="84"/>
      <c r="H416" s="42"/>
      <c r="I416" s="42"/>
      <c r="J416" s="44"/>
      <c r="K416" s="44"/>
    </row>
    <row r="417" spans="1:11" ht="20.100000000000001" customHeight="1">
      <c r="A417" s="66"/>
      <c r="B417" s="66"/>
      <c r="C417" s="66"/>
      <c r="D417" s="66"/>
      <c r="E417" s="269"/>
      <c r="F417" s="287" t="str">
        <f t="shared" si="4"/>
        <v/>
      </c>
      <c r="G417" s="84"/>
      <c r="H417" s="42"/>
      <c r="I417" s="42"/>
      <c r="J417" s="44"/>
      <c r="K417" s="44"/>
    </row>
    <row r="418" spans="1:11" ht="20.100000000000001" customHeight="1">
      <c r="A418" s="66"/>
      <c r="B418" s="66"/>
      <c r="C418" s="66"/>
      <c r="D418" s="66"/>
      <c r="E418" s="269"/>
      <c r="F418" s="287" t="str">
        <f t="shared" si="4"/>
        <v/>
      </c>
      <c r="G418" s="84"/>
      <c r="H418" s="42"/>
      <c r="I418" s="42"/>
      <c r="J418" s="44"/>
      <c r="K418" s="44"/>
    </row>
    <row r="419" spans="1:11" ht="20.100000000000001" customHeight="1">
      <c r="A419" s="66"/>
      <c r="B419" s="66"/>
      <c r="C419" s="66"/>
      <c r="D419" s="66"/>
      <c r="E419" s="269"/>
      <c r="F419" s="287" t="str">
        <f t="shared" si="4"/>
        <v/>
      </c>
      <c r="G419" s="84"/>
      <c r="H419" s="42"/>
      <c r="I419" s="42"/>
      <c r="J419" s="44"/>
      <c r="K419" s="44"/>
    </row>
    <row r="420" spans="1:11" ht="20.100000000000001" customHeight="1">
      <c r="A420" s="66"/>
      <c r="B420" s="66"/>
      <c r="C420" s="66"/>
      <c r="D420" s="66"/>
      <c r="E420" s="269"/>
      <c r="F420" s="287" t="str">
        <f t="shared" si="4"/>
        <v/>
      </c>
      <c r="G420" s="84"/>
      <c r="H420" s="42"/>
      <c r="I420" s="42"/>
      <c r="J420" s="44"/>
      <c r="K420" s="44"/>
    </row>
    <row r="421" spans="1:11" ht="20.100000000000001" customHeight="1">
      <c r="A421" s="66"/>
      <c r="B421" s="66"/>
      <c r="C421" s="66"/>
      <c r="D421" s="66"/>
      <c r="E421" s="269"/>
      <c r="F421" s="287" t="str">
        <f t="shared" si="4"/>
        <v/>
      </c>
      <c r="G421" s="84"/>
      <c r="H421" s="42"/>
      <c r="I421" s="42"/>
      <c r="J421" s="44"/>
      <c r="K421" s="44"/>
    </row>
    <row r="422" spans="1:11" ht="20.100000000000001" customHeight="1">
      <c r="A422" s="66"/>
      <c r="B422" s="66"/>
      <c r="C422" s="66"/>
      <c r="D422" s="66"/>
      <c r="E422" s="269"/>
      <c r="F422" s="287" t="str">
        <f t="shared" si="4"/>
        <v/>
      </c>
      <c r="G422" s="84"/>
      <c r="H422" s="42"/>
      <c r="I422" s="42"/>
      <c r="J422" s="44"/>
      <c r="K422" s="44"/>
    </row>
    <row r="423" spans="1:11" ht="20.100000000000001" customHeight="1">
      <c r="A423" s="66"/>
      <c r="B423" s="66"/>
      <c r="C423" s="66"/>
      <c r="D423" s="66"/>
      <c r="E423" s="269"/>
      <c r="F423" s="287" t="str">
        <f t="shared" si="4"/>
        <v/>
      </c>
      <c r="G423" s="84"/>
      <c r="H423" s="42"/>
      <c r="I423" s="42"/>
      <c r="J423" s="44"/>
      <c r="K423" s="44"/>
    </row>
    <row r="424" spans="1:11" ht="20.100000000000001" customHeight="1">
      <c r="A424" s="66"/>
      <c r="B424" s="66"/>
      <c r="C424" s="66"/>
      <c r="D424" s="66"/>
      <c r="E424" s="269"/>
      <c r="F424" s="287" t="str">
        <f t="shared" si="4"/>
        <v/>
      </c>
      <c r="G424" s="84"/>
      <c r="H424" s="42"/>
      <c r="I424" s="42"/>
      <c r="J424" s="44"/>
      <c r="K424" s="44"/>
    </row>
    <row r="425" spans="1:11" ht="20.100000000000001" customHeight="1">
      <c r="A425" s="66"/>
      <c r="B425" s="66"/>
      <c r="C425" s="66"/>
      <c r="D425" s="66"/>
      <c r="E425" s="269"/>
      <c r="F425" s="287" t="str">
        <f t="shared" si="4"/>
        <v/>
      </c>
      <c r="G425" s="84"/>
      <c r="H425" s="42"/>
      <c r="I425" s="42"/>
      <c r="J425" s="44"/>
      <c r="K425" s="44"/>
    </row>
    <row r="426" spans="1:11" ht="20.100000000000001" customHeight="1">
      <c r="A426" s="66"/>
      <c r="B426" s="66"/>
      <c r="C426" s="66"/>
      <c r="D426" s="66"/>
      <c r="E426" s="269"/>
      <c r="F426" s="287" t="str">
        <f t="shared" si="4"/>
        <v/>
      </c>
      <c r="G426" s="84"/>
      <c r="H426" s="42"/>
      <c r="I426" s="42"/>
      <c r="J426" s="44"/>
      <c r="K426" s="44"/>
    </row>
    <row r="427" spans="1:11" ht="20.100000000000001" customHeight="1">
      <c r="A427" s="66"/>
      <c r="B427" s="66"/>
      <c r="C427" s="66"/>
      <c r="D427" s="66"/>
      <c r="E427" s="269"/>
      <c r="F427" s="287" t="str">
        <f t="shared" si="4"/>
        <v/>
      </c>
      <c r="G427" s="84"/>
      <c r="H427" s="42"/>
      <c r="I427" s="42"/>
      <c r="J427" s="44"/>
      <c r="K427" s="44"/>
    </row>
    <row r="428" spans="1:11" ht="20.100000000000001" customHeight="1">
      <c r="A428" s="66"/>
      <c r="B428" s="66"/>
      <c r="C428" s="66"/>
      <c r="D428" s="66"/>
      <c r="E428" s="269"/>
      <c r="F428" s="287" t="str">
        <f t="shared" si="4"/>
        <v/>
      </c>
      <c r="G428" s="84"/>
      <c r="H428" s="42"/>
      <c r="I428" s="42"/>
      <c r="J428" s="44"/>
      <c r="K428" s="44"/>
    </row>
    <row r="429" spans="1:11" ht="20.100000000000001" customHeight="1">
      <c r="A429" s="66"/>
      <c r="B429" s="66"/>
      <c r="C429" s="66"/>
      <c r="D429" s="66"/>
      <c r="E429" s="269"/>
      <c r="F429" s="287" t="str">
        <f t="shared" si="4"/>
        <v/>
      </c>
      <c r="G429" s="84"/>
      <c r="H429" s="42"/>
      <c r="I429" s="42"/>
      <c r="J429" s="44"/>
      <c r="K429" s="44"/>
    </row>
    <row r="430" spans="1:11" ht="20.100000000000001" customHeight="1">
      <c r="A430" s="66"/>
      <c r="B430" s="66"/>
      <c r="C430" s="66"/>
      <c r="D430" s="66"/>
      <c r="E430" s="269"/>
      <c r="F430" s="287" t="str">
        <f t="shared" si="4"/>
        <v/>
      </c>
      <c r="G430" s="84"/>
      <c r="H430" s="42"/>
      <c r="I430" s="42"/>
      <c r="J430" s="44"/>
      <c r="K430" s="44"/>
    </row>
    <row r="431" spans="1:11" ht="20.100000000000001" customHeight="1">
      <c r="A431" s="66"/>
      <c r="B431" s="66"/>
      <c r="C431" s="66"/>
      <c r="D431" s="66"/>
      <c r="E431" s="269"/>
      <c r="F431" s="287" t="str">
        <f t="shared" si="4"/>
        <v/>
      </c>
      <c r="G431" s="84"/>
      <c r="H431" s="42"/>
      <c r="I431" s="42"/>
      <c r="J431" s="44"/>
      <c r="K431" s="44"/>
    </row>
    <row r="432" spans="1:11" ht="20.100000000000001" customHeight="1">
      <c r="A432" s="66"/>
      <c r="B432" s="66"/>
      <c r="C432" s="66"/>
      <c r="D432" s="66"/>
      <c r="E432" s="269"/>
      <c r="F432" s="287" t="str">
        <f t="shared" si="4"/>
        <v/>
      </c>
      <c r="G432" s="84"/>
      <c r="H432" s="42"/>
      <c r="I432" s="42"/>
      <c r="J432" s="44"/>
      <c r="K432" s="44"/>
    </row>
    <row r="433" spans="1:11" ht="20.100000000000001" customHeight="1">
      <c r="A433" s="66"/>
      <c r="B433" s="66"/>
      <c r="C433" s="66"/>
      <c r="D433" s="66"/>
      <c r="E433" s="269"/>
      <c r="F433" s="287" t="str">
        <f t="shared" si="4"/>
        <v/>
      </c>
      <c r="G433" s="84"/>
      <c r="H433" s="42"/>
      <c r="I433" s="42"/>
      <c r="J433" s="44"/>
      <c r="K433" s="44"/>
    </row>
    <row r="434" spans="1:11" ht="20.100000000000001" customHeight="1">
      <c r="A434" s="66"/>
      <c r="B434" s="66"/>
      <c r="C434" s="66"/>
      <c r="D434" s="66"/>
      <c r="E434" s="269"/>
      <c r="F434" s="287" t="str">
        <f t="shared" si="4"/>
        <v/>
      </c>
      <c r="G434" s="84"/>
      <c r="H434" s="42"/>
      <c r="I434" s="42"/>
      <c r="J434" s="44"/>
      <c r="K434" s="44"/>
    </row>
    <row r="435" spans="1:11" ht="20.100000000000001" customHeight="1">
      <c r="A435" s="66"/>
      <c r="B435" s="66"/>
      <c r="C435" s="66"/>
      <c r="D435" s="66"/>
      <c r="E435" s="269"/>
      <c r="F435" s="287" t="str">
        <f t="shared" si="4"/>
        <v/>
      </c>
      <c r="G435" s="84"/>
      <c r="H435" s="42"/>
      <c r="I435" s="42"/>
      <c r="J435" s="44"/>
      <c r="K435" s="44"/>
    </row>
    <row r="436" spans="1:11" ht="20.100000000000001" customHeight="1">
      <c r="A436" s="66"/>
      <c r="B436" s="66"/>
      <c r="C436" s="66"/>
      <c r="D436" s="66"/>
      <c r="E436" s="269"/>
      <c r="F436" s="287" t="str">
        <f t="shared" si="4"/>
        <v/>
      </c>
      <c r="G436" s="84"/>
      <c r="H436" s="42"/>
      <c r="I436" s="42"/>
      <c r="J436" s="44"/>
      <c r="K436" s="44"/>
    </row>
    <row r="437" spans="1:11" ht="20.100000000000001" customHeight="1">
      <c r="A437" s="66"/>
      <c r="B437" s="66"/>
      <c r="C437" s="66"/>
      <c r="D437" s="66"/>
      <c r="E437" s="269"/>
      <c r="F437" s="287" t="str">
        <f t="shared" si="4"/>
        <v/>
      </c>
      <c r="G437" s="84"/>
      <c r="H437" s="42"/>
      <c r="I437" s="42"/>
      <c r="J437" s="44"/>
      <c r="K437" s="44"/>
    </row>
    <row r="438" spans="1:11" ht="20.100000000000001" customHeight="1">
      <c r="A438" s="66"/>
      <c r="B438" s="66"/>
      <c r="C438" s="66"/>
      <c r="D438" s="66"/>
      <c r="E438" s="269"/>
      <c r="F438" s="287" t="str">
        <f t="shared" si="4"/>
        <v/>
      </c>
      <c r="G438" s="84"/>
      <c r="H438" s="42"/>
      <c r="I438" s="42"/>
      <c r="J438" s="44"/>
      <c r="K438" s="44"/>
    </row>
    <row r="439" spans="1:11" ht="20.100000000000001" customHeight="1">
      <c r="A439" s="66"/>
      <c r="B439" s="66"/>
      <c r="C439" s="66"/>
      <c r="D439" s="66"/>
      <c r="E439" s="269"/>
      <c r="F439" s="287" t="str">
        <f t="shared" si="4"/>
        <v/>
      </c>
      <c r="G439" s="84"/>
      <c r="H439" s="42"/>
      <c r="I439" s="42"/>
      <c r="J439" s="44"/>
      <c r="K439" s="44"/>
    </row>
    <row r="440" spans="1:11" ht="20.100000000000001" customHeight="1">
      <c r="A440" s="66"/>
      <c r="B440" s="66"/>
      <c r="C440" s="66"/>
      <c r="D440" s="66"/>
      <c r="E440" s="269"/>
      <c r="F440" s="287" t="str">
        <f t="shared" si="4"/>
        <v/>
      </c>
      <c r="G440" s="84"/>
      <c r="H440" s="42"/>
      <c r="I440" s="42"/>
      <c r="J440" s="44"/>
      <c r="K440" s="44"/>
    </row>
    <row r="441" spans="1:11" ht="20.100000000000001" customHeight="1">
      <c r="A441" s="66"/>
      <c r="B441" s="66"/>
      <c r="C441" s="66"/>
      <c r="D441" s="66"/>
      <c r="E441" s="269"/>
      <c r="F441" s="287" t="str">
        <f t="shared" si="4"/>
        <v/>
      </c>
      <c r="G441" s="84"/>
      <c r="H441" s="42"/>
      <c r="I441" s="42"/>
      <c r="J441" s="44"/>
      <c r="K441" s="44"/>
    </row>
    <row r="442" spans="1:11" ht="20.100000000000001" customHeight="1">
      <c r="A442" s="66"/>
      <c r="B442" s="66"/>
      <c r="C442" s="66"/>
      <c r="D442" s="66"/>
      <c r="E442" s="269"/>
      <c r="F442" s="287" t="str">
        <f t="shared" si="4"/>
        <v/>
      </c>
      <c r="G442" s="84"/>
      <c r="H442" s="42"/>
      <c r="I442" s="42"/>
      <c r="J442" s="44"/>
      <c r="K442" s="44"/>
    </row>
    <row r="443" spans="1:11" ht="20.100000000000001" customHeight="1">
      <c r="A443" s="66"/>
      <c r="B443" s="66"/>
      <c r="C443" s="66"/>
      <c r="D443" s="66"/>
      <c r="E443" s="269"/>
      <c r="F443" s="287" t="str">
        <f t="shared" si="4"/>
        <v/>
      </c>
      <c r="G443" s="84"/>
      <c r="H443" s="42"/>
      <c r="I443" s="42"/>
      <c r="J443" s="44"/>
      <c r="K443" s="44"/>
    </row>
    <row r="444" spans="1:11" ht="20.100000000000001" customHeight="1">
      <c r="A444" s="66"/>
      <c r="B444" s="66"/>
      <c r="C444" s="66"/>
      <c r="D444" s="66"/>
      <c r="E444" s="269"/>
      <c r="F444" s="287" t="str">
        <f t="shared" si="4"/>
        <v/>
      </c>
      <c r="G444" s="84"/>
      <c r="H444" s="42"/>
      <c r="I444" s="42"/>
      <c r="J444" s="44"/>
      <c r="K444" s="44"/>
    </row>
    <row r="445" spans="1:11" ht="20.100000000000001" customHeight="1">
      <c r="A445" s="66"/>
      <c r="B445" s="66"/>
      <c r="C445" s="66"/>
      <c r="D445" s="66"/>
      <c r="E445" s="269"/>
      <c r="F445" s="287" t="str">
        <f t="shared" si="4"/>
        <v/>
      </c>
      <c r="G445" s="84"/>
      <c r="H445" s="42"/>
      <c r="I445" s="42"/>
      <c r="J445" s="44"/>
      <c r="K445" s="44"/>
    </row>
    <row r="446" spans="1:11" ht="20.100000000000001" customHeight="1">
      <c r="A446" s="66"/>
      <c r="B446" s="66"/>
      <c r="C446" s="66"/>
      <c r="D446" s="66"/>
      <c r="E446" s="269"/>
      <c r="F446" s="287" t="str">
        <f t="shared" si="4"/>
        <v/>
      </c>
      <c r="G446" s="84"/>
      <c r="H446" s="42"/>
      <c r="I446" s="42"/>
      <c r="J446" s="44"/>
      <c r="K446" s="44"/>
    </row>
    <row r="447" spans="1:11" ht="20.100000000000001" customHeight="1">
      <c r="A447" s="66"/>
      <c r="B447" s="66"/>
      <c r="C447" s="66"/>
      <c r="D447" s="66"/>
      <c r="E447" s="269"/>
      <c r="F447" s="287" t="str">
        <f t="shared" si="4"/>
        <v/>
      </c>
      <c r="G447" s="84"/>
      <c r="H447" s="42"/>
      <c r="I447" s="42"/>
      <c r="J447" s="44"/>
      <c r="K447" s="44"/>
    </row>
    <row r="448" spans="1:11" ht="20.100000000000001" customHeight="1">
      <c r="A448" s="66"/>
      <c r="B448" s="66"/>
      <c r="C448" s="66"/>
      <c r="D448" s="66"/>
      <c r="E448" s="269"/>
      <c r="F448" s="287" t="str">
        <f t="shared" si="4"/>
        <v/>
      </c>
      <c r="G448" s="84"/>
      <c r="H448" s="42"/>
      <c r="I448" s="42"/>
      <c r="J448" s="44"/>
      <c r="K448" s="44"/>
    </row>
    <row r="449" spans="1:11" ht="20.100000000000001" customHeight="1">
      <c r="A449" s="66"/>
      <c r="B449" s="66"/>
      <c r="C449" s="66"/>
      <c r="D449" s="66"/>
      <c r="E449" s="269"/>
      <c r="F449" s="287" t="str">
        <f t="shared" si="4"/>
        <v/>
      </c>
      <c r="G449" s="84"/>
      <c r="H449" s="42"/>
      <c r="I449" s="42"/>
      <c r="J449" s="44"/>
      <c r="K449" s="44"/>
    </row>
    <row r="450" spans="1:11" ht="20.100000000000001" customHeight="1">
      <c r="A450" s="66"/>
      <c r="B450" s="66"/>
      <c r="C450" s="66"/>
      <c r="D450" s="66"/>
      <c r="E450" s="269"/>
      <c r="F450" s="287" t="str">
        <f t="shared" si="4"/>
        <v/>
      </c>
      <c r="G450" s="84"/>
      <c r="H450" s="42"/>
      <c r="I450" s="42"/>
      <c r="J450" s="44"/>
      <c r="K450" s="44"/>
    </row>
    <row r="451" spans="1:11" ht="20.100000000000001" customHeight="1">
      <c r="A451" s="66"/>
      <c r="B451" s="66"/>
      <c r="C451" s="66"/>
      <c r="D451" s="66"/>
      <c r="E451" s="269"/>
      <c r="F451" s="287" t="str">
        <f t="shared" si="4"/>
        <v/>
      </c>
      <c r="G451" s="84"/>
      <c r="H451" s="42"/>
      <c r="I451" s="42"/>
      <c r="J451" s="44"/>
      <c r="K451" s="44"/>
    </row>
    <row r="452" spans="1:11" ht="20.100000000000001" customHeight="1">
      <c r="A452" s="66"/>
      <c r="B452" s="66"/>
      <c r="C452" s="66"/>
      <c r="D452" s="66"/>
      <c r="E452" s="269"/>
      <c r="F452" s="287" t="str">
        <f t="shared" si="4"/>
        <v/>
      </c>
      <c r="G452" s="84"/>
      <c r="H452" s="42"/>
      <c r="I452" s="42"/>
      <c r="J452" s="44"/>
      <c r="K452" s="44"/>
    </row>
    <row r="453" spans="1:11" ht="20.100000000000001" customHeight="1">
      <c r="A453" s="66"/>
      <c r="B453" s="66"/>
      <c r="C453" s="66"/>
      <c r="D453" s="66"/>
      <c r="E453" s="269"/>
      <c r="F453" s="287" t="str">
        <f t="shared" si="4"/>
        <v/>
      </c>
      <c r="G453" s="84"/>
      <c r="H453" s="42"/>
      <c r="I453" s="42"/>
      <c r="J453" s="44"/>
      <c r="K453" s="44"/>
    </row>
    <row r="454" spans="1:11" ht="20.100000000000001" customHeight="1">
      <c r="A454" s="66"/>
      <c r="B454" s="66"/>
      <c r="C454" s="66"/>
      <c r="D454" s="66"/>
      <c r="E454" s="269"/>
      <c r="F454" s="287" t="str">
        <f t="shared" si="4"/>
        <v/>
      </c>
      <c r="G454" s="84"/>
      <c r="H454" s="42"/>
      <c r="I454" s="42"/>
      <c r="J454" s="44"/>
      <c r="K454" s="44"/>
    </row>
    <row r="455" spans="1:11" ht="20.100000000000001" customHeight="1">
      <c r="A455" s="66"/>
      <c r="B455" s="66"/>
      <c r="C455" s="66"/>
      <c r="D455" s="66"/>
      <c r="E455" s="269"/>
      <c r="F455" s="287" t="str">
        <f t="shared" si="4"/>
        <v/>
      </c>
      <c r="G455" s="84"/>
      <c r="H455" s="42"/>
      <c r="I455" s="42"/>
      <c r="J455" s="44"/>
      <c r="K455" s="44"/>
    </row>
    <row r="456" spans="1:11" ht="20.100000000000001" customHeight="1">
      <c r="A456" s="66"/>
      <c r="B456" s="66"/>
      <c r="C456" s="66"/>
      <c r="D456" s="66"/>
      <c r="E456" s="269"/>
      <c r="F456" s="287" t="str">
        <f t="shared" si="4"/>
        <v/>
      </c>
      <c r="G456" s="84"/>
      <c r="H456" s="42"/>
      <c r="I456" s="42"/>
      <c r="J456" s="44"/>
      <c r="K456" s="44"/>
    </row>
    <row r="457" spans="1:11" ht="20.100000000000001" customHeight="1">
      <c r="A457" s="66"/>
      <c r="B457" s="66"/>
      <c r="C457" s="66"/>
      <c r="D457" s="66"/>
      <c r="E457" s="269"/>
      <c r="F457" s="287" t="str">
        <f t="shared" si="4"/>
        <v/>
      </c>
      <c r="G457" s="84"/>
      <c r="H457" s="42"/>
      <c r="I457" s="42"/>
      <c r="J457" s="44"/>
      <c r="K457" s="44"/>
    </row>
    <row r="458" spans="1:11" ht="20.100000000000001" customHeight="1">
      <c r="A458" s="66"/>
      <c r="B458" s="66"/>
      <c r="C458" s="66"/>
      <c r="D458" s="66"/>
      <c r="E458" s="269"/>
      <c r="F458" s="287" t="str">
        <f t="shared" si="4"/>
        <v/>
      </c>
      <c r="G458" s="84"/>
      <c r="H458" s="42"/>
      <c r="I458" s="42"/>
      <c r="J458" s="44"/>
      <c r="K458" s="44"/>
    </row>
    <row r="459" spans="1:11" ht="20.100000000000001" customHeight="1">
      <c r="A459" s="66"/>
      <c r="B459" s="66"/>
      <c r="C459" s="66"/>
      <c r="D459" s="66"/>
      <c r="E459" s="269"/>
      <c r="F459" s="287" t="str">
        <f t="shared" si="4"/>
        <v/>
      </c>
      <c r="G459" s="84"/>
      <c r="H459" s="42"/>
      <c r="I459" s="42"/>
      <c r="J459" s="44"/>
      <c r="K459" s="44"/>
    </row>
    <row r="460" spans="1:11" ht="20.100000000000001" customHeight="1">
      <c r="A460" s="66"/>
      <c r="B460" s="66"/>
      <c r="C460" s="66"/>
      <c r="D460" s="66"/>
      <c r="E460" s="269"/>
      <c r="F460" s="287" t="str">
        <f t="shared" si="4"/>
        <v/>
      </c>
      <c r="G460" s="84"/>
      <c r="H460" s="42"/>
      <c r="I460" s="42"/>
      <c r="J460" s="44"/>
      <c r="K460" s="44"/>
    </row>
    <row r="461" spans="1:11" ht="20.100000000000001" customHeight="1">
      <c r="A461" s="66"/>
      <c r="B461" s="66"/>
      <c r="C461" s="66"/>
      <c r="D461" s="66"/>
      <c r="E461" s="269"/>
      <c r="F461" s="287" t="str">
        <f t="shared" si="4"/>
        <v/>
      </c>
      <c r="G461" s="84"/>
      <c r="H461" s="42"/>
      <c r="I461" s="42"/>
      <c r="J461" s="44"/>
      <c r="K461" s="44"/>
    </row>
    <row r="462" spans="1:11" ht="20.100000000000001" customHeight="1">
      <c r="A462" s="66"/>
      <c r="B462" s="66"/>
      <c r="C462" s="66"/>
      <c r="D462" s="66"/>
      <c r="E462" s="269"/>
      <c r="F462" s="287" t="str">
        <f t="shared" si="4"/>
        <v/>
      </c>
      <c r="G462" s="84"/>
      <c r="H462" s="42"/>
      <c r="I462" s="42"/>
      <c r="J462" s="44"/>
      <c r="K462" s="44"/>
    </row>
    <row r="463" spans="1:11" ht="20.100000000000001" customHeight="1">
      <c r="A463" s="66"/>
      <c r="B463" s="66"/>
      <c r="C463" s="66"/>
      <c r="D463" s="66"/>
      <c r="E463" s="269"/>
      <c r="F463" s="287" t="str">
        <f t="shared" si="4"/>
        <v/>
      </c>
      <c r="G463" s="84"/>
      <c r="H463" s="42"/>
      <c r="I463" s="42"/>
      <c r="J463" s="44"/>
      <c r="K463" s="44"/>
    </row>
    <row r="464" spans="1:11" ht="19.5" customHeight="1">
      <c r="A464" s="66"/>
      <c r="B464" s="66"/>
      <c r="C464" s="66"/>
      <c r="D464" s="66"/>
      <c r="E464" s="269"/>
      <c r="F464" s="287" t="str">
        <f t="shared" si="4"/>
        <v/>
      </c>
      <c r="G464" s="84"/>
      <c r="H464" s="42"/>
      <c r="I464" s="42"/>
      <c r="J464" s="44"/>
      <c r="K464" s="44"/>
    </row>
    <row r="465" spans="1:11" ht="19.5" customHeight="1">
      <c r="A465" s="66"/>
      <c r="B465" s="66"/>
      <c r="C465" s="66"/>
      <c r="D465" s="66"/>
      <c r="E465" s="269"/>
      <c r="F465" s="287" t="str">
        <f t="shared" si="4"/>
        <v/>
      </c>
      <c r="G465" s="84"/>
      <c r="H465" s="42"/>
      <c r="I465" s="42"/>
      <c r="J465" s="44"/>
      <c r="K465" s="44"/>
    </row>
    <row r="466" spans="1:11" ht="19.5" customHeight="1">
      <c r="A466" s="66"/>
      <c r="B466" s="66"/>
      <c r="C466" s="66"/>
      <c r="D466" s="66"/>
      <c r="E466" s="269"/>
      <c r="F466" s="287" t="str">
        <f t="shared" si="4"/>
        <v/>
      </c>
      <c r="G466" s="84"/>
      <c r="H466" s="42"/>
      <c r="I466" s="42"/>
      <c r="J466" s="44"/>
      <c r="K466" s="44"/>
    </row>
    <row r="467" spans="1:11" ht="19.5" customHeight="1">
      <c r="A467" s="66"/>
      <c r="B467" s="66"/>
      <c r="C467" s="66"/>
      <c r="D467" s="66"/>
      <c r="E467" s="269"/>
      <c r="F467" s="287" t="str">
        <f t="shared" si="4"/>
        <v/>
      </c>
      <c r="G467" s="84"/>
      <c r="H467" s="42"/>
      <c r="I467" s="42"/>
      <c r="J467" s="44"/>
      <c r="K467" s="44"/>
    </row>
    <row r="468" spans="1:11" ht="19.5" customHeight="1">
      <c r="A468" s="66"/>
      <c r="B468" s="66"/>
      <c r="C468" s="66"/>
      <c r="D468" s="66"/>
      <c r="E468" s="269"/>
      <c r="F468" s="287" t="str">
        <f t="shared" si="4"/>
        <v/>
      </c>
      <c r="G468" s="84"/>
      <c r="H468" s="42"/>
      <c r="I468" s="42"/>
      <c r="J468" s="44"/>
      <c r="K468" s="44"/>
    </row>
    <row r="469" spans="1:11" ht="19.5" customHeight="1">
      <c r="A469" s="66"/>
      <c r="B469" s="66"/>
      <c r="C469" s="66"/>
      <c r="D469" s="66"/>
      <c r="E469" s="269"/>
      <c r="F469" s="287" t="str">
        <f t="shared" si="4"/>
        <v/>
      </c>
      <c r="G469" s="84"/>
      <c r="H469" s="42"/>
      <c r="I469" s="42"/>
      <c r="J469" s="44"/>
      <c r="K469" s="44"/>
    </row>
    <row r="470" spans="1:11" ht="19.5" customHeight="1">
      <c r="A470" s="66"/>
      <c r="B470" s="66"/>
      <c r="C470" s="66"/>
      <c r="D470" s="66"/>
      <c r="E470" s="269"/>
      <c r="F470" s="287" t="str">
        <f t="shared" si="4"/>
        <v/>
      </c>
      <c r="G470" s="84"/>
      <c r="H470" s="42"/>
      <c r="I470" s="42"/>
      <c r="J470" s="44"/>
      <c r="K470" s="44"/>
    </row>
    <row r="471" spans="1:11" ht="19.5" customHeight="1">
      <c r="A471" s="66"/>
      <c r="B471" s="66"/>
      <c r="C471" s="66"/>
      <c r="D471" s="66"/>
      <c r="E471" s="269"/>
      <c r="F471" s="287" t="str">
        <f t="shared" si="4"/>
        <v/>
      </c>
      <c r="G471" s="84"/>
      <c r="H471" s="42"/>
      <c r="I471" s="42"/>
      <c r="J471" s="44"/>
      <c r="K471" s="44"/>
    </row>
    <row r="472" spans="1:11" ht="19.5" customHeight="1">
      <c r="A472" s="66"/>
      <c r="B472" s="66"/>
      <c r="C472" s="66"/>
      <c r="D472" s="66"/>
      <c r="E472" s="269"/>
      <c r="F472" s="287" t="str">
        <f t="shared" si="4"/>
        <v/>
      </c>
      <c r="G472" s="84"/>
      <c r="H472" s="42"/>
      <c r="I472" s="42"/>
      <c r="J472" s="44"/>
      <c r="K472" s="44"/>
    </row>
    <row r="473" spans="1:11" ht="19.5" customHeight="1">
      <c r="A473" s="66"/>
      <c r="B473" s="66"/>
      <c r="C473" s="66"/>
      <c r="D473" s="66"/>
      <c r="E473" s="269"/>
      <c r="F473" s="287" t="str">
        <f t="shared" si="4"/>
        <v/>
      </c>
      <c r="G473" s="84"/>
      <c r="H473" s="42"/>
      <c r="I473" s="42"/>
      <c r="J473" s="44"/>
      <c r="K473" s="44"/>
    </row>
    <row r="474" spans="1:11" ht="19.5" customHeight="1">
      <c r="A474" s="66"/>
      <c r="B474" s="66"/>
      <c r="C474" s="66"/>
      <c r="D474" s="66"/>
      <c r="E474" s="269"/>
      <c r="F474" s="287" t="str">
        <f t="shared" si="4"/>
        <v/>
      </c>
      <c r="G474" s="84"/>
      <c r="H474" s="42"/>
      <c r="I474" s="42"/>
      <c r="J474" s="44"/>
      <c r="K474" s="44"/>
    </row>
    <row r="475" spans="1:11" ht="19.5" customHeight="1">
      <c r="A475" s="66"/>
      <c r="B475" s="66"/>
      <c r="C475" s="66"/>
      <c r="D475" s="66"/>
      <c r="E475" s="269"/>
      <c r="F475" s="287" t="str">
        <f t="shared" si="4"/>
        <v/>
      </c>
      <c r="G475" s="84"/>
      <c r="H475" s="42"/>
      <c r="I475" s="42"/>
      <c r="J475" s="44"/>
      <c r="K475" s="44"/>
    </row>
    <row r="476" spans="1:11" ht="19.5" customHeight="1">
      <c r="A476" s="66"/>
      <c r="B476" s="66"/>
      <c r="C476" s="66"/>
      <c r="D476" s="66"/>
      <c r="E476" s="269"/>
      <c r="F476" s="287" t="str">
        <f t="shared" si="4"/>
        <v/>
      </c>
      <c r="G476" s="84"/>
      <c r="H476" s="42"/>
      <c r="I476" s="42"/>
      <c r="J476" s="44"/>
      <c r="K476" s="44"/>
    </row>
    <row r="477" spans="1:11" ht="19.5" customHeight="1">
      <c r="A477" s="66"/>
      <c r="B477" s="66"/>
      <c r="C477" s="66"/>
      <c r="D477" s="66"/>
      <c r="E477" s="269"/>
      <c r="F477" s="287" t="str">
        <f t="shared" ref="F477:F500" si="5">IF(ISBLANK($E477),"",VLOOKUP($E477,참여인력_개요,2,FALSE))</f>
        <v/>
      </c>
      <c r="G477" s="84"/>
      <c r="H477" s="42"/>
      <c r="I477" s="42"/>
      <c r="J477" s="44"/>
      <c r="K477" s="44"/>
    </row>
    <row r="478" spans="1:11" ht="19.5" customHeight="1">
      <c r="A478" s="66"/>
      <c r="B478" s="66"/>
      <c r="C478" s="66"/>
      <c r="D478" s="66"/>
      <c r="E478" s="269"/>
      <c r="F478" s="287" t="str">
        <f t="shared" si="5"/>
        <v/>
      </c>
      <c r="G478" s="84"/>
      <c r="H478" s="42"/>
      <c r="I478" s="42"/>
      <c r="J478" s="44"/>
      <c r="K478" s="44"/>
    </row>
    <row r="479" spans="1:11" ht="19.5" customHeight="1">
      <c r="A479" s="66"/>
      <c r="B479" s="66"/>
      <c r="C479" s="66"/>
      <c r="D479" s="66"/>
      <c r="E479" s="269"/>
      <c r="F479" s="287" t="str">
        <f t="shared" si="5"/>
        <v/>
      </c>
      <c r="G479" s="84"/>
      <c r="H479" s="42"/>
      <c r="I479" s="42"/>
      <c r="J479" s="44"/>
      <c r="K479" s="44"/>
    </row>
    <row r="480" spans="1:11" ht="19.5" customHeight="1">
      <c r="A480" s="66"/>
      <c r="B480" s="66"/>
      <c r="C480" s="66"/>
      <c r="D480" s="66"/>
      <c r="E480" s="269"/>
      <c r="F480" s="287" t="str">
        <f t="shared" si="5"/>
        <v/>
      </c>
      <c r="G480" s="84"/>
      <c r="H480" s="42"/>
      <c r="I480" s="42"/>
      <c r="J480" s="44"/>
      <c r="K480" s="44"/>
    </row>
    <row r="481" spans="1:11" ht="19.5" customHeight="1">
      <c r="A481" s="66"/>
      <c r="B481" s="66"/>
      <c r="C481" s="66"/>
      <c r="D481" s="66"/>
      <c r="E481" s="269"/>
      <c r="F481" s="287" t="str">
        <f t="shared" si="5"/>
        <v/>
      </c>
      <c r="G481" s="84"/>
      <c r="H481" s="42"/>
      <c r="I481" s="42"/>
      <c r="J481" s="44"/>
      <c r="K481" s="44"/>
    </row>
    <row r="482" spans="1:11" ht="19.5" customHeight="1">
      <c r="A482" s="66"/>
      <c r="B482" s="66"/>
      <c r="C482" s="66"/>
      <c r="D482" s="66"/>
      <c r="E482" s="269"/>
      <c r="F482" s="287" t="str">
        <f t="shared" si="5"/>
        <v/>
      </c>
      <c r="G482" s="84"/>
      <c r="H482" s="42"/>
      <c r="I482" s="42"/>
      <c r="J482" s="44"/>
      <c r="K482" s="44"/>
    </row>
    <row r="483" spans="1:11" ht="19.5" customHeight="1">
      <c r="A483" s="66"/>
      <c r="B483" s="66"/>
      <c r="C483" s="66"/>
      <c r="D483" s="66"/>
      <c r="E483" s="269"/>
      <c r="F483" s="287" t="str">
        <f t="shared" si="5"/>
        <v/>
      </c>
      <c r="G483" s="84"/>
      <c r="H483" s="42"/>
      <c r="I483" s="42"/>
      <c r="J483" s="44"/>
      <c r="K483" s="44"/>
    </row>
    <row r="484" spans="1:11" ht="19.5" customHeight="1">
      <c r="A484" s="66"/>
      <c r="B484" s="66"/>
      <c r="C484" s="66"/>
      <c r="D484" s="66"/>
      <c r="E484" s="269"/>
      <c r="F484" s="287" t="str">
        <f t="shared" si="5"/>
        <v/>
      </c>
      <c r="G484" s="84"/>
      <c r="H484" s="42"/>
      <c r="I484" s="42"/>
      <c r="J484" s="44"/>
      <c r="K484" s="44"/>
    </row>
    <row r="485" spans="1:11" ht="19.5" customHeight="1">
      <c r="A485" s="66"/>
      <c r="B485" s="66"/>
      <c r="C485" s="66"/>
      <c r="D485" s="66"/>
      <c r="E485" s="269"/>
      <c r="F485" s="287" t="str">
        <f t="shared" si="5"/>
        <v/>
      </c>
      <c r="G485" s="84"/>
      <c r="H485" s="42"/>
      <c r="I485" s="42"/>
      <c r="J485" s="44"/>
      <c r="K485" s="44"/>
    </row>
    <row r="486" spans="1:11" ht="19.5" customHeight="1">
      <c r="A486" s="66"/>
      <c r="B486" s="66"/>
      <c r="C486" s="66"/>
      <c r="D486" s="66"/>
      <c r="E486" s="269"/>
      <c r="F486" s="287" t="str">
        <f t="shared" si="5"/>
        <v/>
      </c>
      <c r="G486" s="84"/>
      <c r="H486" s="42"/>
      <c r="I486" s="42"/>
      <c r="J486" s="44"/>
      <c r="K486" s="44"/>
    </row>
    <row r="487" spans="1:11" ht="19.5" customHeight="1">
      <c r="A487" s="66"/>
      <c r="B487" s="66"/>
      <c r="C487" s="66"/>
      <c r="D487" s="66"/>
      <c r="E487" s="269"/>
      <c r="F487" s="287" t="str">
        <f t="shared" si="5"/>
        <v/>
      </c>
      <c r="G487" s="84"/>
      <c r="H487" s="42"/>
      <c r="I487" s="42"/>
      <c r="J487" s="44"/>
      <c r="K487" s="44"/>
    </row>
    <row r="488" spans="1:11" ht="19.5" customHeight="1">
      <c r="A488" s="66"/>
      <c r="B488" s="66"/>
      <c r="C488" s="66"/>
      <c r="D488" s="66"/>
      <c r="E488" s="269"/>
      <c r="F488" s="287" t="str">
        <f t="shared" si="5"/>
        <v/>
      </c>
      <c r="G488" s="84"/>
      <c r="H488" s="42"/>
      <c r="I488" s="42"/>
      <c r="J488" s="44"/>
      <c r="K488" s="44"/>
    </row>
    <row r="489" spans="1:11" ht="19.5" customHeight="1">
      <c r="A489" s="66"/>
      <c r="B489" s="66"/>
      <c r="C489" s="66"/>
      <c r="D489" s="66"/>
      <c r="E489" s="269"/>
      <c r="F489" s="287" t="str">
        <f t="shared" si="5"/>
        <v/>
      </c>
      <c r="G489" s="84"/>
      <c r="H489" s="42"/>
      <c r="I489" s="42"/>
      <c r="J489" s="44"/>
      <c r="K489" s="44"/>
    </row>
    <row r="490" spans="1:11" ht="19.5" customHeight="1">
      <c r="A490" s="66"/>
      <c r="B490" s="66"/>
      <c r="C490" s="66"/>
      <c r="D490" s="66"/>
      <c r="E490" s="269"/>
      <c r="F490" s="287" t="str">
        <f t="shared" si="5"/>
        <v/>
      </c>
      <c r="G490" s="84"/>
      <c r="H490" s="42"/>
      <c r="I490" s="42"/>
      <c r="J490" s="44"/>
      <c r="K490" s="44"/>
    </row>
    <row r="491" spans="1:11" ht="19.5" customHeight="1">
      <c r="A491" s="66"/>
      <c r="B491" s="66"/>
      <c r="C491" s="66"/>
      <c r="D491" s="66"/>
      <c r="E491" s="269"/>
      <c r="F491" s="287" t="str">
        <f t="shared" si="5"/>
        <v/>
      </c>
      <c r="G491" s="84"/>
      <c r="H491" s="42"/>
      <c r="I491" s="42"/>
      <c r="J491" s="44"/>
      <c r="K491" s="44"/>
    </row>
    <row r="492" spans="1:11" ht="19.5" customHeight="1">
      <c r="A492" s="66"/>
      <c r="B492" s="66"/>
      <c r="C492" s="66"/>
      <c r="D492" s="66"/>
      <c r="E492" s="269"/>
      <c r="F492" s="287" t="str">
        <f t="shared" si="5"/>
        <v/>
      </c>
      <c r="G492" s="84"/>
      <c r="H492" s="42"/>
      <c r="I492" s="42"/>
      <c r="J492" s="44"/>
      <c r="K492" s="44"/>
    </row>
    <row r="493" spans="1:11" ht="19.5" customHeight="1">
      <c r="A493" s="66"/>
      <c r="B493" s="66"/>
      <c r="C493" s="66"/>
      <c r="D493" s="66"/>
      <c r="E493" s="269"/>
      <c r="F493" s="287" t="str">
        <f t="shared" si="5"/>
        <v/>
      </c>
      <c r="G493" s="84"/>
      <c r="H493" s="42"/>
      <c r="I493" s="42"/>
      <c r="J493" s="44"/>
      <c r="K493" s="44"/>
    </row>
    <row r="494" spans="1:11" ht="19.5" customHeight="1">
      <c r="A494" s="66"/>
      <c r="B494" s="66"/>
      <c r="C494" s="66"/>
      <c r="D494" s="66"/>
      <c r="E494" s="269"/>
      <c r="F494" s="287" t="str">
        <f t="shared" si="5"/>
        <v/>
      </c>
      <c r="G494" s="84"/>
      <c r="H494" s="42"/>
      <c r="I494" s="42"/>
      <c r="J494" s="44"/>
      <c r="K494" s="44"/>
    </row>
    <row r="495" spans="1:11" ht="19.5" customHeight="1">
      <c r="A495" s="66"/>
      <c r="B495" s="66"/>
      <c r="C495" s="66"/>
      <c r="D495" s="66"/>
      <c r="E495" s="269"/>
      <c r="F495" s="287" t="str">
        <f t="shared" si="5"/>
        <v/>
      </c>
      <c r="G495" s="84"/>
      <c r="H495" s="42"/>
      <c r="I495" s="42"/>
      <c r="J495" s="44"/>
      <c r="K495" s="44"/>
    </row>
    <row r="496" spans="1:11" ht="19.5" customHeight="1">
      <c r="A496" s="66"/>
      <c r="B496" s="66"/>
      <c r="C496" s="66"/>
      <c r="D496" s="66"/>
      <c r="E496" s="269"/>
      <c r="F496" s="287" t="str">
        <f t="shared" si="5"/>
        <v/>
      </c>
      <c r="G496" s="84"/>
      <c r="H496" s="42"/>
      <c r="I496" s="42"/>
      <c r="J496" s="44"/>
      <c r="K496" s="44"/>
    </row>
    <row r="497" spans="1:11" ht="19.5" customHeight="1">
      <c r="A497" s="66"/>
      <c r="B497" s="66"/>
      <c r="C497" s="66"/>
      <c r="D497" s="66"/>
      <c r="E497" s="269"/>
      <c r="F497" s="287" t="str">
        <f t="shared" si="5"/>
        <v/>
      </c>
      <c r="G497" s="84"/>
      <c r="H497" s="42"/>
      <c r="I497" s="42"/>
      <c r="J497" s="44"/>
      <c r="K497" s="44"/>
    </row>
    <row r="498" spans="1:11" ht="19.5" customHeight="1">
      <c r="A498" s="66"/>
      <c r="B498" s="66"/>
      <c r="C498" s="66"/>
      <c r="D498" s="66"/>
      <c r="E498" s="269"/>
      <c r="F498" s="287" t="str">
        <f t="shared" si="5"/>
        <v/>
      </c>
      <c r="G498" s="84"/>
      <c r="H498" s="42"/>
      <c r="I498" s="42"/>
      <c r="J498" s="44"/>
      <c r="K498" s="44"/>
    </row>
    <row r="499" spans="1:11" ht="19.5" customHeight="1">
      <c r="A499" s="66"/>
      <c r="B499" s="66"/>
      <c r="C499" s="66"/>
      <c r="D499" s="66"/>
      <c r="E499" s="269"/>
      <c r="F499" s="287" t="str">
        <f t="shared" si="5"/>
        <v/>
      </c>
      <c r="G499" s="84"/>
      <c r="H499" s="42"/>
      <c r="I499" s="42"/>
      <c r="J499" s="44"/>
      <c r="K499" s="44"/>
    </row>
    <row r="500" spans="1:11" ht="19.5" customHeight="1">
      <c r="A500" s="66"/>
      <c r="B500" s="66"/>
      <c r="C500" s="66"/>
      <c r="D500" s="66"/>
      <c r="E500" s="269"/>
      <c r="F500" s="287" t="str">
        <f t="shared" si="5"/>
        <v/>
      </c>
      <c r="G500" s="84"/>
      <c r="H500" s="42"/>
      <c r="I500" s="42"/>
      <c r="J500" s="44"/>
      <c r="K500" s="44"/>
    </row>
  </sheetData>
  <sheetProtection formatRows="0" insertRows="0" deleteRows="0" selectLockedCells="1"/>
  <mergeCells count="2">
    <mergeCell ref="G3:K3"/>
    <mergeCell ref="E3:F3"/>
  </mergeCells>
  <phoneticPr fontId="3" type="noConversion"/>
  <dataValidations count="1">
    <dataValidation type="date" allowBlank="1" showInputMessage="1" showErrorMessage="1" error="연월일을 입력" sqref="G1:G1048576" xr:uid="{00000000-0002-0000-0A00-000000000000}">
      <formula1>1</formula1>
      <formula2>2958465</formula2>
    </dataValidation>
  </dataValidations>
  <pageMargins left="1.1023622047244095" right="0.19685039370078741" top="1.1023622047244095" bottom="0.19685039370078741" header="0.78740157480314965" footer="0.19685039370078741"/>
  <pageSetup paperSize="9" scale="75" orientation="landscape" r:id="rId1"/>
  <headerFooter>
    <oddHeader>&amp;L&amp;"-,굵게"&amp;18 3.3&amp;K000000. 참여인력 학력 (&amp;P쪽/&amp;N쪽)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Q500"/>
  <sheetViews>
    <sheetView view="pageBreakPreview" topLeftCell="E3" zoomScale="85" zoomScaleNormal="100" zoomScaleSheetLayoutView="85" workbookViewId="0">
      <selection activeCell="E3" sqref="E3:F3"/>
    </sheetView>
  </sheetViews>
  <sheetFormatPr defaultColWidth="9" defaultRowHeight="13.5"/>
  <cols>
    <col min="1" max="1" width="9.625" style="129" hidden="1" customWidth="1"/>
    <col min="2" max="2" width="8" style="129" hidden="1" customWidth="1"/>
    <col min="3" max="3" width="9.625" style="129" hidden="1" customWidth="1"/>
    <col min="4" max="4" width="4.75" style="129" hidden="1" customWidth="1"/>
    <col min="5" max="5" width="10.625" style="2" customWidth="1"/>
    <col min="6" max="6" width="12.625" style="157" customWidth="1"/>
    <col min="7" max="7" width="11.5" style="157" bestFit="1" customWidth="1"/>
    <col min="8" max="8" width="36.875" style="28" bestFit="1" customWidth="1"/>
    <col min="9" max="9" width="9.125" style="28" bestFit="1" customWidth="1"/>
    <col min="10" max="10" width="12.125" style="28" bestFit="1" customWidth="1"/>
    <col min="11" max="11" width="11.625" style="28" bestFit="1" customWidth="1"/>
    <col min="12" max="13" width="12.625" style="48" customWidth="1"/>
    <col min="14" max="14" width="8.625" style="159" customWidth="1"/>
    <col min="15" max="15" width="10.625" style="159" customWidth="1"/>
    <col min="16" max="16384" width="9" style="28"/>
  </cols>
  <sheetData>
    <row r="1" spans="1:17" ht="13.5" hidden="1" customHeight="1">
      <c r="A1" s="78" t="s">
        <v>144</v>
      </c>
      <c r="B1" s="78" t="s">
        <v>184</v>
      </c>
      <c r="C1" s="78" t="s">
        <v>289</v>
      </c>
      <c r="D1" s="78" t="s">
        <v>178</v>
      </c>
      <c r="E1" s="74" t="s">
        <v>290</v>
      </c>
      <c r="F1" s="156" t="s">
        <v>291</v>
      </c>
      <c r="G1" s="156"/>
      <c r="H1" s="76" t="s">
        <v>316</v>
      </c>
      <c r="I1" s="76" t="s">
        <v>294</v>
      </c>
      <c r="J1" s="76" t="s">
        <v>295</v>
      </c>
      <c r="K1" s="76" t="s">
        <v>332</v>
      </c>
      <c r="L1" s="72" t="s">
        <v>317</v>
      </c>
      <c r="M1" s="72" t="s">
        <v>318</v>
      </c>
      <c r="N1" s="158" t="s">
        <v>333</v>
      </c>
      <c r="O1" s="158" t="s">
        <v>334</v>
      </c>
    </row>
    <row r="2" spans="1:17" ht="13.5" hidden="1" customHeight="1">
      <c r="A2" s="78"/>
      <c r="B2" s="78"/>
      <c r="C2" s="78"/>
      <c r="D2" s="78"/>
      <c r="E2" s="74"/>
      <c r="F2" s="156"/>
      <c r="G2" s="156"/>
      <c r="H2" s="76"/>
      <c r="I2" s="76"/>
      <c r="J2" s="76"/>
      <c r="K2" s="76"/>
      <c r="L2" s="72"/>
      <c r="M2" s="72"/>
      <c r="N2" s="158"/>
      <c r="O2" s="158"/>
    </row>
    <row r="3" spans="1:17" ht="30" customHeight="1">
      <c r="A3" s="78"/>
      <c r="B3" s="78"/>
      <c r="C3" s="78"/>
      <c r="D3" s="160"/>
      <c r="E3" s="687" t="s">
        <v>538</v>
      </c>
      <c r="F3" s="688"/>
      <c r="G3" s="674" t="s">
        <v>518</v>
      </c>
      <c r="H3" s="656"/>
      <c r="I3" s="656"/>
      <c r="J3" s="656"/>
      <c r="K3" s="657"/>
      <c r="L3" s="687" t="s">
        <v>84</v>
      </c>
      <c r="M3" s="689"/>
      <c r="N3" s="689"/>
      <c r="O3" s="690" t="s">
        <v>663</v>
      </c>
    </row>
    <row r="4" spans="1:17" ht="45" customHeight="1">
      <c r="A4" s="78" t="s">
        <v>139</v>
      </c>
      <c r="B4" s="78" t="s">
        <v>140</v>
      </c>
      <c r="C4" s="78" t="s">
        <v>141</v>
      </c>
      <c r="D4" s="78" t="s">
        <v>142</v>
      </c>
      <c r="E4" s="25" t="s">
        <v>57</v>
      </c>
      <c r="F4" s="99" t="s">
        <v>660</v>
      </c>
      <c r="G4" s="99" t="s">
        <v>519</v>
      </c>
      <c r="H4" s="25" t="s">
        <v>58</v>
      </c>
      <c r="I4" s="25" t="s">
        <v>0</v>
      </c>
      <c r="J4" s="234" t="s">
        <v>14</v>
      </c>
      <c r="K4" s="25" t="s">
        <v>19</v>
      </c>
      <c r="L4" s="349" t="s">
        <v>59</v>
      </c>
      <c r="M4" s="349" t="s">
        <v>60</v>
      </c>
      <c r="N4" s="111" t="s">
        <v>61</v>
      </c>
      <c r="O4" s="691"/>
    </row>
    <row r="5" spans="1:17" ht="13.5" hidden="1" customHeight="1">
      <c r="O5" s="161"/>
    </row>
    <row r="6" spans="1:17" ht="13.5" hidden="1" customHeight="1">
      <c r="O6" s="161"/>
    </row>
    <row r="7" spans="1:17" ht="13.5" hidden="1" customHeight="1">
      <c r="O7" s="161"/>
    </row>
    <row r="8" spans="1:17" ht="13.5" hidden="1" customHeight="1">
      <c r="F8" s="156"/>
      <c r="O8" s="161"/>
    </row>
    <row r="9" spans="1:17" ht="13.5" hidden="1" customHeight="1">
      <c r="F9" s="156"/>
      <c r="O9" s="161"/>
    </row>
    <row r="10" spans="1:17" ht="13.5" hidden="1" customHeight="1">
      <c r="F10" s="156"/>
      <c r="O10" s="161"/>
    </row>
    <row r="11" spans="1:17" s="5" customFormat="1" ht="37.5" customHeight="1">
      <c r="A11" s="68"/>
      <c r="B11" s="68"/>
      <c r="C11" s="68"/>
      <c r="D11" s="66"/>
      <c r="E11" s="44" t="s">
        <v>620</v>
      </c>
      <c r="F11" s="287">
        <f t="shared" ref="F11:F17" si="0">IF(ISBLANK($E11),"",VLOOKUP($E11,참여인력_개요,2,FALSE))</f>
        <v>25569</v>
      </c>
      <c r="G11" s="195" t="s">
        <v>572</v>
      </c>
      <c r="H11" s="87" t="s">
        <v>967</v>
      </c>
      <c r="I11" s="42" t="s">
        <v>562</v>
      </c>
      <c r="J11" s="42" t="s">
        <v>573</v>
      </c>
      <c r="K11" s="41" t="s">
        <v>968</v>
      </c>
      <c r="L11" s="84">
        <v>39448</v>
      </c>
      <c r="M11" s="84">
        <f>제안서작성기준일</f>
        <v>46022</v>
      </c>
      <c r="N11" s="337">
        <f>DATEDIF(L11,M11,"d")/365</f>
        <v>18.010958904109589</v>
      </c>
      <c r="O11" s="222" t="s">
        <v>863</v>
      </c>
      <c r="Q11" s="323"/>
    </row>
    <row r="12" spans="1:17" s="5" customFormat="1" ht="37.5" customHeight="1">
      <c r="A12" s="66"/>
      <c r="B12" s="66"/>
      <c r="C12" s="66"/>
      <c r="D12" s="66"/>
      <c r="E12" s="44" t="s">
        <v>620</v>
      </c>
      <c r="F12" s="287">
        <f t="shared" si="0"/>
        <v>25569</v>
      </c>
      <c r="G12" s="195" t="s">
        <v>572</v>
      </c>
      <c r="H12" s="87" t="s">
        <v>969</v>
      </c>
      <c r="I12" s="42" t="s">
        <v>970</v>
      </c>
      <c r="J12" s="42" t="s">
        <v>573</v>
      </c>
      <c r="K12" s="41" t="s">
        <v>971</v>
      </c>
      <c r="L12" s="84">
        <v>38353</v>
      </c>
      <c r="M12" s="84">
        <v>39447</v>
      </c>
      <c r="N12" s="337">
        <f t="shared" ref="N12:N17" si="1">DATEDIF(L12,M12,"d")/365</f>
        <v>2.9972602739726026</v>
      </c>
      <c r="O12" s="222" t="s">
        <v>1137</v>
      </c>
      <c r="Q12" s="323"/>
    </row>
    <row r="13" spans="1:17" s="5" customFormat="1" ht="37.5" customHeight="1">
      <c r="A13" s="66"/>
      <c r="B13" s="66"/>
      <c r="C13" s="66"/>
      <c r="D13" s="66"/>
      <c r="E13" s="44" t="s">
        <v>620</v>
      </c>
      <c r="F13" s="287">
        <f t="shared" si="0"/>
        <v>25569</v>
      </c>
      <c r="G13" s="195" t="s">
        <v>643</v>
      </c>
      <c r="H13" s="87" t="s">
        <v>972</v>
      </c>
      <c r="I13" s="42" t="s">
        <v>973</v>
      </c>
      <c r="J13" s="42" t="s">
        <v>573</v>
      </c>
      <c r="K13" s="41" t="s">
        <v>968</v>
      </c>
      <c r="L13" s="84">
        <v>37622</v>
      </c>
      <c r="M13" s="84">
        <v>38352</v>
      </c>
      <c r="N13" s="337">
        <f t="shared" si="1"/>
        <v>2</v>
      </c>
      <c r="O13" s="222" t="s">
        <v>863</v>
      </c>
      <c r="Q13" s="323"/>
    </row>
    <row r="14" spans="1:17" s="5" customFormat="1" ht="37.5" customHeight="1">
      <c r="A14" s="66"/>
      <c r="B14" s="66"/>
      <c r="C14" s="66"/>
      <c r="D14" s="66"/>
      <c r="E14" s="44" t="s">
        <v>626</v>
      </c>
      <c r="F14" s="287">
        <f t="shared" si="0"/>
        <v>31705</v>
      </c>
      <c r="G14" s="195" t="s">
        <v>572</v>
      </c>
      <c r="H14" s="87" t="s">
        <v>967</v>
      </c>
      <c r="I14" s="42" t="s">
        <v>974</v>
      </c>
      <c r="J14" s="42" t="s">
        <v>975</v>
      </c>
      <c r="K14" s="41" t="s">
        <v>976</v>
      </c>
      <c r="L14" s="84">
        <v>39814</v>
      </c>
      <c r="M14" s="84">
        <f>제안서작성기준일</f>
        <v>46022</v>
      </c>
      <c r="N14" s="337">
        <f t="shared" si="1"/>
        <v>17.008219178082193</v>
      </c>
      <c r="O14" s="222" t="s">
        <v>865</v>
      </c>
    </row>
    <row r="15" spans="1:17" s="5" customFormat="1" ht="37.5" customHeight="1">
      <c r="A15" s="66"/>
      <c r="B15" s="66"/>
      <c r="C15" s="66"/>
      <c r="D15" s="66"/>
      <c r="E15" s="44" t="s">
        <v>977</v>
      </c>
      <c r="F15" s="287">
        <f t="shared" si="0"/>
        <v>25518</v>
      </c>
      <c r="G15" s="195" t="s">
        <v>572</v>
      </c>
      <c r="H15" s="87" t="s">
        <v>978</v>
      </c>
      <c r="I15" s="42" t="s">
        <v>979</v>
      </c>
      <c r="J15" s="42" t="s">
        <v>975</v>
      </c>
      <c r="K15" s="41" t="s">
        <v>980</v>
      </c>
      <c r="L15" s="84">
        <v>39814</v>
      </c>
      <c r="M15" s="84">
        <f>제안서작성기준일</f>
        <v>46022</v>
      </c>
      <c r="N15" s="337">
        <f t="shared" si="1"/>
        <v>17.008219178082193</v>
      </c>
      <c r="O15" s="222" t="s">
        <v>864</v>
      </c>
    </row>
    <row r="16" spans="1:17" s="5" customFormat="1" ht="37.5" customHeight="1">
      <c r="A16" s="66"/>
      <c r="B16" s="66"/>
      <c r="C16" s="66"/>
      <c r="D16" s="66"/>
      <c r="E16" s="44" t="s">
        <v>981</v>
      </c>
      <c r="F16" s="287">
        <f t="shared" si="0"/>
        <v>27677</v>
      </c>
      <c r="G16" s="195" t="s">
        <v>572</v>
      </c>
      <c r="H16" s="87" t="s">
        <v>982</v>
      </c>
      <c r="I16" s="42" t="s">
        <v>983</v>
      </c>
      <c r="J16" s="42" t="s">
        <v>975</v>
      </c>
      <c r="K16" s="41" t="s">
        <v>984</v>
      </c>
      <c r="L16" s="84">
        <v>39814</v>
      </c>
      <c r="M16" s="84">
        <f>제안서작성기준일</f>
        <v>46022</v>
      </c>
      <c r="N16" s="337">
        <f t="shared" si="1"/>
        <v>17.008219178082193</v>
      </c>
      <c r="O16" s="222" t="s">
        <v>864</v>
      </c>
    </row>
    <row r="17" spans="1:15" s="5" customFormat="1" ht="37.5" customHeight="1">
      <c r="A17" s="66"/>
      <c r="B17" s="66"/>
      <c r="C17" s="66"/>
      <c r="D17" s="66"/>
      <c r="E17" s="44" t="s">
        <v>985</v>
      </c>
      <c r="F17" s="287">
        <f t="shared" si="0"/>
        <v>28773</v>
      </c>
      <c r="G17" s="195" t="s">
        <v>572</v>
      </c>
      <c r="H17" s="87" t="s">
        <v>986</v>
      </c>
      <c r="I17" s="42" t="s">
        <v>987</v>
      </c>
      <c r="J17" s="42" t="s">
        <v>975</v>
      </c>
      <c r="K17" s="41" t="s">
        <v>988</v>
      </c>
      <c r="L17" s="84">
        <v>39814</v>
      </c>
      <c r="M17" s="84">
        <f>제안서작성기준일</f>
        <v>46022</v>
      </c>
      <c r="N17" s="337">
        <f t="shared" si="1"/>
        <v>17.008219178082193</v>
      </c>
      <c r="O17" s="222" t="s">
        <v>864</v>
      </c>
    </row>
    <row r="18" spans="1:15" s="5" customFormat="1" ht="37.5" customHeight="1">
      <c r="A18" s="66"/>
      <c r="B18" s="66"/>
      <c r="C18" s="66"/>
      <c r="D18" s="66"/>
      <c r="E18" s="44"/>
      <c r="F18" s="287" t="str">
        <f t="shared" ref="F18:F220" si="2">IF(ISBLANK($E18),"",VLOOKUP($E18,참여인력_개요,2,FALSE))</f>
        <v/>
      </c>
      <c r="G18" s="195"/>
      <c r="H18" s="87"/>
      <c r="I18" s="42"/>
      <c r="J18" s="42"/>
      <c r="K18" s="41"/>
      <c r="L18" s="84"/>
      <c r="M18" s="84"/>
      <c r="N18" s="175">
        <f t="shared" ref="N18:N75" si="3">DATEDIF(L18,M18,"d")/365</f>
        <v>0</v>
      </c>
      <c r="O18" s="222"/>
    </row>
    <row r="19" spans="1:15" s="5" customFormat="1" ht="37.5" customHeight="1">
      <c r="A19" s="66"/>
      <c r="B19" s="66"/>
      <c r="C19" s="66"/>
      <c r="D19" s="66"/>
      <c r="E19" s="44"/>
      <c r="F19" s="287" t="str">
        <f t="shared" si="2"/>
        <v/>
      </c>
      <c r="G19" s="195"/>
      <c r="H19" s="87"/>
      <c r="I19" s="42"/>
      <c r="J19" s="42"/>
      <c r="K19" s="41"/>
      <c r="L19" s="84"/>
      <c r="M19" s="84"/>
      <c r="N19" s="175">
        <f t="shared" si="3"/>
        <v>0</v>
      </c>
      <c r="O19" s="222"/>
    </row>
    <row r="20" spans="1:15" s="5" customFormat="1" ht="37.5" customHeight="1">
      <c r="A20" s="66"/>
      <c r="B20" s="66"/>
      <c r="C20" s="66"/>
      <c r="D20" s="66"/>
      <c r="E20" s="44"/>
      <c r="F20" s="287" t="str">
        <f t="shared" si="2"/>
        <v/>
      </c>
      <c r="G20" s="195"/>
      <c r="H20" s="87"/>
      <c r="I20" s="42"/>
      <c r="J20" s="42"/>
      <c r="K20" s="41"/>
      <c r="L20" s="84"/>
      <c r="M20" s="84"/>
      <c r="N20" s="175">
        <f t="shared" si="3"/>
        <v>0</v>
      </c>
      <c r="O20" s="222"/>
    </row>
    <row r="21" spans="1:15" s="5" customFormat="1" ht="37.5" customHeight="1">
      <c r="A21" s="66"/>
      <c r="B21" s="66"/>
      <c r="C21" s="66"/>
      <c r="D21" s="66"/>
      <c r="E21" s="44"/>
      <c r="F21" s="287" t="str">
        <f t="shared" si="2"/>
        <v/>
      </c>
      <c r="G21" s="195"/>
      <c r="H21" s="87"/>
      <c r="I21" s="42"/>
      <c r="J21" s="42"/>
      <c r="K21" s="41"/>
      <c r="L21" s="84"/>
      <c r="M21" s="84"/>
      <c r="N21" s="175">
        <f t="shared" si="3"/>
        <v>0</v>
      </c>
      <c r="O21" s="222"/>
    </row>
    <row r="22" spans="1:15" s="5" customFormat="1" ht="37.5" customHeight="1">
      <c r="A22" s="66"/>
      <c r="B22" s="66"/>
      <c r="C22" s="66"/>
      <c r="D22" s="66"/>
      <c r="E22" s="44"/>
      <c r="F22" s="287" t="str">
        <f t="shared" si="2"/>
        <v/>
      </c>
      <c r="G22" s="195"/>
      <c r="H22" s="87"/>
      <c r="I22" s="42"/>
      <c r="J22" s="42"/>
      <c r="K22" s="41"/>
      <c r="L22" s="84"/>
      <c r="M22" s="84"/>
      <c r="N22" s="175">
        <f t="shared" si="3"/>
        <v>0</v>
      </c>
      <c r="O22" s="222"/>
    </row>
    <row r="23" spans="1:15" s="5" customFormat="1" ht="37.5" customHeight="1">
      <c r="A23" s="66"/>
      <c r="B23" s="66"/>
      <c r="C23" s="66"/>
      <c r="D23" s="66"/>
      <c r="E23" s="44"/>
      <c r="F23" s="287" t="str">
        <f t="shared" si="2"/>
        <v/>
      </c>
      <c r="G23" s="195"/>
      <c r="H23" s="87"/>
      <c r="I23" s="42"/>
      <c r="J23" s="42"/>
      <c r="K23" s="41"/>
      <c r="L23" s="84"/>
      <c r="M23" s="84"/>
      <c r="N23" s="175">
        <f t="shared" si="3"/>
        <v>0</v>
      </c>
      <c r="O23" s="222"/>
    </row>
    <row r="24" spans="1:15" s="5" customFormat="1" ht="37.5" customHeight="1">
      <c r="A24" s="66"/>
      <c r="B24" s="66"/>
      <c r="C24" s="66"/>
      <c r="D24" s="66"/>
      <c r="E24" s="44"/>
      <c r="F24" s="287" t="str">
        <f t="shared" si="2"/>
        <v/>
      </c>
      <c r="G24" s="195"/>
      <c r="H24" s="87"/>
      <c r="I24" s="42"/>
      <c r="J24" s="42"/>
      <c r="K24" s="41"/>
      <c r="L24" s="84"/>
      <c r="M24" s="84"/>
      <c r="N24" s="175">
        <f t="shared" si="3"/>
        <v>0</v>
      </c>
      <c r="O24" s="222"/>
    </row>
    <row r="25" spans="1:15" s="5" customFormat="1" ht="37.5" customHeight="1">
      <c r="A25" s="66"/>
      <c r="B25" s="66"/>
      <c r="C25" s="66"/>
      <c r="D25" s="66"/>
      <c r="E25" s="44"/>
      <c r="F25" s="287" t="str">
        <f t="shared" si="2"/>
        <v/>
      </c>
      <c r="G25" s="195"/>
      <c r="H25" s="87"/>
      <c r="I25" s="42"/>
      <c r="J25" s="42"/>
      <c r="K25" s="41"/>
      <c r="L25" s="84"/>
      <c r="M25" s="84"/>
      <c r="N25" s="175">
        <f t="shared" si="3"/>
        <v>0</v>
      </c>
      <c r="O25" s="222"/>
    </row>
    <row r="26" spans="1:15" s="5" customFormat="1" ht="37.5" customHeight="1">
      <c r="A26" s="66"/>
      <c r="B26" s="66"/>
      <c r="C26" s="66"/>
      <c r="D26" s="66"/>
      <c r="E26" s="44"/>
      <c r="F26" s="287" t="str">
        <f t="shared" si="2"/>
        <v/>
      </c>
      <c r="G26" s="195"/>
      <c r="H26" s="87"/>
      <c r="I26" s="42"/>
      <c r="J26" s="42"/>
      <c r="K26" s="41"/>
      <c r="L26" s="84"/>
      <c r="M26" s="84"/>
      <c r="N26" s="175">
        <f t="shared" si="3"/>
        <v>0</v>
      </c>
      <c r="O26" s="222"/>
    </row>
    <row r="27" spans="1:15" s="5" customFormat="1" ht="37.5" customHeight="1">
      <c r="A27" s="66"/>
      <c r="B27" s="66"/>
      <c r="C27" s="66"/>
      <c r="D27" s="66"/>
      <c r="E27" s="44"/>
      <c r="F27" s="287" t="str">
        <f t="shared" si="2"/>
        <v/>
      </c>
      <c r="G27" s="195"/>
      <c r="H27" s="87"/>
      <c r="I27" s="42"/>
      <c r="J27" s="42"/>
      <c r="K27" s="41"/>
      <c r="L27" s="84"/>
      <c r="M27" s="84"/>
      <c r="N27" s="175">
        <f t="shared" si="3"/>
        <v>0</v>
      </c>
      <c r="O27" s="222"/>
    </row>
    <row r="28" spans="1:15" s="5" customFormat="1" ht="37.5" customHeight="1">
      <c r="A28" s="66"/>
      <c r="B28" s="66"/>
      <c r="C28" s="66"/>
      <c r="D28" s="66"/>
      <c r="E28" s="44"/>
      <c r="F28" s="287" t="str">
        <f t="shared" si="2"/>
        <v/>
      </c>
      <c r="G28" s="195"/>
      <c r="H28" s="87"/>
      <c r="I28" s="42"/>
      <c r="J28" s="42"/>
      <c r="K28" s="41"/>
      <c r="L28" s="84"/>
      <c r="M28" s="84"/>
      <c r="N28" s="175">
        <f t="shared" si="3"/>
        <v>0</v>
      </c>
      <c r="O28" s="222"/>
    </row>
    <row r="29" spans="1:15" s="5" customFormat="1" ht="37.5" customHeight="1">
      <c r="A29" s="66"/>
      <c r="B29" s="66"/>
      <c r="C29" s="66"/>
      <c r="D29" s="66"/>
      <c r="E29" s="44"/>
      <c r="F29" s="287" t="str">
        <f t="shared" si="2"/>
        <v/>
      </c>
      <c r="G29" s="195"/>
      <c r="H29" s="87"/>
      <c r="I29" s="42"/>
      <c r="J29" s="42"/>
      <c r="K29" s="41"/>
      <c r="L29" s="84"/>
      <c r="M29" s="84"/>
      <c r="N29" s="175">
        <f t="shared" si="3"/>
        <v>0</v>
      </c>
      <c r="O29" s="222"/>
    </row>
    <row r="30" spans="1:15" s="5" customFormat="1" ht="37.5" customHeight="1">
      <c r="A30" s="66"/>
      <c r="B30" s="66"/>
      <c r="C30" s="66"/>
      <c r="D30" s="66"/>
      <c r="E30" s="44"/>
      <c r="F30" s="287" t="str">
        <f t="shared" si="2"/>
        <v/>
      </c>
      <c r="G30" s="195"/>
      <c r="H30" s="87"/>
      <c r="I30" s="42"/>
      <c r="J30" s="42"/>
      <c r="K30" s="41"/>
      <c r="L30" s="84"/>
      <c r="M30" s="84"/>
      <c r="N30" s="175">
        <f t="shared" si="3"/>
        <v>0</v>
      </c>
      <c r="O30" s="222"/>
    </row>
    <row r="31" spans="1:15" s="5" customFormat="1" ht="37.5" customHeight="1">
      <c r="A31" s="66"/>
      <c r="B31" s="66"/>
      <c r="C31" s="66"/>
      <c r="D31" s="66"/>
      <c r="E31" s="44"/>
      <c r="F31" s="287" t="str">
        <f t="shared" si="2"/>
        <v/>
      </c>
      <c r="G31" s="195"/>
      <c r="H31" s="87"/>
      <c r="I31" s="42"/>
      <c r="J31" s="42"/>
      <c r="K31" s="41"/>
      <c r="L31" s="84"/>
      <c r="M31" s="84"/>
      <c r="N31" s="175">
        <f t="shared" si="3"/>
        <v>0</v>
      </c>
      <c r="O31" s="222"/>
    </row>
    <row r="32" spans="1:15" s="5" customFormat="1" ht="37.5" customHeight="1">
      <c r="A32" s="66"/>
      <c r="B32" s="66"/>
      <c r="C32" s="66"/>
      <c r="D32" s="66"/>
      <c r="E32" s="44"/>
      <c r="F32" s="287" t="str">
        <f t="shared" si="2"/>
        <v/>
      </c>
      <c r="G32" s="195"/>
      <c r="H32" s="87"/>
      <c r="I32" s="42"/>
      <c r="J32" s="42"/>
      <c r="K32" s="41"/>
      <c r="L32" s="84"/>
      <c r="M32" s="84"/>
      <c r="N32" s="175">
        <f t="shared" si="3"/>
        <v>0</v>
      </c>
      <c r="O32" s="222"/>
    </row>
    <row r="33" spans="1:15" s="5" customFormat="1" ht="37.5" customHeight="1">
      <c r="A33" s="66"/>
      <c r="B33" s="66"/>
      <c r="C33" s="66"/>
      <c r="D33" s="66"/>
      <c r="E33" s="44"/>
      <c r="F33" s="287" t="str">
        <f t="shared" si="2"/>
        <v/>
      </c>
      <c r="G33" s="195"/>
      <c r="H33" s="87"/>
      <c r="I33" s="42"/>
      <c r="J33" s="42"/>
      <c r="K33" s="41"/>
      <c r="L33" s="84"/>
      <c r="M33" s="84"/>
      <c r="N33" s="175">
        <f t="shared" si="3"/>
        <v>0</v>
      </c>
      <c r="O33" s="222"/>
    </row>
    <row r="34" spans="1:15" s="5" customFormat="1" ht="37.5" customHeight="1">
      <c r="A34" s="66"/>
      <c r="B34" s="66"/>
      <c r="C34" s="66"/>
      <c r="D34" s="66"/>
      <c r="E34" s="44"/>
      <c r="F34" s="287" t="str">
        <f t="shared" si="2"/>
        <v/>
      </c>
      <c r="G34" s="195"/>
      <c r="H34" s="87"/>
      <c r="I34" s="42"/>
      <c r="J34" s="42"/>
      <c r="K34" s="41"/>
      <c r="L34" s="84"/>
      <c r="M34" s="84"/>
      <c r="N34" s="175">
        <f t="shared" si="3"/>
        <v>0</v>
      </c>
      <c r="O34" s="222"/>
    </row>
    <row r="35" spans="1:15" s="5" customFormat="1" ht="37.5" customHeight="1">
      <c r="A35" s="66"/>
      <c r="B35" s="66"/>
      <c r="C35" s="66"/>
      <c r="D35" s="66"/>
      <c r="E35" s="44"/>
      <c r="F35" s="287" t="str">
        <f t="shared" si="2"/>
        <v/>
      </c>
      <c r="G35" s="195"/>
      <c r="H35" s="87"/>
      <c r="I35" s="42"/>
      <c r="J35" s="42"/>
      <c r="K35" s="41"/>
      <c r="L35" s="84"/>
      <c r="M35" s="84"/>
      <c r="N35" s="175">
        <f t="shared" si="3"/>
        <v>0</v>
      </c>
      <c r="O35" s="222"/>
    </row>
    <row r="36" spans="1:15" s="5" customFormat="1" ht="37.5" customHeight="1">
      <c r="A36" s="66"/>
      <c r="B36" s="66"/>
      <c r="C36" s="66"/>
      <c r="D36" s="66"/>
      <c r="E36" s="44"/>
      <c r="F36" s="287" t="str">
        <f t="shared" si="2"/>
        <v/>
      </c>
      <c r="G36" s="195"/>
      <c r="H36" s="87"/>
      <c r="I36" s="42"/>
      <c r="J36" s="42"/>
      <c r="K36" s="41"/>
      <c r="L36" s="84"/>
      <c r="M36" s="84"/>
      <c r="N36" s="175">
        <f t="shared" si="3"/>
        <v>0</v>
      </c>
      <c r="O36" s="222"/>
    </row>
    <row r="37" spans="1:15" s="5" customFormat="1" ht="37.5" customHeight="1">
      <c r="A37" s="66"/>
      <c r="B37" s="66"/>
      <c r="C37" s="66"/>
      <c r="D37" s="66"/>
      <c r="E37" s="44"/>
      <c r="F37" s="287" t="str">
        <f t="shared" si="2"/>
        <v/>
      </c>
      <c r="G37" s="195"/>
      <c r="H37" s="87"/>
      <c r="I37" s="42"/>
      <c r="J37" s="42"/>
      <c r="K37" s="41"/>
      <c r="L37" s="84"/>
      <c r="M37" s="84"/>
      <c r="N37" s="175">
        <f t="shared" si="3"/>
        <v>0</v>
      </c>
      <c r="O37" s="222"/>
    </row>
    <row r="38" spans="1:15" s="5" customFormat="1" ht="37.5" customHeight="1">
      <c r="A38" s="66"/>
      <c r="B38" s="66"/>
      <c r="C38" s="66"/>
      <c r="D38" s="66"/>
      <c r="E38" s="44"/>
      <c r="F38" s="287" t="str">
        <f t="shared" si="2"/>
        <v/>
      </c>
      <c r="G38" s="195"/>
      <c r="H38" s="87"/>
      <c r="I38" s="42"/>
      <c r="J38" s="42"/>
      <c r="K38" s="41"/>
      <c r="L38" s="84"/>
      <c r="M38" s="84"/>
      <c r="N38" s="175">
        <f t="shared" si="3"/>
        <v>0</v>
      </c>
      <c r="O38" s="222"/>
    </row>
    <row r="39" spans="1:15" s="5" customFormat="1" ht="37.5" customHeight="1">
      <c r="A39" s="66"/>
      <c r="B39" s="66"/>
      <c r="C39" s="66"/>
      <c r="D39" s="66"/>
      <c r="E39" s="44"/>
      <c r="F39" s="287" t="str">
        <f t="shared" si="2"/>
        <v/>
      </c>
      <c r="G39" s="195"/>
      <c r="H39" s="87"/>
      <c r="I39" s="42"/>
      <c r="J39" s="42"/>
      <c r="K39" s="41"/>
      <c r="L39" s="84"/>
      <c r="M39" s="84"/>
      <c r="N39" s="175">
        <f t="shared" si="3"/>
        <v>0</v>
      </c>
      <c r="O39" s="222"/>
    </row>
    <row r="40" spans="1:15" s="5" customFormat="1" ht="37.5" customHeight="1">
      <c r="A40" s="66"/>
      <c r="B40" s="66"/>
      <c r="C40" s="66"/>
      <c r="D40" s="66"/>
      <c r="E40" s="44"/>
      <c r="F40" s="287" t="str">
        <f t="shared" si="2"/>
        <v/>
      </c>
      <c r="G40" s="195"/>
      <c r="H40" s="87"/>
      <c r="I40" s="42"/>
      <c r="J40" s="42"/>
      <c r="K40" s="41"/>
      <c r="L40" s="84"/>
      <c r="M40" s="84"/>
      <c r="N40" s="175">
        <f t="shared" si="3"/>
        <v>0</v>
      </c>
      <c r="O40" s="222"/>
    </row>
    <row r="41" spans="1:15" s="5" customFormat="1" ht="37.5" customHeight="1">
      <c r="A41" s="66"/>
      <c r="B41" s="66"/>
      <c r="C41" s="66"/>
      <c r="D41" s="66"/>
      <c r="E41" s="44"/>
      <c r="F41" s="287" t="str">
        <f t="shared" si="2"/>
        <v/>
      </c>
      <c r="G41" s="195"/>
      <c r="H41" s="87"/>
      <c r="I41" s="42"/>
      <c r="J41" s="42"/>
      <c r="K41" s="41"/>
      <c r="L41" s="84"/>
      <c r="M41" s="84"/>
      <c r="N41" s="175">
        <f t="shared" si="3"/>
        <v>0</v>
      </c>
      <c r="O41" s="222"/>
    </row>
    <row r="42" spans="1:15" s="5" customFormat="1" ht="37.5" customHeight="1">
      <c r="A42" s="66"/>
      <c r="B42" s="66"/>
      <c r="C42" s="66"/>
      <c r="D42" s="66"/>
      <c r="E42" s="44"/>
      <c r="F42" s="287" t="str">
        <f t="shared" si="2"/>
        <v/>
      </c>
      <c r="G42" s="195"/>
      <c r="H42" s="87"/>
      <c r="I42" s="42"/>
      <c r="J42" s="42"/>
      <c r="K42" s="41"/>
      <c r="L42" s="84"/>
      <c r="M42" s="84"/>
      <c r="N42" s="175">
        <f t="shared" si="3"/>
        <v>0</v>
      </c>
      <c r="O42" s="222"/>
    </row>
    <row r="43" spans="1:15" s="5" customFormat="1" ht="37.5" customHeight="1">
      <c r="A43" s="66"/>
      <c r="B43" s="66"/>
      <c r="C43" s="66"/>
      <c r="D43" s="66"/>
      <c r="E43" s="44"/>
      <c r="F43" s="287" t="str">
        <f t="shared" si="2"/>
        <v/>
      </c>
      <c r="G43" s="195"/>
      <c r="H43" s="87"/>
      <c r="I43" s="42"/>
      <c r="J43" s="42"/>
      <c r="K43" s="41"/>
      <c r="L43" s="84"/>
      <c r="M43" s="84"/>
      <c r="N43" s="175">
        <f t="shared" si="3"/>
        <v>0</v>
      </c>
      <c r="O43" s="222"/>
    </row>
    <row r="44" spans="1:15" s="5" customFormat="1" ht="37.5" customHeight="1">
      <c r="A44" s="66"/>
      <c r="B44" s="66"/>
      <c r="C44" s="66"/>
      <c r="D44" s="66"/>
      <c r="E44" s="44"/>
      <c r="F44" s="287" t="str">
        <f t="shared" si="2"/>
        <v/>
      </c>
      <c r="G44" s="195"/>
      <c r="H44" s="87"/>
      <c r="I44" s="42"/>
      <c r="J44" s="42"/>
      <c r="K44" s="41"/>
      <c r="L44" s="84"/>
      <c r="M44" s="84"/>
      <c r="N44" s="175">
        <f t="shared" si="3"/>
        <v>0</v>
      </c>
      <c r="O44" s="222"/>
    </row>
    <row r="45" spans="1:15" s="5" customFormat="1" ht="37.5" customHeight="1">
      <c r="A45" s="66"/>
      <c r="B45" s="66"/>
      <c r="C45" s="66"/>
      <c r="D45" s="66"/>
      <c r="E45" s="44"/>
      <c r="F45" s="287" t="str">
        <f t="shared" si="2"/>
        <v/>
      </c>
      <c r="G45" s="195"/>
      <c r="H45" s="87"/>
      <c r="I45" s="42"/>
      <c r="J45" s="42"/>
      <c r="K45" s="41"/>
      <c r="L45" s="84"/>
      <c r="M45" s="84"/>
      <c r="N45" s="175">
        <f t="shared" si="3"/>
        <v>0</v>
      </c>
      <c r="O45" s="222"/>
    </row>
    <row r="46" spans="1:15" s="5" customFormat="1" ht="37.5" customHeight="1">
      <c r="A46" s="66"/>
      <c r="B46" s="66"/>
      <c r="C46" s="66"/>
      <c r="D46" s="66"/>
      <c r="E46" s="44"/>
      <c r="F46" s="287" t="str">
        <f t="shared" si="2"/>
        <v/>
      </c>
      <c r="G46" s="195"/>
      <c r="H46" s="87"/>
      <c r="I46" s="42"/>
      <c r="J46" s="42"/>
      <c r="K46" s="41"/>
      <c r="L46" s="84"/>
      <c r="M46" s="84"/>
      <c r="N46" s="175">
        <f t="shared" si="3"/>
        <v>0</v>
      </c>
      <c r="O46" s="222"/>
    </row>
    <row r="47" spans="1:15" s="5" customFormat="1" ht="37.5" customHeight="1">
      <c r="A47" s="66"/>
      <c r="B47" s="66"/>
      <c r="C47" s="66"/>
      <c r="D47" s="66"/>
      <c r="E47" s="44"/>
      <c r="F47" s="287" t="str">
        <f t="shared" si="2"/>
        <v/>
      </c>
      <c r="G47" s="195"/>
      <c r="H47" s="87"/>
      <c r="I47" s="42"/>
      <c r="J47" s="42"/>
      <c r="K47" s="41"/>
      <c r="L47" s="84"/>
      <c r="M47" s="84"/>
      <c r="N47" s="175">
        <f t="shared" si="3"/>
        <v>0</v>
      </c>
      <c r="O47" s="222"/>
    </row>
    <row r="48" spans="1:15" s="5" customFormat="1" ht="37.5" customHeight="1">
      <c r="A48" s="66"/>
      <c r="B48" s="66"/>
      <c r="C48" s="66"/>
      <c r="D48" s="66"/>
      <c r="E48" s="44"/>
      <c r="F48" s="287" t="str">
        <f t="shared" si="2"/>
        <v/>
      </c>
      <c r="G48" s="195"/>
      <c r="H48" s="87"/>
      <c r="I48" s="42"/>
      <c r="J48" s="42"/>
      <c r="K48" s="41"/>
      <c r="L48" s="84"/>
      <c r="M48" s="84"/>
      <c r="N48" s="175">
        <f t="shared" si="3"/>
        <v>0</v>
      </c>
      <c r="O48" s="222"/>
    </row>
    <row r="49" spans="1:15" s="5" customFormat="1" ht="37.5" customHeight="1">
      <c r="A49" s="66"/>
      <c r="B49" s="66"/>
      <c r="C49" s="66"/>
      <c r="D49" s="66"/>
      <c r="E49" s="44"/>
      <c r="F49" s="287" t="str">
        <f t="shared" si="2"/>
        <v/>
      </c>
      <c r="G49" s="195"/>
      <c r="H49" s="87"/>
      <c r="I49" s="42"/>
      <c r="J49" s="42"/>
      <c r="K49" s="41"/>
      <c r="L49" s="84"/>
      <c r="M49" s="84"/>
      <c r="N49" s="175">
        <f t="shared" si="3"/>
        <v>0</v>
      </c>
      <c r="O49" s="222"/>
    </row>
    <row r="50" spans="1:15" s="5" customFormat="1" ht="37.5" customHeight="1">
      <c r="A50" s="66"/>
      <c r="B50" s="66"/>
      <c r="C50" s="66"/>
      <c r="D50" s="66"/>
      <c r="E50" s="44"/>
      <c r="F50" s="287" t="str">
        <f t="shared" si="2"/>
        <v/>
      </c>
      <c r="G50" s="195"/>
      <c r="H50" s="87"/>
      <c r="I50" s="42"/>
      <c r="J50" s="42"/>
      <c r="K50" s="41"/>
      <c r="L50" s="84"/>
      <c r="M50" s="84"/>
      <c r="N50" s="175">
        <f t="shared" si="3"/>
        <v>0</v>
      </c>
      <c r="O50" s="222"/>
    </row>
    <row r="51" spans="1:15" s="5" customFormat="1" ht="37.5" customHeight="1">
      <c r="A51" s="66"/>
      <c r="B51" s="66"/>
      <c r="C51" s="66"/>
      <c r="D51" s="66"/>
      <c r="E51" s="44"/>
      <c r="F51" s="287" t="str">
        <f t="shared" si="2"/>
        <v/>
      </c>
      <c r="G51" s="195"/>
      <c r="H51" s="87"/>
      <c r="I51" s="42"/>
      <c r="J51" s="42"/>
      <c r="K51" s="41"/>
      <c r="L51" s="84"/>
      <c r="M51" s="84"/>
      <c r="N51" s="175">
        <f t="shared" si="3"/>
        <v>0</v>
      </c>
      <c r="O51" s="222"/>
    </row>
    <row r="52" spans="1:15" s="5" customFormat="1" ht="37.5" customHeight="1">
      <c r="A52" s="66"/>
      <c r="B52" s="66"/>
      <c r="C52" s="66"/>
      <c r="D52" s="66"/>
      <c r="E52" s="44"/>
      <c r="F52" s="287" t="str">
        <f t="shared" si="2"/>
        <v/>
      </c>
      <c r="G52" s="195"/>
      <c r="H52" s="87"/>
      <c r="I52" s="42"/>
      <c r="J52" s="42"/>
      <c r="K52" s="41"/>
      <c r="L52" s="84"/>
      <c r="M52" s="84"/>
      <c r="N52" s="175">
        <f t="shared" si="3"/>
        <v>0</v>
      </c>
      <c r="O52" s="222"/>
    </row>
    <row r="53" spans="1:15" s="5" customFormat="1" ht="37.5" customHeight="1">
      <c r="A53" s="66"/>
      <c r="B53" s="66"/>
      <c r="C53" s="66"/>
      <c r="D53" s="66"/>
      <c r="E53" s="44"/>
      <c r="F53" s="287" t="str">
        <f t="shared" si="2"/>
        <v/>
      </c>
      <c r="G53" s="195"/>
      <c r="H53" s="87"/>
      <c r="I53" s="42"/>
      <c r="J53" s="42"/>
      <c r="K53" s="41"/>
      <c r="L53" s="84"/>
      <c r="M53" s="84"/>
      <c r="N53" s="175">
        <f t="shared" si="3"/>
        <v>0</v>
      </c>
      <c r="O53" s="222"/>
    </row>
    <row r="54" spans="1:15" s="5" customFormat="1" ht="37.5" customHeight="1">
      <c r="A54" s="66"/>
      <c r="B54" s="66"/>
      <c r="C54" s="66"/>
      <c r="D54" s="66"/>
      <c r="E54" s="44"/>
      <c r="F54" s="287" t="str">
        <f t="shared" si="2"/>
        <v/>
      </c>
      <c r="G54" s="195"/>
      <c r="H54" s="87"/>
      <c r="I54" s="42"/>
      <c r="J54" s="42"/>
      <c r="K54" s="41"/>
      <c r="L54" s="84"/>
      <c r="M54" s="84"/>
      <c r="N54" s="175">
        <f t="shared" si="3"/>
        <v>0</v>
      </c>
      <c r="O54" s="222"/>
    </row>
    <row r="55" spans="1:15" s="5" customFormat="1" ht="37.5" customHeight="1">
      <c r="A55" s="66"/>
      <c r="B55" s="66"/>
      <c r="C55" s="66"/>
      <c r="D55" s="66"/>
      <c r="E55" s="44"/>
      <c r="F55" s="287" t="str">
        <f t="shared" si="2"/>
        <v/>
      </c>
      <c r="G55" s="195"/>
      <c r="H55" s="87"/>
      <c r="I55" s="42"/>
      <c r="J55" s="42"/>
      <c r="K55" s="41"/>
      <c r="L55" s="84"/>
      <c r="M55" s="84"/>
      <c r="N55" s="175">
        <f t="shared" si="3"/>
        <v>0</v>
      </c>
      <c r="O55" s="222"/>
    </row>
    <row r="56" spans="1:15" s="5" customFormat="1" ht="37.5" customHeight="1">
      <c r="A56" s="66"/>
      <c r="B56" s="66"/>
      <c r="C56" s="66"/>
      <c r="D56" s="66"/>
      <c r="E56" s="44"/>
      <c r="F56" s="287" t="str">
        <f t="shared" si="2"/>
        <v/>
      </c>
      <c r="G56" s="195"/>
      <c r="H56" s="87"/>
      <c r="I56" s="42"/>
      <c r="J56" s="42"/>
      <c r="K56" s="41"/>
      <c r="L56" s="84"/>
      <c r="M56" s="84"/>
      <c r="N56" s="175">
        <f t="shared" si="3"/>
        <v>0</v>
      </c>
      <c r="O56" s="222"/>
    </row>
    <row r="57" spans="1:15" s="5" customFormat="1" ht="37.5" customHeight="1">
      <c r="A57" s="66"/>
      <c r="B57" s="66"/>
      <c r="C57" s="66"/>
      <c r="D57" s="66"/>
      <c r="E57" s="44"/>
      <c r="F57" s="287" t="str">
        <f t="shared" si="2"/>
        <v/>
      </c>
      <c r="G57" s="195"/>
      <c r="H57" s="87"/>
      <c r="I57" s="42"/>
      <c r="J57" s="42"/>
      <c r="K57" s="41"/>
      <c r="L57" s="84"/>
      <c r="M57" s="84"/>
      <c r="N57" s="175">
        <f t="shared" si="3"/>
        <v>0</v>
      </c>
      <c r="O57" s="222"/>
    </row>
    <row r="58" spans="1:15" s="5" customFormat="1" ht="37.5" customHeight="1">
      <c r="A58" s="66"/>
      <c r="B58" s="66"/>
      <c r="C58" s="66"/>
      <c r="D58" s="66"/>
      <c r="E58" s="44"/>
      <c r="F58" s="287" t="str">
        <f t="shared" si="2"/>
        <v/>
      </c>
      <c r="G58" s="195"/>
      <c r="H58" s="87"/>
      <c r="I58" s="42"/>
      <c r="J58" s="42"/>
      <c r="K58" s="41"/>
      <c r="L58" s="84"/>
      <c r="M58" s="84"/>
      <c r="N58" s="175">
        <f t="shared" si="3"/>
        <v>0</v>
      </c>
      <c r="O58" s="222"/>
    </row>
    <row r="59" spans="1:15" s="5" customFormat="1" ht="37.5" customHeight="1">
      <c r="A59" s="66"/>
      <c r="B59" s="66"/>
      <c r="C59" s="66"/>
      <c r="D59" s="66"/>
      <c r="E59" s="44"/>
      <c r="F59" s="287" t="str">
        <f t="shared" si="2"/>
        <v/>
      </c>
      <c r="G59" s="195"/>
      <c r="H59" s="87"/>
      <c r="I59" s="42"/>
      <c r="J59" s="42"/>
      <c r="K59" s="41"/>
      <c r="L59" s="84"/>
      <c r="M59" s="84"/>
      <c r="N59" s="175">
        <f t="shared" si="3"/>
        <v>0</v>
      </c>
      <c r="O59" s="222"/>
    </row>
    <row r="60" spans="1:15" s="5" customFormat="1" ht="37.5" customHeight="1">
      <c r="A60" s="66"/>
      <c r="B60" s="66"/>
      <c r="C60" s="66"/>
      <c r="D60" s="66"/>
      <c r="E60" s="44"/>
      <c r="F60" s="287" t="str">
        <f t="shared" si="2"/>
        <v/>
      </c>
      <c r="G60" s="195"/>
      <c r="H60" s="87"/>
      <c r="I60" s="42"/>
      <c r="J60" s="42"/>
      <c r="K60" s="41"/>
      <c r="L60" s="84"/>
      <c r="M60" s="84"/>
      <c r="N60" s="175">
        <f t="shared" si="3"/>
        <v>0</v>
      </c>
      <c r="O60" s="222"/>
    </row>
    <row r="61" spans="1:15" s="5" customFormat="1" ht="37.5" customHeight="1">
      <c r="A61" s="66"/>
      <c r="B61" s="66"/>
      <c r="C61" s="66"/>
      <c r="D61" s="66"/>
      <c r="E61" s="44"/>
      <c r="F61" s="287" t="str">
        <f t="shared" si="2"/>
        <v/>
      </c>
      <c r="G61" s="195"/>
      <c r="H61" s="87"/>
      <c r="I61" s="42"/>
      <c r="J61" s="42"/>
      <c r="K61" s="41"/>
      <c r="L61" s="84"/>
      <c r="M61" s="84"/>
      <c r="N61" s="175">
        <f t="shared" si="3"/>
        <v>0</v>
      </c>
      <c r="O61" s="222"/>
    </row>
    <row r="62" spans="1:15" s="5" customFormat="1" ht="37.5" customHeight="1">
      <c r="A62" s="66"/>
      <c r="B62" s="66"/>
      <c r="C62" s="66"/>
      <c r="D62" s="66"/>
      <c r="E62" s="44"/>
      <c r="F62" s="287" t="str">
        <f t="shared" si="2"/>
        <v/>
      </c>
      <c r="G62" s="195"/>
      <c r="H62" s="87"/>
      <c r="I62" s="42"/>
      <c r="J62" s="42"/>
      <c r="K62" s="41"/>
      <c r="L62" s="84"/>
      <c r="M62" s="84"/>
      <c r="N62" s="175">
        <f t="shared" si="3"/>
        <v>0</v>
      </c>
      <c r="O62" s="222"/>
    </row>
    <row r="63" spans="1:15" s="5" customFormat="1" ht="37.5" customHeight="1">
      <c r="A63" s="66"/>
      <c r="B63" s="66"/>
      <c r="C63" s="66"/>
      <c r="D63" s="66"/>
      <c r="E63" s="44"/>
      <c r="F63" s="287" t="str">
        <f t="shared" si="2"/>
        <v/>
      </c>
      <c r="G63" s="195"/>
      <c r="H63" s="87"/>
      <c r="I63" s="42"/>
      <c r="J63" s="42"/>
      <c r="K63" s="41"/>
      <c r="L63" s="84"/>
      <c r="M63" s="84"/>
      <c r="N63" s="175">
        <f t="shared" si="3"/>
        <v>0</v>
      </c>
      <c r="O63" s="222"/>
    </row>
    <row r="64" spans="1:15" s="5" customFormat="1" ht="37.5" customHeight="1">
      <c r="A64" s="66"/>
      <c r="B64" s="66"/>
      <c r="C64" s="66"/>
      <c r="D64" s="66"/>
      <c r="E64" s="44"/>
      <c r="F64" s="287" t="str">
        <f t="shared" si="2"/>
        <v/>
      </c>
      <c r="G64" s="195"/>
      <c r="H64" s="87"/>
      <c r="I64" s="42"/>
      <c r="J64" s="42"/>
      <c r="K64" s="41"/>
      <c r="L64" s="84"/>
      <c r="M64" s="84"/>
      <c r="N64" s="175">
        <f t="shared" si="3"/>
        <v>0</v>
      </c>
      <c r="O64" s="222"/>
    </row>
    <row r="65" spans="1:15" s="5" customFormat="1" ht="37.5" customHeight="1">
      <c r="A65" s="66"/>
      <c r="B65" s="66"/>
      <c r="C65" s="66"/>
      <c r="D65" s="66"/>
      <c r="E65" s="44"/>
      <c r="F65" s="287" t="str">
        <f t="shared" si="2"/>
        <v/>
      </c>
      <c r="G65" s="195"/>
      <c r="H65" s="87"/>
      <c r="I65" s="42"/>
      <c r="J65" s="42"/>
      <c r="K65" s="41"/>
      <c r="L65" s="84"/>
      <c r="M65" s="84"/>
      <c r="N65" s="175">
        <f t="shared" si="3"/>
        <v>0</v>
      </c>
      <c r="O65" s="222"/>
    </row>
    <row r="66" spans="1:15" s="5" customFormat="1" ht="37.5" customHeight="1">
      <c r="A66" s="66"/>
      <c r="B66" s="66"/>
      <c r="C66" s="66"/>
      <c r="D66" s="66"/>
      <c r="E66" s="44"/>
      <c r="F66" s="287" t="str">
        <f t="shared" si="2"/>
        <v/>
      </c>
      <c r="G66" s="195"/>
      <c r="H66" s="87"/>
      <c r="I66" s="42"/>
      <c r="J66" s="42"/>
      <c r="K66" s="41"/>
      <c r="L66" s="84"/>
      <c r="M66" s="84"/>
      <c r="N66" s="175">
        <f t="shared" si="3"/>
        <v>0</v>
      </c>
      <c r="O66" s="222"/>
    </row>
    <row r="67" spans="1:15" s="5" customFormat="1" ht="37.5" customHeight="1">
      <c r="A67" s="66"/>
      <c r="B67" s="66"/>
      <c r="C67" s="66"/>
      <c r="D67" s="66"/>
      <c r="E67" s="44"/>
      <c r="F67" s="287" t="str">
        <f t="shared" si="2"/>
        <v/>
      </c>
      <c r="G67" s="195"/>
      <c r="H67" s="87"/>
      <c r="I67" s="42"/>
      <c r="J67" s="42"/>
      <c r="K67" s="41"/>
      <c r="L67" s="84"/>
      <c r="M67" s="84"/>
      <c r="N67" s="175">
        <f t="shared" si="3"/>
        <v>0</v>
      </c>
      <c r="O67" s="222"/>
    </row>
    <row r="68" spans="1:15" s="5" customFormat="1" ht="37.5" customHeight="1">
      <c r="A68" s="66"/>
      <c r="B68" s="66"/>
      <c r="C68" s="66"/>
      <c r="D68" s="66"/>
      <c r="E68" s="44"/>
      <c r="F68" s="287" t="str">
        <f t="shared" si="2"/>
        <v/>
      </c>
      <c r="G68" s="195"/>
      <c r="H68" s="87"/>
      <c r="I68" s="42"/>
      <c r="J68" s="42"/>
      <c r="K68" s="41"/>
      <c r="L68" s="84"/>
      <c r="M68" s="84"/>
      <c r="N68" s="175">
        <f t="shared" si="3"/>
        <v>0</v>
      </c>
      <c r="O68" s="222"/>
    </row>
    <row r="69" spans="1:15" s="5" customFormat="1" ht="37.5" customHeight="1">
      <c r="A69" s="66"/>
      <c r="B69" s="66"/>
      <c r="C69" s="66"/>
      <c r="D69" s="66"/>
      <c r="E69" s="44"/>
      <c r="F69" s="287" t="str">
        <f t="shared" si="2"/>
        <v/>
      </c>
      <c r="G69" s="195"/>
      <c r="H69" s="87"/>
      <c r="I69" s="42"/>
      <c r="J69" s="42"/>
      <c r="K69" s="41"/>
      <c r="L69" s="84"/>
      <c r="M69" s="84"/>
      <c r="N69" s="175">
        <f t="shared" si="3"/>
        <v>0</v>
      </c>
      <c r="O69" s="222"/>
    </row>
    <row r="70" spans="1:15" s="5" customFormat="1" ht="37.5" customHeight="1">
      <c r="A70" s="66"/>
      <c r="B70" s="66"/>
      <c r="C70" s="66"/>
      <c r="D70" s="66"/>
      <c r="E70" s="44"/>
      <c r="F70" s="287" t="str">
        <f t="shared" si="2"/>
        <v/>
      </c>
      <c r="G70" s="195"/>
      <c r="H70" s="87"/>
      <c r="I70" s="42"/>
      <c r="J70" s="42"/>
      <c r="K70" s="41"/>
      <c r="L70" s="84"/>
      <c r="M70" s="84"/>
      <c r="N70" s="175">
        <f t="shared" si="3"/>
        <v>0</v>
      </c>
      <c r="O70" s="222"/>
    </row>
    <row r="71" spans="1:15" s="5" customFormat="1" ht="37.5" customHeight="1">
      <c r="A71" s="66"/>
      <c r="B71" s="66"/>
      <c r="C71" s="66"/>
      <c r="D71" s="66"/>
      <c r="E71" s="44"/>
      <c r="F71" s="287" t="str">
        <f t="shared" si="2"/>
        <v/>
      </c>
      <c r="G71" s="195"/>
      <c r="H71" s="87"/>
      <c r="I71" s="42"/>
      <c r="J71" s="42"/>
      <c r="K71" s="41"/>
      <c r="L71" s="84"/>
      <c r="M71" s="84"/>
      <c r="N71" s="175">
        <f t="shared" si="3"/>
        <v>0</v>
      </c>
      <c r="O71" s="222"/>
    </row>
    <row r="72" spans="1:15" s="5" customFormat="1" ht="37.5" customHeight="1">
      <c r="A72" s="66"/>
      <c r="B72" s="66"/>
      <c r="C72" s="66"/>
      <c r="D72" s="66"/>
      <c r="E72" s="44"/>
      <c r="F72" s="287" t="str">
        <f t="shared" si="2"/>
        <v/>
      </c>
      <c r="G72" s="195"/>
      <c r="H72" s="87"/>
      <c r="I72" s="42"/>
      <c r="J72" s="42"/>
      <c r="K72" s="41"/>
      <c r="L72" s="84"/>
      <c r="M72" s="84"/>
      <c r="N72" s="175">
        <f t="shared" si="3"/>
        <v>0</v>
      </c>
      <c r="O72" s="222"/>
    </row>
    <row r="73" spans="1:15" s="5" customFormat="1" ht="37.5" customHeight="1">
      <c r="A73" s="66"/>
      <c r="B73" s="66"/>
      <c r="C73" s="66"/>
      <c r="D73" s="66"/>
      <c r="E73" s="44"/>
      <c r="F73" s="287" t="str">
        <f t="shared" si="2"/>
        <v/>
      </c>
      <c r="G73" s="195"/>
      <c r="H73" s="87"/>
      <c r="I73" s="42"/>
      <c r="J73" s="42"/>
      <c r="K73" s="41"/>
      <c r="L73" s="84"/>
      <c r="M73" s="84"/>
      <c r="N73" s="175">
        <f t="shared" si="3"/>
        <v>0</v>
      </c>
      <c r="O73" s="222"/>
    </row>
    <row r="74" spans="1:15" s="5" customFormat="1" ht="37.5" customHeight="1">
      <c r="A74" s="66"/>
      <c r="B74" s="66"/>
      <c r="C74" s="66"/>
      <c r="D74" s="66"/>
      <c r="E74" s="44"/>
      <c r="F74" s="287" t="str">
        <f t="shared" si="2"/>
        <v/>
      </c>
      <c r="G74" s="195"/>
      <c r="H74" s="87"/>
      <c r="I74" s="42"/>
      <c r="J74" s="42"/>
      <c r="K74" s="41"/>
      <c r="L74" s="84"/>
      <c r="M74" s="84"/>
      <c r="N74" s="175">
        <f t="shared" si="3"/>
        <v>0</v>
      </c>
      <c r="O74" s="222"/>
    </row>
    <row r="75" spans="1:15" s="5" customFormat="1" ht="37.5" customHeight="1">
      <c r="A75" s="66"/>
      <c r="B75" s="66"/>
      <c r="C75" s="66"/>
      <c r="D75" s="66"/>
      <c r="E75" s="44"/>
      <c r="F75" s="287" t="str">
        <f t="shared" si="2"/>
        <v/>
      </c>
      <c r="G75" s="195"/>
      <c r="H75" s="87"/>
      <c r="I75" s="42"/>
      <c r="J75" s="42"/>
      <c r="K75" s="41"/>
      <c r="L75" s="84"/>
      <c r="M75" s="84"/>
      <c r="N75" s="175">
        <f t="shared" si="3"/>
        <v>0</v>
      </c>
      <c r="O75" s="222"/>
    </row>
    <row r="76" spans="1:15" s="5" customFormat="1" ht="37.5" customHeight="1">
      <c r="A76" s="66"/>
      <c r="B76" s="66"/>
      <c r="C76" s="66"/>
      <c r="D76" s="66"/>
      <c r="E76" s="44"/>
      <c r="F76" s="287" t="str">
        <f t="shared" si="2"/>
        <v/>
      </c>
      <c r="G76" s="195"/>
      <c r="H76" s="87"/>
      <c r="I76" s="42"/>
      <c r="J76" s="42"/>
      <c r="K76" s="41"/>
      <c r="L76" s="84"/>
      <c r="M76" s="84"/>
      <c r="N76" s="175">
        <f t="shared" ref="N76:N139" si="4">DATEDIF(L76,M76,"d")/365</f>
        <v>0</v>
      </c>
      <c r="O76" s="222"/>
    </row>
    <row r="77" spans="1:15" s="5" customFormat="1" ht="37.5" customHeight="1">
      <c r="A77" s="66"/>
      <c r="B77" s="66"/>
      <c r="C77" s="66"/>
      <c r="D77" s="66"/>
      <c r="E77" s="44"/>
      <c r="F77" s="287" t="str">
        <f t="shared" si="2"/>
        <v/>
      </c>
      <c r="G77" s="195"/>
      <c r="H77" s="87"/>
      <c r="I77" s="42"/>
      <c r="J77" s="42"/>
      <c r="K77" s="41"/>
      <c r="L77" s="84"/>
      <c r="M77" s="84"/>
      <c r="N77" s="175">
        <f t="shared" si="4"/>
        <v>0</v>
      </c>
      <c r="O77" s="222"/>
    </row>
    <row r="78" spans="1:15" s="5" customFormat="1" ht="37.5" customHeight="1">
      <c r="A78" s="66"/>
      <c r="B78" s="66"/>
      <c r="C78" s="66"/>
      <c r="D78" s="66"/>
      <c r="E78" s="44"/>
      <c r="F78" s="287" t="str">
        <f t="shared" si="2"/>
        <v/>
      </c>
      <c r="G78" s="195"/>
      <c r="H78" s="87"/>
      <c r="I78" s="42"/>
      <c r="J78" s="42"/>
      <c r="K78" s="41"/>
      <c r="L78" s="84"/>
      <c r="M78" s="84"/>
      <c r="N78" s="175">
        <f t="shared" si="4"/>
        <v>0</v>
      </c>
      <c r="O78" s="222"/>
    </row>
    <row r="79" spans="1:15" s="5" customFormat="1" ht="37.5" customHeight="1">
      <c r="A79" s="66"/>
      <c r="B79" s="66"/>
      <c r="C79" s="66"/>
      <c r="D79" s="66"/>
      <c r="E79" s="44"/>
      <c r="F79" s="287" t="str">
        <f t="shared" si="2"/>
        <v/>
      </c>
      <c r="G79" s="195"/>
      <c r="H79" s="87"/>
      <c r="I79" s="42"/>
      <c r="J79" s="42"/>
      <c r="K79" s="41"/>
      <c r="L79" s="84"/>
      <c r="M79" s="84"/>
      <c r="N79" s="175">
        <f t="shared" si="4"/>
        <v>0</v>
      </c>
      <c r="O79" s="222"/>
    </row>
    <row r="80" spans="1:15" s="5" customFormat="1" ht="37.5" customHeight="1">
      <c r="A80" s="66"/>
      <c r="B80" s="66"/>
      <c r="C80" s="66"/>
      <c r="D80" s="66"/>
      <c r="E80" s="44"/>
      <c r="F80" s="287" t="str">
        <f t="shared" si="2"/>
        <v/>
      </c>
      <c r="G80" s="195"/>
      <c r="H80" s="87"/>
      <c r="I80" s="42"/>
      <c r="J80" s="42"/>
      <c r="K80" s="41"/>
      <c r="L80" s="84"/>
      <c r="M80" s="84"/>
      <c r="N80" s="175">
        <f t="shared" si="4"/>
        <v>0</v>
      </c>
      <c r="O80" s="222"/>
    </row>
    <row r="81" spans="1:15" s="5" customFormat="1" ht="37.5" customHeight="1">
      <c r="A81" s="66"/>
      <c r="B81" s="66"/>
      <c r="C81" s="66"/>
      <c r="D81" s="66"/>
      <c r="E81" s="44"/>
      <c r="F81" s="287" t="str">
        <f t="shared" si="2"/>
        <v/>
      </c>
      <c r="G81" s="195"/>
      <c r="H81" s="87"/>
      <c r="I81" s="42"/>
      <c r="J81" s="42"/>
      <c r="K81" s="41"/>
      <c r="L81" s="84"/>
      <c r="M81" s="84"/>
      <c r="N81" s="175">
        <f t="shared" si="4"/>
        <v>0</v>
      </c>
      <c r="O81" s="222"/>
    </row>
    <row r="82" spans="1:15" s="5" customFormat="1" ht="37.5" customHeight="1">
      <c r="A82" s="66"/>
      <c r="B82" s="66"/>
      <c r="C82" s="66"/>
      <c r="D82" s="66"/>
      <c r="E82" s="44"/>
      <c r="F82" s="287" t="str">
        <f t="shared" si="2"/>
        <v/>
      </c>
      <c r="G82" s="195"/>
      <c r="H82" s="87"/>
      <c r="I82" s="42"/>
      <c r="J82" s="42"/>
      <c r="K82" s="41"/>
      <c r="L82" s="84"/>
      <c r="M82" s="84"/>
      <c r="N82" s="175">
        <f t="shared" si="4"/>
        <v>0</v>
      </c>
      <c r="O82" s="222"/>
    </row>
    <row r="83" spans="1:15" s="5" customFormat="1" ht="37.5" customHeight="1">
      <c r="A83" s="66"/>
      <c r="B83" s="66"/>
      <c r="C83" s="66"/>
      <c r="D83" s="66"/>
      <c r="E83" s="44"/>
      <c r="F83" s="287" t="str">
        <f t="shared" si="2"/>
        <v/>
      </c>
      <c r="G83" s="195"/>
      <c r="H83" s="87"/>
      <c r="I83" s="42"/>
      <c r="J83" s="42"/>
      <c r="K83" s="41"/>
      <c r="L83" s="84"/>
      <c r="M83" s="84"/>
      <c r="N83" s="175">
        <f t="shared" si="4"/>
        <v>0</v>
      </c>
      <c r="O83" s="222"/>
    </row>
    <row r="84" spans="1:15" s="5" customFormat="1" ht="37.5" customHeight="1">
      <c r="A84" s="66"/>
      <c r="B84" s="66"/>
      <c r="C84" s="66"/>
      <c r="D84" s="66"/>
      <c r="E84" s="44"/>
      <c r="F84" s="287" t="str">
        <f t="shared" si="2"/>
        <v/>
      </c>
      <c r="G84" s="195"/>
      <c r="H84" s="87"/>
      <c r="I84" s="42"/>
      <c r="J84" s="42"/>
      <c r="K84" s="41"/>
      <c r="L84" s="84"/>
      <c r="M84" s="84"/>
      <c r="N84" s="175">
        <f t="shared" si="4"/>
        <v>0</v>
      </c>
      <c r="O84" s="222"/>
    </row>
    <row r="85" spans="1:15" s="5" customFormat="1" ht="37.5" customHeight="1">
      <c r="A85" s="66"/>
      <c r="B85" s="66"/>
      <c r="C85" s="66"/>
      <c r="D85" s="66"/>
      <c r="E85" s="44"/>
      <c r="F85" s="287" t="str">
        <f t="shared" si="2"/>
        <v/>
      </c>
      <c r="G85" s="195"/>
      <c r="H85" s="87"/>
      <c r="I85" s="42"/>
      <c r="J85" s="42"/>
      <c r="K85" s="41"/>
      <c r="L85" s="84"/>
      <c r="M85" s="84"/>
      <c r="N85" s="175">
        <f t="shared" si="4"/>
        <v>0</v>
      </c>
      <c r="O85" s="222"/>
    </row>
    <row r="86" spans="1:15" s="5" customFormat="1" ht="37.5" customHeight="1">
      <c r="A86" s="66"/>
      <c r="B86" s="66"/>
      <c r="C86" s="66"/>
      <c r="D86" s="66"/>
      <c r="E86" s="44"/>
      <c r="F86" s="287" t="str">
        <f t="shared" si="2"/>
        <v/>
      </c>
      <c r="G86" s="195"/>
      <c r="H86" s="87"/>
      <c r="I86" s="42"/>
      <c r="J86" s="42"/>
      <c r="K86" s="41"/>
      <c r="L86" s="84"/>
      <c r="M86" s="84"/>
      <c r="N86" s="175">
        <f t="shared" si="4"/>
        <v>0</v>
      </c>
      <c r="O86" s="222"/>
    </row>
    <row r="87" spans="1:15" s="5" customFormat="1" ht="37.5" customHeight="1">
      <c r="A87" s="66"/>
      <c r="B87" s="66"/>
      <c r="C87" s="66"/>
      <c r="D87" s="66"/>
      <c r="E87" s="44"/>
      <c r="F87" s="287" t="str">
        <f t="shared" si="2"/>
        <v/>
      </c>
      <c r="G87" s="195"/>
      <c r="H87" s="87"/>
      <c r="I87" s="42"/>
      <c r="J87" s="42"/>
      <c r="K87" s="41"/>
      <c r="L87" s="84"/>
      <c r="M87" s="84"/>
      <c r="N87" s="175">
        <f t="shared" si="4"/>
        <v>0</v>
      </c>
      <c r="O87" s="222"/>
    </row>
    <row r="88" spans="1:15" s="5" customFormat="1" ht="37.5" customHeight="1">
      <c r="A88" s="66"/>
      <c r="B88" s="66"/>
      <c r="C88" s="66"/>
      <c r="D88" s="66"/>
      <c r="E88" s="44"/>
      <c r="F88" s="287" t="str">
        <f t="shared" si="2"/>
        <v/>
      </c>
      <c r="G88" s="195"/>
      <c r="H88" s="87"/>
      <c r="I88" s="42"/>
      <c r="J88" s="42"/>
      <c r="K88" s="41"/>
      <c r="L88" s="84"/>
      <c r="M88" s="84"/>
      <c r="N88" s="175">
        <f t="shared" si="4"/>
        <v>0</v>
      </c>
      <c r="O88" s="222"/>
    </row>
    <row r="89" spans="1:15" s="5" customFormat="1" ht="37.5" customHeight="1">
      <c r="A89" s="66"/>
      <c r="B89" s="66"/>
      <c r="C89" s="66"/>
      <c r="D89" s="66"/>
      <c r="E89" s="44"/>
      <c r="F89" s="287" t="str">
        <f t="shared" si="2"/>
        <v/>
      </c>
      <c r="G89" s="195"/>
      <c r="H89" s="87"/>
      <c r="I89" s="42"/>
      <c r="J89" s="42"/>
      <c r="K89" s="41"/>
      <c r="L89" s="84"/>
      <c r="M89" s="84"/>
      <c r="N89" s="175">
        <f t="shared" si="4"/>
        <v>0</v>
      </c>
      <c r="O89" s="222"/>
    </row>
    <row r="90" spans="1:15" s="5" customFormat="1" ht="37.5" customHeight="1">
      <c r="A90" s="66"/>
      <c r="B90" s="66"/>
      <c r="C90" s="66"/>
      <c r="D90" s="66"/>
      <c r="E90" s="44"/>
      <c r="F90" s="287" t="str">
        <f t="shared" si="2"/>
        <v/>
      </c>
      <c r="G90" s="195"/>
      <c r="H90" s="87"/>
      <c r="I90" s="42"/>
      <c r="J90" s="42"/>
      <c r="K90" s="41"/>
      <c r="L90" s="84"/>
      <c r="M90" s="84"/>
      <c r="N90" s="175">
        <f t="shared" si="4"/>
        <v>0</v>
      </c>
      <c r="O90" s="222"/>
    </row>
    <row r="91" spans="1:15" s="5" customFormat="1" ht="37.5" customHeight="1">
      <c r="A91" s="66"/>
      <c r="B91" s="66"/>
      <c r="C91" s="66"/>
      <c r="D91" s="66"/>
      <c r="E91" s="44"/>
      <c r="F91" s="287" t="str">
        <f t="shared" si="2"/>
        <v/>
      </c>
      <c r="G91" s="195"/>
      <c r="H91" s="87"/>
      <c r="I91" s="42"/>
      <c r="J91" s="42"/>
      <c r="K91" s="41"/>
      <c r="L91" s="84"/>
      <c r="M91" s="84"/>
      <c r="N91" s="175">
        <f t="shared" si="4"/>
        <v>0</v>
      </c>
      <c r="O91" s="222"/>
    </row>
    <row r="92" spans="1:15" s="5" customFormat="1" ht="37.5" customHeight="1">
      <c r="A92" s="66"/>
      <c r="B92" s="66"/>
      <c r="C92" s="66"/>
      <c r="D92" s="66"/>
      <c r="E92" s="44"/>
      <c r="F92" s="287" t="str">
        <f t="shared" si="2"/>
        <v/>
      </c>
      <c r="G92" s="195"/>
      <c r="H92" s="87"/>
      <c r="I92" s="42"/>
      <c r="J92" s="42"/>
      <c r="K92" s="41"/>
      <c r="L92" s="84"/>
      <c r="M92" s="84"/>
      <c r="N92" s="175">
        <f t="shared" si="4"/>
        <v>0</v>
      </c>
      <c r="O92" s="222"/>
    </row>
    <row r="93" spans="1:15" s="5" customFormat="1" ht="37.5" customHeight="1">
      <c r="A93" s="66"/>
      <c r="B93" s="66"/>
      <c r="C93" s="66"/>
      <c r="D93" s="66"/>
      <c r="E93" s="44"/>
      <c r="F93" s="287" t="str">
        <f t="shared" si="2"/>
        <v/>
      </c>
      <c r="G93" s="195"/>
      <c r="H93" s="87"/>
      <c r="I93" s="42"/>
      <c r="J93" s="42"/>
      <c r="K93" s="41"/>
      <c r="L93" s="84"/>
      <c r="M93" s="84"/>
      <c r="N93" s="175">
        <f t="shared" si="4"/>
        <v>0</v>
      </c>
      <c r="O93" s="222"/>
    </row>
    <row r="94" spans="1:15" s="5" customFormat="1" ht="37.5" customHeight="1">
      <c r="A94" s="66"/>
      <c r="B94" s="66"/>
      <c r="C94" s="66"/>
      <c r="D94" s="66"/>
      <c r="E94" s="44"/>
      <c r="F94" s="287" t="str">
        <f t="shared" si="2"/>
        <v/>
      </c>
      <c r="G94" s="195"/>
      <c r="H94" s="87"/>
      <c r="I94" s="42"/>
      <c r="J94" s="42"/>
      <c r="K94" s="41"/>
      <c r="L94" s="84"/>
      <c r="M94" s="84"/>
      <c r="N94" s="175">
        <f t="shared" si="4"/>
        <v>0</v>
      </c>
      <c r="O94" s="222"/>
    </row>
    <row r="95" spans="1:15" s="5" customFormat="1" ht="37.5" customHeight="1">
      <c r="A95" s="66"/>
      <c r="B95" s="66"/>
      <c r="C95" s="66"/>
      <c r="D95" s="66"/>
      <c r="E95" s="44"/>
      <c r="F95" s="287" t="str">
        <f t="shared" si="2"/>
        <v/>
      </c>
      <c r="G95" s="195"/>
      <c r="H95" s="87"/>
      <c r="I95" s="42"/>
      <c r="J95" s="42"/>
      <c r="K95" s="41"/>
      <c r="L95" s="84"/>
      <c r="M95" s="84"/>
      <c r="N95" s="175">
        <f t="shared" si="4"/>
        <v>0</v>
      </c>
      <c r="O95" s="222"/>
    </row>
    <row r="96" spans="1:15" s="5" customFormat="1" ht="37.5" customHeight="1">
      <c r="A96" s="66"/>
      <c r="B96" s="66"/>
      <c r="C96" s="66"/>
      <c r="D96" s="66"/>
      <c r="E96" s="44"/>
      <c r="F96" s="287" t="str">
        <f t="shared" si="2"/>
        <v/>
      </c>
      <c r="G96" s="195"/>
      <c r="H96" s="87"/>
      <c r="I96" s="42"/>
      <c r="J96" s="42"/>
      <c r="K96" s="41"/>
      <c r="L96" s="84"/>
      <c r="M96" s="84"/>
      <c r="N96" s="175">
        <f t="shared" si="4"/>
        <v>0</v>
      </c>
      <c r="O96" s="222"/>
    </row>
    <row r="97" spans="1:15" s="5" customFormat="1" ht="37.5" customHeight="1">
      <c r="A97" s="66"/>
      <c r="B97" s="66"/>
      <c r="C97" s="66"/>
      <c r="D97" s="66"/>
      <c r="E97" s="44"/>
      <c r="F97" s="287" t="str">
        <f t="shared" si="2"/>
        <v/>
      </c>
      <c r="G97" s="195"/>
      <c r="H97" s="87"/>
      <c r="I97" s="42"/>
      <c r="J97" s="42"/>
      <c r="K97" s="41"/>
      <c r="L97" s="84"/>
      <c r="M97" s="84"/>
      <c r="N97" s="175">
        <f t="shared" si="4"/>
        <v>0</v>
      </c>
      <c r="O97" s="222"/>
    </row>
    <row r="98" spans="1:15" s="5" customFormat="1" ht="37.5" customHeight="1">
      <c r="A98" s="66"/>
      <c r="B98" s="66"/>
      <c r="C98" s="66"/>
      <c r="D98" s="66"/>
      <c r="E98" s="44"/>
      <c r="F98" s="287" t="str">
        <f t="shared" si="2"/>
        <v/>
      </c>
      <c r="G98" s="195"/>
      <c r="H98" s="87"/>
      <c r="I98" s="42"/>
      <c r="J98" s="42"/>
      <c r="K98" s="41"/>
      <c r="L98" s="84"/>
      <c r="M98" s="84"/>
      <c r="N98" s="175">
        <f t="shared" si="4"/>
        <v>0</v>
      </c>
      <c r="O98" s="222"/>
    </row>
    <row r="99" spans="1:15" s="5" customFormat="1" ht="37.5" customHeight="1">
      <c r="A99" s="66"/>
      <c r="B99" s="66"/>
      <c r="C99" s="66"/>
      <c r="D99" s="66"/>
      <c r="E99" s="44"/>
      <c r="F99" s="287" t="str">
        <f t="shared" si="2"/>
        <v/>
      </c>
      <c r="G99" s="195"/>
      <c r="H99" s="87"/>
      <c r="I99" s="42"/>
      <c r="J99" s="42"/>
      <c r="K99" s="41"/>
      <c r="L99" s="84"/>
      <c r="M99" s="84"/>
      <c r="N99" s="175">
        <f t="shared" si="4"/>
        <v>0</v>
      </c>
      <c r="O99" s="222"/>
    </row>
    <row r="100" spans="1:15" s="5" customFormat="1" ht="37.5" customHeight="1">
      <c r="A100" s="66"/>
      <c r="B100" s="66"/>
      <c r="C100" s="66"/>
      <c r="D100" s="66"/>
      <c r="E100" s="44"/>
      <c r="F100" s="287" t="str">
        <f t="shared" si="2"/>
        <v/>
      </c>
      <c r="G100" s="195"/>
      <c r="H100" s="87"/>
      <c r="I100" s="42"/>
      <c r="J100" s="42"/>
      <c r="K100" s="41"/>
      <c r="L100" s="84"/>
      <c r="M100" s="84"/>
      <c r="N100" s="175">
        <f t="shared" si="4"/>
        <v>0</v>
      </c>
      <c r="O100" s="222"/>
    </row>
    <row r="101" spans="1:15" s="5" customFormat="1" ht="37.5" customHeight="1">
      <c r="A101" s="66"/>
      <c r="B101" s="66"/>
      <c r="C101" s="66"/>
      <c r="D101" s="66"/>
      <c r="E101" s="44"/>
      <c r="F101" s="287" t="str">
        <f t="shared" si="2"/>
        <v/>
      </c>
      <c r="G101" s="195"/>
      <c r="H101" s="87"/>
      <c r="I101" s="42"/>
      <c r="J101" s="42"/>
      <c r="K101" s="41"/>
      <c r="L101" s="84"/>
      <c r="M101" s="84"/>
      <c r="N101" s="175">
        <f t="shared" si="4"/>
        <v>0</v>
      </c>
      <c r="O101" s="222"/>
    </row>
    <row r="102" spans="1:15" s="5" customFormat="1" ht="37.5" customHeight="1">
      <c r="A102" s="66"/>
      <c r="B102" s="66"/>
      <c r="C102" s="66"/>
      <c r="D102" s="66"/>
      <c r="E102" s="44"/>
      <c r="F102" s="287" t="str">
        <f t="shared" si="2"/>
        <v/>
      </c>
      <c r="G102" s="195"/>
      <c r="H102" s="87"/>
      <c r="I102" s="42"/>
      <c r="J102" s="42"/>
      <c r="K102" s="41"/>
      <c r="L102" s="84"/>
      <c r="M102" s="84"/>
      <c r="N102" s="175">
        <f t="shared" si="4"/>
        <v>0</v>
      </c>
      <c r="O102" s="222"/>
    </row>
    <row r="103" spans="1:15" s="5" customFormat="1" ht="37.5" customHeight="1">
      <c r="A103" s="66"/>
      <c r="B103" s="66"/>
      <c r="C103" s="66"/>
      <c r="D103" s="66"/>
      <c r="E103" s="44"/>
      <c r="F103" s="287" t="str">
        <f t="shared" si="2"/>
        <v/>
      </c>
      <c r="G103" s="195"/>
      <c r="H103" s="87"/>
      <c r="I103" s="42"/>
      <c r="J103" s="42"/>
      <c r="K103" s="41"/>
      <c r="L103" s="84"/>
      <c r="M103" s="84"/>
      <c r="N103" s="175">
        <f t="shared" si="4"/>
        <v>0</v>
      </c>
      <c r="O103" s="222"/>
    </row>
    <row r="104" spans="1:15" s="5" customFormat="1" ht="37.5" customHeight="1">
      <c r="A104" s="66"/>
      <c r="B104" s="66"/>
      <c r="C104" s="66"/>
      <c r="D104" s="66"/>
      <c r="E104" s="44"/>
      <c r="F104" s="287" t="str">
        <f t="shared" si="2"/>
        <v/>
      </c>
      <c r="G104" s="195"/>
      <c r="H104" s="87"/>
      <c r="I104" s="42"/>
      <c r="J104" s="42"/>
      <c r="K104" s="41"/>
      <c r="L104" s="84"/>
      <c r="M104" s="84"/>
      <c r="N104" s="175">
        <f t="shared" si="4"/>
        <v>0</v>
      </c>
      <c r="O104" s="222"/>
    </row>
    <row r="105" spans="1:15" s="5" customFormat="1" ht="37.5" customHeight="1">
      <c r="A105" s="66"/>
      <c r="B105" s="66"/>
      <c r="C105" s="66"/>
      <c r="D105" s="66"/>
      <c r="E105" s="44"/>
      <c r="F105" s="287" t="str">
        <f t="shared" si="2"/>
        <v/>
      </c>
      <c r="G105" s="195"/>
      <c r="H105" s="87"/>
      <c r="I105" s="42"/>
      <c r="J105" s="42"/>
      <c r="K105" s="41"/>
      <c r="L105" s="84"/>
      <c r="M105" s="84"/>
      <c r="N105" s="175">
        <f t="shared" si="4"/>
        <v>0</v>
      </c>
      <c r="O105" s="222"/>
    </row>
    <row r="106" spans="1:15" s="5" customFormat="1" ht="37.5" customHeight="1">
      <c r="A106" s="66"/>
      <c r="B106" s="66"/>
      <c r="C106" s="66"/>
      <c r="D106" s="66"/>
      <c r="E106" s="44"/>
      <c r="F106" s="287" t="str">
        <f t="shared" si="2"/>
        <v/>
      </c>
      <c r="G106" s="195"/>
      <c r="H106" s="87"/>
      <c r="I106" s="42"/>
      <c r="J106" s="42"/>
      <c r="K106" s="41"/>
      <c r="L106" s="84"/>
      <c r="M106" s="84"/>
      <c r="N106" s="175">
        <f t="shared" si="4"/>
        <v>0</v>
      </c>
      <c r="O106" s="222"/>
    </row>
    <row r="107" spans="1:15" s="5" customFormat="1" ht="37.5" customHeight="1">
      <c r="A107" s="66"/>
      <c r="B107" s="66"/>
      <c r="C107" s="66"/>
      <c r="D107" s="66"/>
      <c r="E107" s="44"/>
      <c r="F107" s="287" t="str">
        <f t="shared" si="2"/>
        <v/>
      </c>
      <c r="G107" s="195"/>
      <c r="H107" s="87"/>
      <c r="I107" s="42"/>
      <c r="J107" s="42"/>
      <c r="K107" s="41"/>
      <c r="L107" s="84"/>
      <c r="M107" s="84"/>
      <c r="N107" s="175">
        <f t="shared" si="4"/>
        <v>0</v>
      </c>
      <c r="O107" s="222"/>
    </row>
    <row r="108" spans="1:15" s="5" customFormat="1" ht="37.5" customHeight="1">
      <c r="A108" s="66"/>
      <c r="B108" s="66"/>
      <c r="C108" s="66"/>
      <c r="D108" s="66"/>
      <c r="E108" s="44"/>
      <c r="F108" s="287" t="str">
        <f t="shared" si="2"/>
        <v/>
      </c>
      <c r="G108" s="195"/>
      <c r="H108" s="87"/>
      <c r="I108" s="42"/>
      <c r="J108" s="42"/>
      <c r="K108" s="41"/>
      <c r="L108" s="84"/>
      <c r="M108" s="84"/>
      <c r="N108" s="175">
        <f t="shared" si="4"/>
        <v>0</v>
      </c>
      <c r="O108" s="222"/>
    </row>
    <row r="109" spans="1:15" s="5" customFormat="1" ht="37.5" customHeight="1">
      <c r="A109" s="66"/>
      <c r="B109" s="66"/>
      <c r="C109" s="66"/>
      <c r="D109" s="66"/>
      <c r="E109" s="44"/>
      <c r="F109" s="287" t="str">
        <f t="shared" si="2"/>
        <v/>
      </c>
      <c r="G109" s="195"/>
      <c r="H109" s="87"/>
      <c r="I109" s="42"/>
      <c r="J109" s="42"/>
      <c r="K109" s="41"/>
      <c r="L109" s="84"/>
      <c r="M109" s="84"/>
      <c r="N109" s="175">
        <f t="shared" si="4"/>
        <v>0</v>
      </c>
      <c r="O109" s="222"/>
    </row>
    <row r="110" spans="1:15" s="5" customFormat="1" ht="37.5" customHeight="1">
      <c r="A110" s="66"/>
      <c r="B110" s="66"/>
      <c r="C110" s="66"/>
      <c r="D110" s="66"/>
      <c r="E110" s="44"/>
      <c r="F110" s="287" t="str">
        <f t="shared" si="2"/>
        <v/>
      </c>
      <c r="G110" s="195"/>
      <c r="H110" s="87"/>
      <c r="I110" s="42"/>
      <c r="J110" s="42"/>
      <c r="K110" s="41"/>
      <c r="L110" s="84"/>
      <c r="M110" s="84"/>
      <c r="N110" s="175">
        <f t="shared" si="4"/>
        <v>0</v>
      </c>
      <c r="O110" s="222"/>
    </row>
    <row r="111" spans="1:15" s="5" customFormat="1" ht="37.5" customHeight="1">
      <c r="A111" s="66"/>
      <c r="B111" s="66"/>
      <c r="C111" s="66"/>
      <c r="D111" s="66"/>
      <c r="E111" s="44"/>
      <c r="F111" s="287" t="str">
        <f t="shared" si="2"/>
        <v/>
      </c>
      <c r="G111" s="195"/>
      <c r="H111" s="87"/>
      <c r="I111" s="42"/>
      <c r="J111" s="42"/>
      <c r="K111" s="41"/>
      <c r="L111" s="84"/>
      <c r="M111" s="84"/>
      <c r="N111" s="175">
        <f t="shared" si="4"/>
        <v>0</v>
      </c>
      <c r="O111" s="222"/>
    </row>
    <row r="112" spans="1:15" s="5" customFormat="1" ht="37.5" customHeight="1">
      <c r="A112" s="66"/>
      <c r="B112" s="66"/>
      <c r="C112" s="66"/>
      <c r="D112" s="66"/>
      <c r="E112" s="44"/>
      <c r="F112" s="287" t="str">
        <f t="shared" si="2"/>
        <v/>
      </c>
      <c r="G112" s="195"/>
      <c r="H112" s="87"/>
      <c r="I112" s="42"/>
      <c r="J112" s="42"/>
      <c r="K112" s="41"/>
      <c r="L112" s="84"/>
      <c r="M112" s="84"/>
      <c r="N112" s="175">
        <f t="shared" si="4"/>
        <v>0</v>
      </c>
      <c r="O112" s="222"/>
    </row>
    <row r="113" spans="1:15" s="5" customFormat="1" ht="37.5" customHeight="1">
      <c r="A113" s="66"/>
      <c r="B113" s="66"/>
      <c r="C113" s="66"/>
      <c r="D113" s="66"/>
      <c r="E113" s="44"/>
      <c r="F113" s="287" t="str">
        <f t="shared" si="2"/>
        <v/>
      </c>
      <c r="G113" s="195"/>
      <c r="H113" s="87"/>
      <c r="I113" s="42"/>
      <c r="J113" s="42"/>
      <c r="K113" s="41"/>
      <c r="L113" s="84"/>
      <c r="M113" s="84"/>
      <c r="N113" s="175">
        <f t="shared" si="4"/>
        <v>0</v>
      </c>
      <c r="O113" s="222"/>
    </row>
    <row r="114" spans="1:15" s="5" customFormat="1" ht="37.5" customHeight="1">
      <c r="A114" s="66"/>
      <c r="B114" s="66"/>
      <c r="C114" s="66"/>
      <c r="D114" s="66"/>
      <c r="E114" s="44"/>
      <c r="F114" s="287" t="str">
        <f t="shared" si="2"/>
        <v/>
      </c>
      <c r="G114" s="195"/>
      <c r="H114" s="87"/>
      <c r="I114" s="42"/>
      <c r="J114" s="42"/>
      <c r="K114" s="41"/>
      <c r="L114" s="84"/>
      <c r="M114" s="84"/>
      <c r="N114" s="175">
        <f t="shared" si="4"/>
        <v>0</v>
      </c>
      <c r="O114" s="222"/>
    </row>
    <row r="115" spans="1:15" s="5" customFormat="1" ht="37.5" customHeight="1">
      <c r="A115" s="66"/>
      <c r="B115" s="66"/>
      <c r="C115" s="66"/>
      <c r="D115" s="66"/>
      <c r="E115" s="44"/>
      <c r="F115" s="287" t="str">
        <f t="shared" si="2"/>
        <v/>
      </c>
      <c r="G115" s="195"/>
      <c r="H115" s="87"/>
      <c r="I115" s="42"/>
      <c r="J115" s="42"/>
      <c r="K115" s="41"/>
      <c r="L115" s="84"/>
      <c r="M115" s="84"/>
      <c r="N115" s="175">
        <f t="shared" si="4"/>
        <v>0</v>
      </c>
      <c r="O115" s="222"/>
    </row>
    <row r="116" spans="1:15" s="5" customFormat="1" ht="37.5" customHeight="1">
      <c r="A116" s="66"/>
      <c r="B116" s="66"/>
      <c r="C116" s="66"/>
      <c r="D116" s="66"/>
      <c r="E116" s="44"/>
      <c r="F116" s="287" t="str">
        <f t="shared" si="2"/>
        <v/>
      </c>
      <c r="G116" s="195"/>
      <c r="H116" s="87"/>
      <c r="I116" s="42"/>
      <c r="J116" s="42"/>
      <c r="K116" s="41"/>
      <c r="L116" s="84"/>
      <c r="M116" s="84"/>
      <c r="N116" s="175">
        <f t="shared" si="4"/>
        <v>0</v>
      </c>
      <c r="O116" s="222"/>
    </row>
    <row r="117" spans="1:15" s="5" customFormat="1" ht="37.5" customHeight="1">
      <c r="A117" s="66"/>
      <c r="B117" s="66"/>
      <c r="C117" s="66"/>
      <c r="D117" s="66"/>
      <c r="E117" s="44"/>
      <c r="F117" s="287" t="str">
        <f t="shared" si="2"/>
        <v/>
      </c>
      <c r="G117" s="195"/>
      <c r="H117" s="87"/>
      <c r="I117" s="42"/>
      <c r="J117" s="42"/>
      <c r="K117" s="41"/>
      <c r="L117" s="84"/>
      <c r="M117" s="84"/>
      <c r="N117" s="175">
        <f t="shared" si="4"/>
        <v>0</v>
      </c>
      <c r="O117" s="222"/>
    </row>
    <row r="118" spans="1:15" s="5" customFormat="1" ht="37.5" customHeight="1">
      <c r="A118" s="66"/>
      <c r="B118" s="66"/>
      <c r="C118" s="66"/>
      <c r="D118" s="66"/>
      <c r="E118" s="44"/>
      <c r="F118" s="287" t="str">
        <f t="shared" si="2"/>
        <v/>
      </c>
      <c r="G118" s="195"/>
      <c r="H118" s="87"/>
      <c r="I118" s="42"/>
      <c r="J118" s="42"/>
      <c r="K118" s="41"/>
      <c r="L118" s="84"/>
      <c r="M118" s="84"/>
      <c r="N118" s="175">
        <f t="shared" si="4"/>
        <v>0</v>
      </c>
      <c r="O118" s="222"/>
    </row>
    <row r="119" spans="1:15" s="5" customFormat="1" ht="37.5" customHeight="1">
      <c r="A119" s="66"/>
      <c r="B119" s="66"/>
      <c r="C119" s="66"/>
      <c r="D119" s="66"/>
      <c r="E119" s="44"/>
      <c r="F119" s="287" t="str">
        <f t="shared" si="2"/>
        <v/>
      </c>
      <c r="G119" s="195"/>
      <c r="H119" s="87"/>
      <c r="I119" s="42"/>
      <c r="J119" s="42"/>
      <c r="K119" s="41"/>
      <c r="L119" s="84"/>
      <c r="M119" s="84"/>
      <c r="N119" s="175">
        <f t="shared" si="4"/>
        <v>0</v>
      </c>
      <c r="O119" s="222"/>
    </row>
    <row r="120" spans="1:15" s="5" customFormat="1" ht="37.5" customHeight="1">
      <c r="A120" s="66"/>
      <c r="B120" s="66"/>
      <c r="C120" s="66"/>
      <c r="D120" s="66"/>
      <c r="E120" s="44"/>
      <c r="F120" s="287" t="str">
        <f t="shared" si="2"/>
        <v/>
      </c>
      <c r="G120" s="195"/>
      <c r="H120" s="87"/>
      <c r="I120" s="42"/>
      <c r="J120" s="42"/>
      <c r="K120" s="41"/>
      <c r="L120" s="84"/>
      <c r="M120" s="84"/>
      <c r="N120" s="175">
        <f t="shared" si="4"/>
        <v>0</v>
      </c>
      <c r="O120" s="222"/>
    </row>
    <row r="121" spans="1:15" s="5" customFormat="1" ht="37.5" customHeight="1">
      <c r="A121" s="66"/>
      <c r="B121" s="66"/>
      <c r="C121" s="66"/>
      <c r="D121" s="66"/>
      <c r="E121" s="44"/>
      <c r="F121" s="287" t="str">
        <f t="shared" si="2"/>
        <v/>
      </c>
      <c r="G121" s="195"/>
      <c r="H121" s="87"/>
      <c r="I121" s="42"/>
      <c r="J121" s="42"/>
      <c r="K121" s="41"/>
      <c r="L121" s="84"/>
      <c r="M121" s="84"/>
      <c r="N121" s="175">
        <f t="shared" si="4"/>
        <v>0</v>
      </c>
      <c r="O121" s="222"/>
    </row>
    <row r="122" spans="1:15" s="5" customFormat="1" ht="37.5" customHeight="1">
      <c r="A122" s="66"/>
      <c r="B122" s="66"/>
      <c r="C122" s="66"/>
      <c r="D122" s="66"/>
      <c r="E122" s="44"/>
      <c r="F122" s="287" t="str">
        <f t="shared" si="2"/>
        <v/>
      </c>
      <c r="G122" s="195"/>
      <c r="H122" s="87"/>
      <c r="I122" s="42"/>
      <c r="J122" s="42"/>
      <c r="K122" s="41"/>
      <c r="L122" s="84"/>
      <c r="M122" s="84"/>
      <c r="N122" s="175">
        <f t="shared" si="4"/>
        <v>0</v>
      </c>
      <c r="O122" s="222"/>
    </row>
    <row r="123" spans="1:15" s="5" customFormat="1" ht="37.5" customHeight="1">
      <c r="A123" s="66"/>
      <c r="B123" s="66"/>
      <c r="C123" s="66"/>
      <c r="D123" s="66"/>
      <c r="E123" s="44"/>
      <c r="F123" s="287" t="str">
        <f t="shared" si="2"/>
        <v/>
      </c>
      <c r="G123" s="195"/>
      <c r="H123" s="87"/>
      <c r="I123" s="42"/>
      <c r="J123" s="42"/>
      <c r="K123" s="41"/>
      <c r="L123" s="84"/>
      <c r="M123" s="84"/>
      <c r="N123" s="175">
        <f t="shared" si="4"/>
        <v>0</v>
      </c>
      <c r="O123" s="222"/>
    </row>
    <row r="124" spans="1:15" s="5" customFormat="1" ht="37.5" customHeight="1">
      <c r="A124" s="66"/>
      <c r="B124" s="66"/>
      <c r="C124" s="66"/>
      <c r="D124" s="66"/>
      <c r="E124" s="44"/>
      <c r="F124" s="287" t="str">
        <f t="shared" si="2"/>
        <v/>
      </c>
      <c r="G124" s="195"/>
      <c r="H124" s="87"/>
      <c r="I124" s="42"/>
      <c r="J124" s="42"/>
      <c r="K124" s="41"/>
      <c r="L124" s="84"/>
      <c r="M124" s="84"/>
      <c r="N124" s="175">
        <f t="shared" si="4"/>
        <v>0</v>
      </c>
      <c r="O124" s="222"/>
    </row>
    <row r="125" spans="1:15" s="5" customFormat="1" ht="37.5" customHeight="1">
      <c r="A125" s="66"/>
      <c r="B125" s="66"/>
      <c r="C125" s="66"/>
      <c r="D125" s="66"/>
      <c r="E125" s="44"/>
      <c r="F125" s="287" t="str">
        <f t="shared" si="2"/>
        <v/>
      </c>
      <c r="G125" s="195"/>
      <c r="H125" s="87"/>
      <c r="I125" s="42"/>
      <c r="J125" s="42"/>
      <c r="K125" s="41"/>
      <c r="L125" s="84"/>
      <c r="M125" s="84"/>
      <c r="N125" s="175">
        <f t="shared" si="4"/>
        <v>0</v>
      </c>
      <c r="O125" s="222"/>
    </row>
    <row r="126" spans="1:15" s="5" customFormat="1" ht="37.5" customHeight="1">
      <c r="A126" s="66"/>
      <c r="B126" s="66"/>
      <c r="C126" s="66"/>
      <c r="D126" s="66"/>
      <c r="E126" s="44"/>
      <c r="F126" s="287" t="str">
        <f t="shared" si="2"/>
        <v/>
      </c>
      <c r="G126" s="195"/>
      <c r="H126" s="87"/>
      <c r="I126" s="42"/>
      <c r="J126" s="42"/>
      <c r="K126" s="41"/>
      <c r="L126" s="84"/>
      <c r="M126" s="84"/>
      <c r="N126" s="175">
        <f t="shared" si="4"/>
        <v>0</v>
      </c>
      <c r="O126" s="222"/>
    </row>
    <row r="127" spans="1:15" s="5" customFormat="1" ht="37.5" customHeight="1">
      <c r="A127" s="66"/>
      <c r="B127" s="66"/>
      <c r="C127" s="66"/>
      <c r="D127" s="66"/>
      <c r="E127" s="44"/>
      <c r="F127" s="287" t="str">
        <f t="shared" si="2"/>
        <v/>
      </c>
      <c r="G127" s="195"/>
      <c r="H127" s="87"/>
      <c r="I127" s="42"/>
      <c r="J127" s="42"/>
      <c r="K127" s="41"/>
      <c r="L127" s="84"/>
      <c r="M127" s="84"/>
      <c r="N127" s="175">
        <f t="shared" si="4"/>
        <v>0</v>
      </c>
      <c r="O127" s="222"/>
    </row>
    <row r="128" spans="1:15" s="5" customFormat="1" ht="37.5" customHeight="1">
      <c r="A128" s="66"/>
      <c r="B128" s="66"/>
      <c r="C128" s="66"/>
      <c r="D128" s="66"/>
      <c r="E128" s="44"/>
      <c r="F128" s="287" t="str">
        <f t="shared" si="2"/>
        <v/>
      </c>
      <c r="G128" s="195"/>
      <c r="H128" s="87"/>
      <c r="I128" s="42"/>
      <c r="J128" s="42"/>
      <c r="K128" s="41"/>
      <c r="L128" s="84"/>
      <c r="M128" s="84"/>
      <c r="N128" s="175">
        <f t="shared" si="4"/>
        <v>0</v>
      </c>
      <c r="O128" s="222"/>
    </row>
    <row r="129" spans="1:15" s="5" customFormat="1" ht="37.5" customHeight="1">
      <c r="A129" s="66"/>
      <c r="B129" s="66"/>
      <c r="C129" s="66"/>
      <c r="D129" s="66"/>
      <c r="E129" s="44"/>
      <c r="F129" s="287" t="str">
        <f t="shared" si="2"/>
        <v/>
      </c>
      <c r="G129" s="195"/>
      <c r="H129" s="87"/>
      <c r="I129" s="42"/>
      <c r="J129" s="42"/>
      <c r="K129" s="41"/>
      <c r="L129" s="84"/>
      <c r="M129" s="84"/>
      <c r="N129" s="175">
        <f t="shared" si="4"/>
        <v>0</v>
      </c>
      <c r="O129" s="222"/>
    </row>
    <row r="130" spans="1:15" s="5" customFormat="1" ht="37.5" customHeight="1">
      <c r="A130" s="66"/>
      <c r="B130" s="66"/>
      <c r="C130" s="66"/>
      <c r="D130" s="66"/>
      <c r="E130" s="44"/>
      <c r="F130" s="287" t="str">
        <f t="shared" si="2"/>
        <v/>
      </c>
      <c r="G130" s="195"/>
      <c r="H130" s="87"/>
      <c r="I130" s="42"/>
      <c r="J130" s="42"/>
      <c r="K130" s="41"/>
      <c r="L130" s="84"/>
      <c r="M130" s="84"/>
      <c r="N130" s="175">
        <f t="shared" si="4"/>
        <v>0</v>
      </c>
      <c r="O130" s="222"/>
    </row>
    <row r="131" spans="1:15" s="5" customFormat="1" ht="37.5" customHeight="1">
      <c r="A131" s="66"/>
      <c r="B131" s="66"/>
      <c r="C131" s="66"/>
      <c r="D131" s="66"/>
      <c r="E131" s="44"/>
      <c r="F131" s="287" t="str">
        <f t="shared" si="2"/>
        <v/>
      </c>
      <c r="G131" s="195"/>
      <c r="H131" s="87"/>
      <c r="I131" s="42"/>
      <c r="J131" s="42"/>
      <c r="K131" s="41"/>
      <c r="L131" s="84"/>
      <c r="M131" s="84"/>
      <c r="N131" s="175">
        <f t="shared" si="4"/>
        <v>0</v>
      </c>
      <c r="O131" s="222"/>
    </row>
    <row r="132" spans="1:15" s="5" customFormat="1" ht="37.5" customHeight="1">
      <c r="A132" s="66"/>
      <c r="B132" s="66"/>
      <c r="C132" s="66"/>
      <c r="D132" s="66"/>
      <c r="E132" s="44"/>
      <c r="F132" s="287" t="str">
        <f t="shared" si="2"/>
        <v/>
      </c>
      <c r="G132" s="195"/>
      <c r="H132" s="87"/>
      <c r="I132" s="42"/>
      <c r="J132" s="42"/>
      <c r="K132" s="41"/>
      <c r="L132" s="84"/>
      <c r="M132" s="84"/>
      <c r="N132" s="175">
        <f t="shared" si="4"/>
        <v>0</v>
      </c>
      <c r="O132" s="222"/>
    </row>
    <row r="133" spans="1:15" s="5" customFormat="1" ht="37.5" customHeight="1">
      <c r="A133" s="66"/>
      <c r="B133" s="66"/>
      <c r="C133" s="66"/>
      <c r="D133" s="66"/>
      <c r="E133" s="44"/>
      <c r="F133" s="287" t="str">
        <f t="shared" si="2"/>
        <v/>
      </c>
      <c r="G133" s="195"/>
      <c r="H133" s="87"/>
      <c r="I133" s="42"/>
      <c r="J133" s="42"/>
      <c r="K133" s="41"/>
      <c r="L133" s="84"/>
      <c r="M133" s="84"/>
      <c r="N133" s="175">
        <f t="shared" si="4"/>
        <v>0</v>
      </c>
      <c r="O133" s="222"/>
    </row>
    <row r="134" spans="1:15" s="5" customFormat="1" ht="37.5" customHeight="1">
      <c r="A134" s="66"/>
      <c r="B134" s="66"/>
      <c r="C134" s="66"/>
      <c r="D134" s="66"/>
      <c r="E134" s="44"/>
      <c r="F134" s="287" t="str">
        <f t="shared" si="2"/>
        <v/>
      </c>
      <c r="G134" s="195"/>
      <c r="H134" s="87"/>
      <c r="I134" s="42"/>
      <c r="J134" s="42"/>
      <c r="K134" s="41"/>
      <c r="L134" s="84"/>
      <c r="M134" s="84"/>
      <c r="N134" s="175">
        <f t="shared" si="4"/>
        <v>0</v>
      </c>
      <c r="O134" s="222"/>
    </row>
    <row r="135" spans="1:15" s="5" customFormat="1" ht="37.5" customHeight="1">
      <c r="A135" s="66"/>
      <c r="B135" s="66"/>
      <c r="C135" s="66"/>
      <c r="D135" s="66"/>
      <c r="E135" s="44"/>
      <c r="F135" s="287" t="str">
        <f t="shared" si="2"/>
        <v/>
      </c>
      <c r="G135" s="195"/>
      <c r="H135" s="87"/>
      <c r="I135" s="42"/>
      <c r="J135" s="42"/>
      <c r="K135" s="41"/>
      <c r="L135" s="84"/>
      <c r="M135" s="84"/>
      <c r="N135" s="175">
        <f t="shared" si="4"/>
        <v>0</v>
      </c>
      <c r="O135" s="222"/>
    </row>
    <row r="136" spans="1:15" s="5" customFormat="1" ht="37.5" customHeight="1">
      <c r="A136" s="66"/>
      <c r="B136" s="66"/>
      <c r="C136" s="66"/>
      <c r="D136" s="66"/>
      <c r="E136" s="44"/>
      <c r="F136" s="287" t="str">
        <f t="shared" si="2"/>
        <v/>
      </c>
      <c r="G136" s="195"/>
      <c r="H136" s="87"/>
      <c r="I136" s="42"/>
      <c r="J136" s="42"/>
      <c r="K136" s="41"/>
      <c r="L136" s="84"/>
      <c r="M136" s="84"/>
      <c r="N136" s="175">
        <f t="shared" si="4"/>
        <v>0</v>
      </c>
      <c r="O136" s="222"/>
    </row>
    <row r="137" spans="1:15" s="5" customFormat="1" ht="37.5" customHeight="1">
      <c r="A137" s="66"/>
      <c r="B137" s="66"/>
      <c r="C137" s="66"/>
      <c r="D137" s="66"/>
      <c r="E137" s="44"/>
      <c r="F137" s="287" t="str">
        <f t="shared" si="2"/>
        <v/>
      </c>
      <c r="G137" s="195"/>
      <c r="H137" s="87"/>
      <c r="I137" s="42"/>
      <c r="J137" s="42"/>
      <c r="K137" s="41"/>
      <c r="L137" s="84"/>
      <c r="M137" s="84"/>
      <c r="N137" s="175">
        <f t="shared" si="4"/>
        <v>0</v>
      </c>
      <c r="O137" s="222"/>
    </row>
    <row r="138" spans="1:15" s="5" customFormat="1" ht="37.5" customHeight="1">
      <c r="A138" s="66"/>
      <c r="B138" s="66"/>
      <c r="C138" s="66"/>
      <c r="D138" s="66"/>
      <c r="E138" s="44"/>
      <c r="F138" s="287" t="str">
        <f t="shared" si="2"/>
        <v/>
      </c>
      <c r="G138" s="195"/>
      <c r="H138" s="87"/>
      <c r="I138" s="42"/>
      <c r="J138" s="42"/>
      <c r="K138" s="41"/>
      <c r="L138" s="84"/>
      <c r="M138" s="84"/>
      <c r="N138" s="175">
        <f t="shared" si="4"/>
        <v>0</v>
      </c>
      <c r="O138" s="222"/>
    </row>
    <row r="139" spans="1:15" s="5" customFormat="1" ht="37.5" customHeight="1">
      <c r="A139" s="66"/>
      <c r="B139" s="66"/>
      <c r="C139" s="66"/>
      <c r="D139" s="66"/>
      <c r="E139" s="44"/>
      <c r="F139" s="287" t="str">
        <f t="shared" si="2"/>
        <v/>
      </c>
      <c r="G139" s="195"/>
      <c r="H139" s="87"/>
      <c r="I139" s="42"/>
      <c r="J139" s="42"/>
      <c r="K139" s="41"/>
      <c r="L139" s="84"/>
      <c r="M139" s="84"/>
      <c r="N139" s="175">
        <f t="shared" si="4"/>
        <v>0</v>
      </c>
      <c r="O139" s="222"/>
    </row>
    <row r="140" spans="1:15" s="5" customFormat="1" ht="37.5" customHeight="1">
      <c r="A140" s="66"/>
      <c r="B140" s="66"/>
      <c r="C140" s="66"/>
      <c r="D140" s="66"/>
      <c r="E140" s="44"/>
      <c r="F140" s="287" t="str">
        <f t="shared" si="2"/>
        <v/>
      </c>
      <c r="G140" s="195"/>
      <c r="H140" s="87"/>
      <c r="I140" s="42"/>
      <c r="J140" s="42"/>
      <c r="K140" s="41"/>
      <c r="L140" s="84"/>
      <c r="M140" s="84"/>
      <c r="N140" s="175">
        <f t="shared" ref="N140:N203" si="5">DATEDIF(L140,M140,"d")/365</f>
        <v>0</v>
      </c>
      <c r="O140" s="222"/>
    </row>
    <row r="141" spans="1:15" s="5" customFormat="1" ht="37.5" customHeight="1">
      <c r="A141" s="66"/>
      <c r="B141" s="66"/>
      <c r="C141" s="66"/>
      <c r="D141" s="66"/>
      <c r="E141" s="44"/>
      <c r="F141" s="287" t="str">
        <f t="shared" si="2"/>
        <v/>
      </c>
      <c r="G141" s="195"/>
      <c r="H141" s="87"/>
      <c r="I141" s="42"/>
      <c r="J141" s="42"/>
      <c r="K141" s="41"/>
      <c r="L141" s="84"/>
      <c r="M141" s="84"/>
      <c r="N141" s="175">
        <f t="shared" si="5"/>
        <v>0</v>
      </c>
      <c r="O141" s="222"/>
    </row>
    <row r="142" spans="1:15" s="5" customFormat="1" ht="37.5" customHeight="1">
      <c r="A142" s="66"/>
      <c r="B142" s="66"/>
      <c r="C142" s="66"/>
      <c r="D142" s="66"/>
      <c r="E142" s="44"/>
      <c r="F142" s="287" t="str">
        <f t="shared" si="2"/>
        <v/>
      </c>
      <c r="G142" s="195"/>
      <c r="H142" s="87"/>
      <c r="I142" s="42"/>
      <c r="J142" s="42"/>
      <c r="K142" s="41"/>
      <c r="L142" s="84"/>
      <c r="M142" s="84"/>
      <c r="N142" s="175">
        <f t="shared" si="5"/>
        <v>0</v>
      </c>
      <c r="O142" s="222"/>
    </row>
    <row r="143" spans="1:15" s="5" customFormat="1" ht="37.5" customHeight="1">
      <c r="A143" s="66"/>
      <c r="B143" s="66"/>
      <c r="C143" s="66"/>
      <c r="D143" s="66"/>
      <c r="E143" s="44"/>
      <c r="F143" s="287" t="str">
        <f t="shared" si="2"/>
        <v/>
      </c>
      <c r="G143" s="195"/>
      <c r="H143" s="87"/>
      <c r="I143" s="42"/>
      <c r="J143" s="42"/>
      <c r="K143" s="41"/>
      <c r="L143" s="84"/>
      <c r="M143" s="84"/>
      <c r="N143" s="175">
        <f t="shared" si="5"/>
        <v>0</v>
      </c>
      <c r="O143" s="222"/>
    </row>
    <row r="144" spans="1:15" s="5" customFormat="1" ht="37.5" customHeight="1">
      <c r="A144" s="66"/>
      <c r="B144" s="66"/>
      <c r="C144" s="66"/>
      <c r="D144" s="66"/>
      <c r="E144" s="44"/>
      <c r="F144" s="287" t="str">
        <f t="shared" si="2"/>
        <v/>
      </c>
      <c r="G144" s="195"/>
      <c r="H144" s="87"/>
      <c r="I144" s="42"/>
      <c r="J144" s="42"/>
      <c r="K144" s="41"/>
      <c r="L144" s="84"/>
      <c r="M144" s="84"/>
      <c r="N144" s="175">
        <f t="shared" si="5"/>
        <v>0</v>
      </c>
      <c r="O144" s="222"/>
    </row>
    <row r="145" spans="1:15" s="5" customFormat="1" ht="37.5" customHeight="1">
      <c r="A145" s="66"/>
      <c r="B145" s="66"/>
      <c r="C145" s="66"/>
      <c r="D145" s="66"/>
      <c r="E145" s="44"/>
      <c r="F145" s="287" t="str">
        <f t="shared" si="2"/>
        <v/>
      </c>
      <c r="G145" s="195"/>
      <c r="H145" s="87"/>
      <c r="I145" s="42"/>
      <c r="J145" s="42"/>
      <c r="K145" s="41"/>
      <c r="L145" s="84"/>
      <c r="M145" s="84"/>
      <c r="N145" s="175">
        <f t="shared" si="5"/>
        <v>0</v>
      </c>
      <c r="O145" s="222"/>
    </row>
    <row r="146" spans="1:15" s="5" customFormat="1" ht="37.5" customHeight="1">
      <c r="A146" s="66"/>
      <c r="B146" s="66"/>
      <c r="C146" s="66"/>
      <c r="D146" s="66"/>
      <c r="E146" s="44"/>
      <c r="F146" s="287" t="str">
        <f t="shared" si="2"/>
        <v/>
      </c>
      <c r="G146" s="195"/>
      <c r="H146" s="87"/>
      <c r="I146" s="42"/>
      <c r="J146" s="42"/>
      <c r="K146" s="41"/>
      <c r="L146" s="84"/>
      <c r="M146" s="84"/>
      <c r="N146" s="175">
        <f t="shared" si="5"/>
        <v>0</v>
      </c>
      <c r="O146" s="222"/>
    </row>
    <row r="147" spans="1:15" s="5" customFormat="1" ht="37.5" customHeight="1">
      <c r="A147" s="66"/>
      <c r="B147" s="66"/>
      <c r="C147" s="66"/>
      <c r="D147" s="66"/>
      <c r="E147" s="44"/>
      <c r="F147" s="287" t="str">
        <f t="shared" si="2"/>
        <v/>
      </c>
      <c r="G147" s="195"/>
      <c r="H147" s="87"/>
      <c r="I147" s="42"/>
      <c r="J147" s="42"/>
      <c r="K147" s="41"/>
      <c r="L147" s="84"/>
      <c r="M147" s="84"/>
      <c r="N147" s="175">
        <f t="shared" si="5"/>
        <v>0</v>
      </c>
      <c r="O147" s="222"/>
    </row>
    <row r="148" spans="1:15" s="5" customFormat="1" ht="37.5" customHeight="1">
      <c r="A148" s="66"/>
      <c r="B148" s="66"/>
      <c r="C148" s="66"/>
      <c r="D148" s="66"/>
      <c r="E148" s="44"/>
      <c r="F148" s="287" t="str">
        <f t="shared" si="2"/>
        <v/>
      </c>
      <c r="G148" s="195"/>
      <c r="H148" s="87"/>
      <c r="I148" s="42"/>
      <c r="J148" s="42"/>
      <c r="K148" s="41"/>
      <c r="L148" s="84"/>
      <c r="M148" s="84"/>
      <c r="N148" s="175">
        <f t="shared" si="5"/>
        <v>0</v>
      </c>
      <c r="O148" s="222"/>
    </row>
    <row r="149" spans="1:15" s="5" customFormat="1" ht="37.5" customHeight="1">
      <c r="A149" s="66"/>
      <c r="B149" s="66"/>
      <c r="C149" s="66"/>
      <c r="D149" s="66"/>
      <c r="E149" s="44"/>
      <c r="F149" s="287" t="str">
        <f t="shared" si="2"/>
        <v/>
      </c>
      <c r="G149" s="195"/>
      <c r="H149" s="87"/>
      <c r="I149" s="42"/>
      <c r="J149" s="42"/>
      <c r="K149" s="41"/>
      <c r="L149" s="84"/>
      <c r="M149" s="84"/>
      <c r="N149" s="175">
        <f t="shared" si="5"/>
        <v>0</v>
      </c>
      <c r="O149" s="222"/>
    </row>
    <row r="150" spans="1:15" s="5" customFormat="1" ht="37.5" customHeight="1">
      <c r="A150" s="66"/>
      <c r="B150" s="66"/>
      <c r="C150" s="66"/>
      <c r="D150" s="66"/>
      <c r="E150" s="44"/>
      <c r="F150" s="287" t="str">
        <f t="shared" si="2"/>
        <v/>
      </c>
      <c r="G150" s="195"/>
      <c r="H150" s="87"/>
      <c r="I150" s="42"/>
      <c r="J150" s="42"/>
      <c r="K150" s="41"/>
      <c r="L150" s="84"/>
      <c r="M150" s="84"/>
      <c r="N150" s="175">
        <f t="shared" si="5"/>
        <v>0</v>
      </c>
      <c r="O150" s="222"/>
    </row>
    <row r="151" spans="1:15" s="5" customFormat="1" ht="37.5" customHeight="1">
      <c r="A151" s="66"/>
      <c r="B151" s="66"/>
      <c r="C151" s="66"/>
      <c r="D151" s="66"/>
      <c r="E151" s="44"/>
      <c r="F151" s="287" t="str">
        <f t="shared" si="2"/>
        <v/>
      </c>
      <c r="G151" s="195"/>
      <c r="H151" s="87"/>
      <c r="I151" s="42"/>
      <c r="J151" s="42"/>
      <c r="K151" s="41"/>
      <c r="L151" s="84"/>
      <c r="M151" s="84"/>
      <c r="N151" s="175">
        <f t="shared" si="5"/>
        <v>0</v>
      </c>
      <c r="O151" s="222"/>
    </row>
    <row r="152" spans="1:15" s="5" customFormat="1" ht="37.5" customHeight="1">
      <c r="A152" s="66"/>
      <c r="B152" s="66"/>
      <c r="C152" s="66"/>
      <c r="D152" s="66"/>
      <c r="E152" s="44"/>
      <c r="F152" s="287" t="str">
        <f t="shared" si="2"/>
        <v/>
      </c>
      <c r="G152" s="195"/>
      <c r="H152" s="87"/>
      <c r="I152" s="42"/>
      <c r="J152" s="42"/>
      <c r="K152" s="41"/>
      <c r="L152" s="84"/>
      <c r="M152" s="84"/>
      <c r="N152" s="175">
        <f t="shared" si="5"/>
        <v>0</v>
      </c>
      <c r="O152" s="222"/>
    </row>
    <row r="153" spans="1:15" s="5" customFormat="1" ht="37.5" customHeight="1">
      <c r="A153" s="66"/>
      <c r="B153" s="66"/>
      <c r="C153" s="66"/>
      <c r="D153" s="66"/>
      <c r="E153" s="44"/>
      <c r="F153" s="287" t="str">
        <f t="shared" si="2"/>
        <v/>
      </c>
      <c r="G153" s="195"/>
      <c r="H153" s="87"/>
      <c r="I153" s="42"/>
      <c r="J153" s="42"/>
      <c r="K153" s="41"/>
      <c r="L153" s="84"/>
      <c r="M153" s="84"/>
      <c r="N153" s="175">
        <f t="shared" si="5"/>
        <v>0</v>
      </c>
      <c r="O153" s="222"/>
    </row>
    <row r="154" spans="1:15" s="5" customFormat="1" ht="37.5" customHeight="1">
      <c r="A154" s="66"/>
      <c r="B154" s="66"/>
      <c r="C154" s="66"/>
      <c r="D154" s="66"/>
      <c r="E154" s="44"/>
      <c r="F154" s="287" t="str">
        <f t="shared" si="2"/>
        <v/>
      </c>
      <c r="G154" s="195"/>
      <c r="H154" s="87"/>
      <c r="I154" s="42"/>
      <c r="J154" s="42"/>
      <c r="K154" s="41"/>
      <c r="L154" s="84"/>
      <c r="M154" s="84"/>
      <c r="N154" s="175">
        <f t="shared" si="5"/>
        <v>0</v>
      </c>
      <c r="O154" s="222"/>
    </row>
    <row r="155" spans="1:15" s="5" customFormat="1" ht="37.5" customHeight="1">
      <c r="A155" s="66"/>
      <c r="B155" s="66"/>
      <c r="C155" s="66"/>
      <c r="D155" s="66"/>
      <c r="E155" s="44"/>
      <c r="F155" s="287" t="str">
        <f t="shared" si="2"/>
        <v/>
      </c>
      <c r="G155" s="195"/>
      <c r="H155" s="87"/>
      <c r="I155" s="42"/>
      <c r="J155" s="42"/>
      <c r="K155" s="41"/>
      <c r="L155" s="84"/>
      <c r="M155" s="84"/>
      <c r="N155" s="175">
        <f t="shared" si="5"/>
        <v>0</v>
      </c>
      <c r="O155" s="222"/>
    </row>
    <row r="156" spans="1:15" s="5" customFormat="1" ht="37.5" customHeight="1">
      <c r="A156" s="66"/>
      <c r="B156" s="66"/>
      <c r="C156" s="66"/>
      <c r="D156" s="66"/>
      <c r="E156" s="44"/>
      <c r="F156" s="287" t="str">
        <f t="shared" si="2"/>
        <v/>
      </c>
      <c r="G156" s="195"/>
      <c r="H156" s="87"/>
      <c r="I156" s="42"/>
      <c r="J156" s="42"/>
      <c r="K156" s="41"/>
      <c r="L156" s="84"/>
      <c r="M156" s="84"/>
      <c r="N156" s="175">
        <f t="shared" si="5"/>
        <v>0</v>
      </c>
      <c r="O156" s="222"/>
    </row>
    <row r="157" spans="1:15" s="5" customFormat="1" ht="37.5" customHeight="1">
      <c r="A157" s="66"/>
      <c r="B157" s="66"/>
      <c r="C157" s="66"/>
      <c r="D157" s="66"/>
      <c r="E157" s="44"/>
      <c r="F157" s="287" t="str">
        <f t="shared" si="2"/>
        <v/>
      </c>
      <c r="G157" s="195"/>
      <c r="H157" s="87"/>
      <c r="I157" s="42"/>
      <c r="J157" s="42"/>
      <c r="K157" s="41"/>
      <c r="L157" s="84"/>
      <c r="M157" s="84"/>
      <c r="N157" s="175">
        <f t="shared" si="5"/>
        <v>0</v>
      </c>
      <c r="O157" s="222"/>
    </row>
    <row r="158" spans="1:15" s="5" customFormat="1" ht="37.5" customHeight="1">
      <c r="A158" s="66"/>
      <c r="B158" s="66"/>
      <c r="C158" s="66"/>
      <c r="D158" s="66"/>
      <c r="E158" s="44"/>
      <c r="F158" s="287" t="str">
        <f t="shared" si="2"/>
        <v/>
      </c>
      <c r="G158" s="195"/>
      <c r="H158" s="87"/>
      <c r="I158" s="42"/>
      <c r="J158" s="42"/>
      <c r="K158" s="41"/>
      <c r="L158" s="84"/>
      <c r="M158" s="84"/>
      <c r="N158" s="175">
        <f t="shared" si="5"/>
        <v>0</v>
      </c>
      <c r="O158" s="222"/>
    </row>
    <row r="159" spans="1:15" s="5" customFormat="1" ht="37.5" customHeight="1">
      <c r="A159" s="66"/>
      <c r="B159" s="66"/>
      <c r="C159" s="66"/>
      <c r="D159" s="66"/>
      <c r="E159" s="44"/>
      <c r="F159" s="287" t="str">
        <f t="shared" si="2"/>
        <v/>
      </c>
      <c r="G159" s="195"/>
      <c r="H159" s="87"/>
      <c r="I159" s="42"/>
      <c r="J159" s="42"/>
      <c r="K159" s="41"/>
      <c r="L159" s="84"/>
      <c r="M159" s="84"/>
      <c r="N159" s="175">
        <f t="shared" si="5"/>
        <v>0</v>
      </c>
      <c r="O159" s="222"/>
    </row>
    <row r="160" spans="1:15" s="5" customFormat="1" ht="37.5" customHeight="1">
      <c r="A160" s="66"/>
      <c r="B160" s="66"/>
      <c r="C160" s="66"/>
      <c r="D160" s="66"/>
      <c r="E160" s="44"/>
      <c r="F160" s="287" t="str">
        <f t="shared" si="2"/>
        <v/>
      </c>
      <c r="G160" s="195"/>
      <c r="H160" s="87"/>
      <c r="I160" s="42"/>
      <c r="J160" s="42"/>
      <c r="K160" s="41"/>
      <c r="L160" s="84"/>
      <c r="M160" s="84"/>
      <c r="N160" s="175">
        <f t="shared" si="5"/>
        <v>0</v>
      </c>
      <c r="O160" s="222"/>
    </row>
    <row r="161" spans="1:15" s="5" customFormat="1" ht="37.5" customHeight="1">
      <c r="A161" s="66"/>
      <c r="B161" s="66"/>
      <c r="C161" s="66"/>
      <c r="D161" s="66"/>
      <c r="E161" s="44"/>
      <c r="F161" s="287" t="str">
        <f t="shared" si="2"/>
        <v/>
      </c>
      <c r="G161" s="195"/>
      <c r="H161" s="87"/>
      <c r="I161" s="42"/>
      <c r="J161" s="42"/>
      <c r="K161" s="41"/>
      <c r="L161" s="84"/>
      <c r="M161" s="84"/>
      <c r="N161" s="175">
        <f t="shared" si="5"/>
        <v>0</v>
      </c>
      <c r="O161" s="222"/>
    </row>
    <row r="162" spans="1:15" s="5" customFormat="1" ht="37.5" customHeight="1">
      <c r="A162" s="66"/>
      <c r="B162" s="66"/>
      <c r="C162" s="66"/>
      <c r="D162" s="66"/>
      <c r="E162" s="44"/>
      <c r="F162" s="287" t="str">
        <f t="shared" si="2"/>
        <v/>
      </c>
      <c r="G162" s="195"/>
      <c r="H162" s="87"/>
      <c r="I162" s="42"/>
      <c r="J162" s="42"/>
      <c r="K162" s="41"/>
      <c r="L162" s="84"/>
      <c r="M162" s="84"/>
      <c r="N162" s="175">
        <f t="shared" si="5"/>
        <v>0</v>
      </c>
      <c r="O162" s="222"/>
    </row>
    <row r="163" spans="1:15" s="5" customFormat="1" ht="37.5" customHeight="1">
      <c r="A163" s="66"/>
      <c r="B163" s="66"/>
      <c r="C163" s="66"/>
      <c r="D163" s="66"/>
      <c r="E163" s="44"/>
      <c r="F163" s="287" t="str">
        <f t="shared" si="2"/>
        <v/>
      </c>
      <c r="G163" s="195"/>
      <c r="H163" s="87"/>
      <c r="I163" s="42"/>
      <c r="J163" s="42"/>
      <c r="K163" s="41"/>
      <c r="L163" s="84"/>
      <c r="M163" s="84"/>
      <c r="N163" s="175">
        <f t="shared" si="5"/>
        <v>0</v>
      </c>
      <c r="O163" s="222"/>
    </row>
    <row r="164" spans="1:15" s="5" customFormat="1" ht="37.5" customHeight="1">
      <c r="A164" s="66"/>
      <c r="B164" s="66"/>
      <c r="C164" s="66"/>
      <c r="D164" s="66"/>
      <c r="E164" s="44"/>
      <c r="F164" s="287" t="str">
        <f t="shared" si="2"/>
        <v/>
      </c>
      <c r="G164" s="195"/>
      <c r="H164" s="87"/>
      <c r="I164" s="42"/>
      <c r="J164" s="42"/>
      <c r="K164" s="41"/>
      <c r="L164" s="84"/>
      <c r="M164" s="84"/>
      <c r="N164" s="175">
        <f t="shared" si="5"/>
        <v>0</v>
      </c>
      <c r="O164" s="222"/>
    </row>
    <row r="165" spans="1:15" s="5" customFormat="1" ht="37.5" customHeight="1">
      <c r="A165" s="66"/>
      <c r="B165" s="66"/>
      <c r="C165" s="66"/>
      <c r="D165" s="66"/>
      <c r="E165" s="44"/>
      <c r="F165" s="287" t="str">
        <f t="shared" si="2"/>
        <v/>
      </c>
      <c r="G165" s="195"/>
      <c r="H165" s="87"/>
      <c r="I165" s="42"/>
      <c r="J165" s="42"/>
      <c r="K165" s="41"/>
      <c r="L165" s="84"/>
      <c r="M165" s="84"/>
      <c r="N165" s="175">
        <f t="shared" si="5"/>
        <v>0</v>
      </c>
      <c r="O165" s="222"/>
    </row>
    <row r="166" spans="1:15" s="5" customFormat="1" ht="37.5" customHeight="1">
      <c r="A166" s="66"/>
      <c r="B166" s="66"/>
      <c r="C166" s="66"/>
      <c r="D166" s="66"/>
      <c r="E166" s="44"/>
      <c r="F166" s="287" t="str">
        <f t="shared" si="2"/>
        <v/>
      </c>
      <c r="G166" s="195"/>
      <c r="H166" s="87"/>
      <c r="I166" s="42"/>
      <c r="J166" s="42"/>
      <c r="K166" s="41"/>
      <c r="L166" s="84"/>
      <c r="M166" s="84"/>
      <c r="N166" s="175">
        <f t="shared" si="5"/>
        <v>0</v>
      </c>
      <c r="O166" s="222"/>
    </row>
    <row r="167" spans="1:15" s="5" customFormat="1" ht="37.5" customHeight="1">
      <c r="A167" s="66"/>
      <c r="B167" s="66"/>
      <c r="C167" s="66"/>
      <c r="D167" s="66"/>
      <c r="E167" s="44"/>
      <c r="F167" s="287" t="str">
        <f t="shared" si="2"/>
        <v/>
      </c>
      <c r="G167" s="195"/>
      <c r="H167" s="87"/>
      <c r="I167" s="42"/>
      <c r="J167" s="42"/>
      <c r="K167" s="41"/>
      <c r="L167" s="84"/>
      <c r="M167" s="84"/>
      <c r="N167" s="175">
        <f t="shared" si="5"/>
        <v>0</v>
      </c>
      <c r="O167" s="222"/>
    </row>
    <row r="168" spans="1:15" s="5" customFormat="1" ht="37.5" customHeight="1">
      <c r="A168" s="66"/>
      <c r="B168" s="66"/>
      <c r="C168" s="66"/>
      <c r="D168" s="66"/>
      <c r="E168" s="44"/>
      <c r="F168" s="287" t="str">
        <f t="shared" si="2"/>
        <v/>
      </c>
      <c r="G168" s="195"/>
      <c r="H168" s="87"/>
      <c r="I168" s="42"/>
      <c r="J168" s="42"/>
      <c r="K168" s="41"/>
      <c r="L168" s="84"/>
      <c r="M168" s="84"/>
      <c r="N168" s="175">
        <f t="shared" si="5"/>
        <v>0</v>
      </c>
      <c r="O168" s="222"/>
    </row>
    <row r="169" spans="1:15" s="5" customFormat="1" ht="37.5" customHeight="1">
      <c r="A169" s="66"/>
      <c r="B169" s="66"/>
      <c r="C169" s="66"/>
      <c r="D169" s="66"/>
      <c r="E169" s="44"/>
      <c r="F169" s="287" t="str">
        <f t="shared" si="2"/>
        <v/>
      </c>
      <c r="G169" s="195"/>
      <c r="H169" s="87"/>
      <c r="I169" s="42"/>
      <c r="J169" s="42"/>
      <c r="K169" s="41"/>
      <c r="L169" s="84"/>
      <c r="M169" s="84"/>
      <c r="N169" s="175">
        <f t="shared" si="5"/>
        <v>0</v>
      </c>
      <c r="O169" s="222"/>
    </row>
    <row r="170" spans="1:15" s="5" customFormat="1" ht="37.5" customHeight="1">
      <c r="A170" s="66"/>
      <c r="B170" s="66"/>
      <c r="C170" s="66"/>
      <c r="D170" s="66"/>
      <c r="E170" s="44"/>
      <c r="F170" s="287" t="str">
        <f t="shared" si="2"/>
        <v/>
      </c>
      <c r="G170" s="195"/>
      <c r="H170" s="87"/>
      <c r="I170" s="42"/>
      <c r="J170" s="42"/>
      <c r="K170" s="41"/>
      <c r="L170" s="84"/>
      <c r="M170" s="84"/>
      <c r="N170" s="175">
        <f t="shared" si="5"/>
        <v>0</v>
      </c>
      <c r="O170" s="222"/>
    </row>
    <row r="171" spans="1:15" s="5" customFormat="1" ht="37.5" customHeight="1">
      <c r="A171" s="66"/>
      <c r="B171" s="66"/>
      <c r="C171" s="66"/>
      <c r="D171" s="66"/>
      <c r="E171" s="44"/>
      <c r="F171" s="287" t="str">
        <f t="shared" si="2"/>
        <v/>
      </c>
      <c r="G171" s="195"/>
      <c r="H171" s="87"/>
      <c r="I171" s="42"/>
      <c r="J171" s="42"/>
      <c r="K171" s="41"/>
      <c r="L171" s="84"/>
      <c r="M171" s="84"/>
      <c r="N171" s="175">
        <f t="shared" si="5"/>
        <v>0</v>
      </c>
      <c r="O171" s="222"/>
    </row>
    <row r="172" spans="1:15" s="5" customFormat="1" ht="37.5" customHeight="1">
      <c r="A172" s="66"/>
      <c r="B172" s="66"/>
      <c r="C172" s="66"/>
      <c r="D172" s="66"/>
      <c r="E172" s="44"/>
      <c r="F172" s="287" t="str">
        <f t="shared" si="2"/>
        <v/>
      </c>
      <c r="G172" s="195"/>
      <c r="H172" s="87"/>
      <c r="I172" s="42"/>
      <c r="J172" s="42"/>
      <c r="K172" s="41"/>
      <c r="L172" s="84"/>
      <c r="M172" s="84"/>
      <c r="N172" s="175">
        <f t="shared" si="5"/>
        <v>0</v>
      </c>
      <c r="O172" s="222"/>
    </row>
    <row r="173" spans="1:15" s="5" customFormat="1" ht="37.5" customHeight="1">
      <c r="A173" s="66"/>
      <c r="B173" s="66"/>
      <c r="C173" s="66"/>
      <c r="D173" s="66"/>
      <c r="E173" s="44"/>
      <c r="F173" s="287" t="str">
        <f t="shared" si="2"/>
        <v/>
      </c>
      <c r="G173" s="195"/>
      <c r="H173" s="87"/>
      <c r="I173" s="42"/>
      <c r="J173" s="42"/>
      <c r="K173" s="41"/>
      <c r="L173" s="84"/>
      <c r="M173" s="84"/>
      <c r="N173" s="175">
        <f t="shared" si="5"/>
        <v>0</v>
      </c>
      <c r="O173" s="222"/>
    </row>
    <row r="174" spans="1:15" s="5" customFormat="1" ht="37.5" customHeight="1">
      <c r="A174" s="66"/>
      <c r="B174" s="66"/>
      <c r="C174" s="66"/>
      <c r="D174" s="66"/>
      <c r="E174" s="44"/>
      <c r="F174" s="287" t="str">
        <f t="shared" si="2"/>
        <v/>
      </c>
      <c r="G174" s="195"/>
      <c r="H174" s="87"/>
      <c r="I174" s="42"/>
      <c r="J174" s="42"/>
      <c r="K174" s="41"/>
      <c r="L174" s="84"/>
      <c r="M174" s="84"/>
      <c r="N174" s="175">
        <f t="shared" si="5"/>
        <v>0</v>
      </c>
      <c r="O174" s="222"/>
    </row>
    <row r="175" spans="1:15" s="5" customFormat="1" ht="37.5" customHeight="1">
      <c r="A175" s="66"/>
      <c r="B175" s="66"/>
      <c r="C175" s="66"/>
      <c r="D175" s="66"/>
      <c r="E175" s="44"/>
      <c r="F175" s="287" t="str">
        <f t="shared" si="2"/>
        <v/>
      </c>
      <c r="G175" s="195"/>
      <c r="H175" s="87"/>
      <c r="I175" s="42"/>
      <c r="J175" s="42"/>
      <c r="K175" s="41"/>
      <c r="L175" s="84"/>
      <c r="M175" s="84"/>
      <c r="N175" s="175">
        <f t="shared" si="5"/>
        <v>0</v>
      </c>
      <c r="O175" s="222"/>
    </row>
    <row r="176" spans="1:15" s="5" customFormat="1" ht="37.5" customHeight="1">
      <c r="A176" s="66"/>
      <c r="B176" s="66"/>
      <c r="C176" s="66"/>
      <c r="D176" s="66"/>
      <c r="E176" s="44"/>
      <c r="F176" s="287" t="str">
        <f t="shared" si="2"/>
        <v/>
      </c>
      <c r="G176" s="195"/>
      <c r="H176" s="87"/>
      <c r="I176" s="42"/>
      <c r="J176" s="42"/>
      <c r="K176" s="41"/>
      <c r="L176" s="84"/>
      <c r="M176" s="84"/>
      <c r="N176" s="175">
        <f t="shared" si="5"/>
        <v>0</v>
      </c>
      <c r="O176" s="222"/>
    </row>
    <row r="177" spans="1:15" s="5" customFormat="1" ht="37.5" customHeight="1">
      <c r="A177" s="66"/>
      <c r="B177" s="66"/>
      <c r="C177" s="66"/>
      <c r="D177" s="66"/>
      <c r="E177" s="44"/>
      <c r="F177" s="287" t="str">
        <f t="shared" si="2"/>
        <v/>
      </c>
      <c r="G177" s="195"/>
      <c r="H177" s="87"/>
      <c r="I177" s="42"/>
      <c r="J177" s="42"/>
      <c r="K177" s="41"/>
      <c r="L177" s="84"/>
      <c r="M177" s="84"/>
      <c r="N177" s="175">
        <f t="shared" si="5"/>
        <v>0</v>
      </c>
      <c r="O177" s="222"/>
    </row>
    <row r="178" spans="1:15" s="5" customFormat="1" ht="37.5" customHeight="1">
      <c r="A178" s="66"/>
      <c r="B178" s="66"/>
      <c r="C178" s="66"/>
      <c r="D178" s="66"/>
      <c r="E178" s="44"/>
      <c r="F178" s="287" t="str">
        <f t="shared" si="2"/>
        <v/>
      </c>
      <c r="G178" s="195"/>
      <c r="H178" s="87"/>
      <c r="I178" s="42"/>
      <c r="J178" s="42"/>
      <c r="K178" s="41"/>
      <c r="L178" s="84"/>
      <c r="M178" s="84"/>
      <c r="N178" s="175">
        <f t="shared" si="5"/>
        <v>0</v>
      </c>
      <c r="O178" s="222"/>
    </row>
    <row r="179" spans="1:15" s="5" customFormat="1" ht="37.5" customHeight="1">
      <c r="A179" s="66"/>
      <c r="B179" s="66"/>
      <c r="C179" s="66"/>
      <c r="D179" s="66"/>
      <c r="E179" s="44"/>
      <c r="F179" s="287" t="str">
        <f t="shared" si="2"/>
        <v/>
      </c>
      <c r="G179" s="195"/>
      <c r="H179" s="87"/>
      <c r="I179" s="42"/>
      <c r="J179" s="42"/>
      <c r="K179" s="41"/>
      <c r="L179" s="84"/>
      <c r="M179" s="84"/>
      <c r="N179" s="175">
        <f t="shared" si="5"/>
        <v>0</v>
      </c>
      <c r="O179" s="222"/>
    </row>
    <row r="180" spans="1:15" s="5" customFormat="1" ht="37.5" customHeight="1">
      <c r="A180" s="66"/>
      <c r="B180" s="66"/>
      <c r="C180" s="66"/>
      <c r="D180" s="66"/>
      <c r="E180" s="44"/>
      <c r="F180" s="287" t="str">
        <f t="shared" si="2"/>
        <v/>
      </c>
      <c r="G180" s="195"/>
      <c r="H180" s="87"/>
      <c r="I180" s="42"/>
      <c r="J180" s="42"/>
      <c r="K180" s="41"/>
      <c r="L180" s="84"/>
      <c r="M180" s="84"/>
      <c r="N180" s="175">
        <f t="shared" si="5"/>
        <v>0</v>
      </c>
      <c r="O180" s="222"/>
    </row>
    <row r="181" spans="1:15" s="5" customFormat="1" ht="37.5" customHeight="1">
      <c r="A181" s="66"/>
      <c r="B181" s="66"/>
      <c r="C181" s="66"/>
      <c r="D181" s="66"/>
      <c r="E181" s="44"/>
      <c r="F181" s="287" t="str">
        <f t="shared" si="2"/>
        <v/>
      </c>
      <c r="G181" s="195"/>
      <c r="H181" s="87"/>
      <c r="I181" s="42"/>
      <c r="J181" s="42"/>
      <c r="K181" s="41"/>
      <c r="L181" s="84"/>
      <c r="M181" s="84"/>
      <c r="N181" s="175">
        <f t="shared" si="5"/>
        <v>0</v>
      </c>
      <c r="O181" s="222"/>
    </row>
    <row r="182" spans="1:15" s="5" customFormat="1" ht="37.5" customHeight="1">
      <c r="A182" s="66"/>
      <c r="B182" s="66"/>
      <c r="C182" s="66"/>
      <c r="D182" s="66"/>
      <c r="E182" s="44"/>
      <c r="F182" s="287" t="str">
        <f t="shared" si="2"/>
        <v/>
      </c>
      <c r="G182" s="195"/>
      <c r="H182" s="87"/>
      <c r="I182" s="42"/>
      <c r="J182" s="42"/>
      <c r="K182" s="41"/>
      <c r="L182" s="84"/>
      <c r="M182" s="84"/>
      <c r="N182" s="175">
        <f t="shared" si="5"/>
        <v>0</v>
      </c>
      <c r="O182" s="222"/>
    </row>
    <row r="183" spans="1:15" s="5" customFormat="1" ht="37.5" customHeight="1">
      <c r="A183" s="66"/>
      <c r="B183" s="66"/>
      <c r="C183" s="66"/>
      <c r="D183" s="66"/>
      <c r="E183" s="44"/>
      <c r="F183" s="287" t="str">
        <f t="shared" si="2"/>
        <v/>
      </c>
      <c r="G183" s="195"/>
      <c r="H183" s="87"/>
      <c r="I183" s="42"/>
      <c r="J183" s="42"/>
      <c r="K183" s="41"/>
      <c r="L183" s="84"/>
      <c r="M183" s="84"/>
      <c r="N183" s="175">
        <f t="shared" si="5"/>
        <v>0</v>
      </c>
      <c r="O183" s="222"/>
    </row>
    <row r="184" spans="1:15" s="5" customFormat="1" ht="37.5" customHeight="1">
      <c r="A184" s="66"/>
      <c r="B184" s="66"/>
      <c r="C184" s="66"/>
      <c r="D184" s="66"/>
      <c r="E184" s="44"/>
      <c r="F184" s="287" t="str">
        <f t="shared" si="2"/>
        <v/>
      </c>
      <c r="G184" s="195"/>
      <c r="H184" s="87"/>
      <c r="I184" s="42"/>
      <c r="J184" s="42"/>
      <c r="K184" s="41"/>
      <c r="L184" s="84"/>
      <c r="M184" s="84"/>
      <c r="N184" s="175">
        <f t="shared" si="5"/>
        <v>0</v>
      </c>
      <c r="O184" s="222"/>
    </row>
    <row r="185" spans="1:15" s="5" customFormat="1" ht="37.5" customHeight="1">
      <c r="A185" s="66"/>
      <c r="B185" s="66"/>
      <c r="C185" s="66"/>
      <c r="D185" s="66"/>
      <c r="E185" s="44"/>
      <c r="F185" s="287" t="str">
        <f t="shared" si="2"/>
        <v/>
      </c>
      <c r="G185" s="195"/>
      <c r="H185" s="87"/>
      <c r="I185" s="42"/>
      <c r="J185" s="42"/>
      <c r="K185" s="41"/>
      <c r="L185" s="84"/>
      <c r="M185" s="84"/>
      <c r="N185" s="175">
        <f t="shared" si="5"/>
        <v>0</v>
      </c>
      <c r="O185" s="222"/>
    </row>
    <row r="186" spans="1:15" s="5" customFormat="1" ht="37.5" customHeight="1">
      <c r="A186" s="66"/>
      <c r="B186" s="66"/>
      <c r="C186" s="66"/>
      <c r="D186" s="66"/>
      <c r="E186" s="44"/>
      <c r="F186" s="287" t="str">
        <f t="shared" si="2"/>
        <v/>
      </c>
      <c r="G186" s="195"/>
      <c r="H186" s="87"/>
      <c r="I186" s="42"/>
      <c r="J186" s="42"/>
      <c r="K186" s="41"/>
      <c r="L186" s="84"/>
      <c r="M186" s="84"/>
      <c r="N186" s="175">
        <f t="shared" si="5"/>
        <v>0</v>
      </c>
      <c r="O186" s="222"/>
    </row>
    <row r="187" spans="1:15" s="5" customFormat="1" ht="37.5" customHeight="1">
      <c r="A187" s="66"/>
      <c r="B187" s="66"/>
      <c r="C187" s="66"/>
      <c r="D187" s="66"/>
      <c r="E187" s="44"/>
      <c r="F187" s="287" t="str">
        <f t="shared" si="2"/>
        <v/>
      </c>
      <c r="G187" s="195"/>
      <c r="H187" s="87"/>
      <c r="I187" s="42"/>
      <c r="J187" s="42"/>
      <c r="K187" s="41"/>
      <c r="L187" s="84"/>
      <c r="M187" s="84"/>
      <c r="N187" s="175">
        <f t="shared" si="5"/>
        <v>0</v>
      </c>
      <c r="O187" s="222"/>
    </row>
    <row r="188" spans="1:15" s="5" customFormat="1" ht="37.5" customHeight="1">
      <c r="A188" s="66"/>
      <c r="B188" s="66"/>
      <c r="C188" s="66"/>
      <c r="D188" s="66"/>
      <c r="E188" s="44"/>
      <c r="F188" s="287" t="str">
        <f t="shared" si="2"/>
        <v/>
      </c>
      <c r="G188" s="195"/>
      <c r="H188" s="87"/>
      <c r="I188" s="42"/>
      <c r="J188" s="42"/>
      <c r="K188" s="41"/>
      <c r="L188" s="84"/>
      <c r="M188" s="84"/>
      <c r="N188" s="175">
        <f t="shared" si="5"/>
        <v>0</v>
      </c>
      <c r="O188" s="222"/>
    </row>
    <row r="189" spans="1:15" s="5" customFormat="1" ht="37.5" customHeight="1">
      <c r="A189" s="66"/>
      <c r="B189" s="66"/>
      <c r="C189" s="66"/>
      <c r="D189" s="66"/>
      <c r="E189" s="44"/>
      <c r="F189" s="287" t="str">
        <f t="shared" si="2"/>
        <v/>
      </c>
      <c r="G189" s="195"/>
      <c r="H189" s="87"/>
      <c r="I189" s="42"/>
      <c r="J189" s="42"/>
      <c r="K189" s="41"/>
      <c r="L189" s="84"/>
      <c r="M189" s="84"/>
      <c r="N189" s="175">
        <f t="shared" si="5"/>
        <v>0</v>
      </c>
      <c r="O189" s="222"/>
    </row>
    <row r="190" spans="1:15" s="5" customFormat="1" ht="37.5" customHeight="1">
      <c r="A190" s="66"/>
      <c r="B190" s="66"/>
      <c r="C190" s="66"/>
      <c r="D190" s="66"/>
      <c r="E190" s="44"/>
      <c r="F190" s="287" t="str">
        <f t="shared" si="2"/>
        <v/>
      </c>
      <c r="G190" s="195"/>
      <c r="H190" s="87"/>
      <c r="I190" s="42"/>
      <c r="J190" s="42"/>
      <c r="K190" s="41"/>
      <c r="L190" s="84"/>
      <c r="M190" s="84"/>
      <c r="N190" s="175">
        <f t="shared" si="5"/>
        <v>0</v>
      </c>
      <c r="O190" s="222"/>
    </row>
    <row r="191" spans="1:15" s="5" customFormat="1" ht="37.5" customHeight="1">
      <c r="A191" s="66"/>
      <c r="B191" s="66"/>
      <c r="C191" s="66"/>
      <c r="D191" s="66"/>
      <c r="E191" s="44"/>
      <c r="F191" s="287" t="str">
        <f t="shared" si="2"/>
        <v/>
      </c>
      <c r="G191" s="195"/>
      <c r="H191" s="87"/>
      <c r="I191" s="42"/>
      <c r="J191" s="42"/>
      <c r="K191" s="41"/>
      <c r="L191" s="84"/>
      <c r="M191" s="84"/>
      <c r="N191" s="175">
        <f t="shared" si="5"/>
        <v>0</v>
      </c>
      <c r="O191" s="222"/>
    </row>
    <row r="192" spans="1:15" s="5" customFormat="1" ht="37.5" customHeight="1">
      <c r="A192" s="66"/>
      <c r="B192" s="66"/>
      <c r="C192" s="66"/>
      <c r="D192" s="66"/>
      <c r="E192" s="44"/>
      <c r="F192" s="287" t="str">
        <f t="shared" si="2"/>
        <v/>
      </c>
      <c r="G192" s="195"/>
      <c r="H192" s="87"/>
      <c r="I192" s="42"/>
      <c r="J192" s="42"/>
      <c r="K192" s="41"/>
      <c r="L192" s="84"/>
      <c r="M192" s="84"/>
      <c r="N192" s="175">
        <f t="shared" si="5"/>
        <v>0</v>
      </c>
      <c r="O192" s="222"/>
    </row>
    <row r="193" spans="1:15" s="5" customFormat="1" ht="37.5" customHeight="1">
      <c r="A193" s="66"/>
      <c r="B193" s="66"/>
      <c r="C193" s="66"/>
      <c r="D193" s="66"/>
      <c r="E193" s="44"/>
      <c r="F193" s="287" t="str">
        <f t="shared" si="2"/>
        <v/>
      </c>
      <c r="G193" s="195"/>
      <c r="H193" s="87"/>
      <c r="I193" s="42"/>
      <c r="J193" s="42"/>
      <c r="K193" s="41"/>
      <c r="L193" s="84"/>
      <c r="M193" s="84"/>
      <c r="N193" s="175">
        <f t="shared" si="5"/>
        <v>0</v>
      </c>
      <c r="O193" s="222"/>
    </row>
    <row r="194" spans="1:15" s="5" customFormat="1" ht="37.5" customHeight="1">
      <c r="A194" s="66"/>
      <c r="B194" s="66"/>
      <c r="C194" s="66"/>
      <c r="D194" s="66"/>
      <c r="E194" s="44"/>
      <c r="F194" s="287" t="str">
        <f t="shared" si="2"/>
        <v/>
      </c>
      <c r="G194" s="195"/>
      <c r="H194" s="87"/>
      <c r="I194" s="42"/>
      <c r="J194" s="42"/>
      <c r="K194" s="41"/>
      <c r="L194" s="84"/>
      <c r="M194" s="84"/>
      <c r="N194" s="175">
        <f t="shared" si="5"/>
        <v>0</v>
      </c>
      <c r="O194" s="222"/>
    </row>
    <row r="195" spans="1:15" s="5" customFormat="1" ht="37.5" customHeight="1">
      <c r="A195" s="66"/>
      <c r="B195" s="66"/>
      <c r="C195" s="66"/>
      <c r="D195" s="66"/>
      <c r="E195" s="44"/>
      <c r="F195" s="287" t="str">
        <f t="shared" si="2"/>
        <v/>
      </c>
      <c r="G195" s="195"/>
      <c r="H195" s="87"/>
      <c r="I195" s="42"/>
      <c r="J195" s="42"/>
      <c r="K195" s="41"/>
      <c r="L195" s="84"/>
      <c r="M195" s="84"/>
      <c r="N195" s="175">
        <f t="shared" si="5"/>
        <v>0</v>
      </c>
      <c r="O195" s="222"/>
    </row>
    <row r="196" spans="1:15" s="5" customFormat="1" ht="37.5" customHeight="1">
      <c r="A196" s="66"/>
      <c r="B196" s="66"/>
      <c r="C196" s="66"/>
      <c r="D196" s="66"/>
      <c r="E196" s="44"/>
      <c r="F196" s="287" t="str">
        <f t="shared" si="2"/>
        <v/>
      </c>
      <c r="G196" s="195"/>
      <c r="H196" s="87"/>
      <c r="I196" s="42"/>
      <c r="J196" s="42"/>
      <c r="K196" s="41"/>
      <c r="L196" s="84"/>
      <c r="M196" s="84"/>
      <c r="N196" s="175">
        <f t="shared" si="5"/>
        <v>0</v>
      </c>
      <c r="O196" s="222"/>
    </row>
    <row r="197" spans="1:15" s="5" customFormat="1" ht="37.5" customHeight="1">
      <c r="A197" s="66"/>
      <c r="B197" s="66"/>
      <c r="C197" s="66"/>
      <c r="D197" s="66"/>
      <c r="E197" s="44"/>
      <c r="F197" s="287" t="str">
        <f t="shared" si="2"/>
        <v/>
      </c>
      <c r="G197" s="195"/>
      <c r="H197" s="87"/>
      <c r="I197" s="42"/>
      <c r="J197" s="42"/>
      <c r="K197" s="41"/>
      <c r="L197" s="84"/>
      <c r="M197" s="84"/>
      <c r="N197" s="175">
        <f t="shared" si="5"/>
        <v>0</v>
      </c>
      <c r="O197" s="222"/>
    </row>
    <row r="198" spans="1:15" s="5" customFormat="1" ht="37.5" customHeight="1">
      <c r="A198" s="66"/>
      <c r="B198" s="66"/>
      <c r="C198" s="66"/>
      <c r="D198" s="66"/>
      <c r="E198" s="44"/>
      <c r="F198" s="287" t="str">
        <f t="shared" si="2"/>
        <v/>
      </c>
      <c r="G198" s="195"/>
      <c r="H198" s="87"/>
      <c r="I198" s="42"/>
      <c r="J198" s="42"/>
      <c r="K198" s="41"/>
      <c r="L198" s="84"/>
      <c r="M198" s="84"/>
      <c r="N198" s="175">
        <f t="shared" si="5"/>
        <v>0</v>
      </c>
      <c r="O198" s="222"/>
    </row>
    <row r="199" spans="1:15" s="5" customFormat="1" ht="37.5" customHeight="1">
      <c r="A199" s="66"/>
      <c r="B199" s="66"/>
      <c r="C199" s="66"/>
      <c r="D199" s="66"/>
      <c r="E199" s="44"/>
      <c r="F199" s="287" t="str">
        <f t="shared" si="2"/>
        <v/>
      </c>
      <c r="G199" s="195"/>
      <c r="H199" s="87"/>
      <c r="I199" s="42"/>
      <c r="J199" s="42"/>
      <c r="K199" s="41"/>
      <c r="L199" s="84"/>
      <c r="M199" s="84"/>
      <c r="N199" s="175">
        <f t="shared" si="5"/>
        <v>0</v>
      </c>
      <c r="O199" s="222"/>
    </row>
    <row r="200" spans="1:15" s="5" customFormat="1" ht="37.5" customHeight="1">
      <c r="A200" s="66"/>
      <c r="B200" s="66"/>
      <c r="C200" s="66"/>
      <c r="D200" s="66"/>
      <c r="E200" s="44"/>
      <c r="F200" s="287" t="str">
        <f t="shared" si="2"/>
        <v/>
      </c>
      <c r="G200" s="195"/>
      <c r="H200" s="87"/>
      <c r="I200" s="42"/>
      <c r="J200" s="42"/>
      <c r="K200" s="41"/>
      <c r="L200" s="84"/>
      <c r="M200" s="84"/>
      <c r="N200" s="175">
        <f t="shared" si="5"/>
        <v>0</v>
      </c>
      <c r="O200" s="222"/>
    </row>
    <row r="201" spans="1:15" s="5" customFormat="1" ht="37.5" customHeight="1">
      <c r="A201" s="66"/>
      <c r="B201" s="66"/>
      <c r="C201" s="66"/>
      <c r="D201" s="66"/>
      <c r="E201" s="44"/>
      <c r="F201" s="287" t="str">
        <f t="shared" si="2"/>
        <v/>
      </c>
      <c r="G201" s="195"/>
      <c r="H201" s="87"/>
      <c r="I201" s="42"/>
      <c r="J201" s="42"/>
      <c r="K201" s="41"/>
      <c r="L201" s="84"/>
      <c r="M201" s="84"/>
      <c r="N201" s="175">
        <f t="shared" si="5"/>
        <v>0</v>
      </c>
      <c r="O201" s="222"/>
    </row>
    <row r="202" spans="1:15" s="5" customFormat="1" ht="37.5" customHeight="1">
      <c r="A202" s="66"/>
      <c r="B202" s="66"/>
      <c r="C202" s="66"/>
      <c r="D202" s="66"/>
      <c r="E202" s="44"/>
      <c r="F202" s="287" t="str">
        <f t="shared" si="2"/>
        <v/>
      </c>
      <c r="G202" s="195"/>
      <c r="H202" s="87"/>
      <c r="I202" s="42"/>
      <c r="J202" s="42"/>
      <c r="K202" s="41"/>
      <c r="L202" s="84"/>
      <c r="M202" s="84"/>
      <c r="N202" s="175">
        <f t="shared" si="5"/>
        <v>0</v>
      </c>
      <c r="O202" s="222"/>
    </row>
    <row r="203" spans="1:15" s="5" customFormat="1" ht="37.5" customHeight="1">
      <c r="A203" s="66"/>
      <c r="B203" s="66"/>
      <c r="C203" s="66"/>
      <c r="D203" s="66"/>
      <c r="E203" s="44"/>
      <c r="F203" s="287" t="str">
        <f t="shared" si="2"/>
        <v/>
      </c>
      <c r="G203" s="195"/>
      <c r="H203" s="87"/>
      <c r="I203" s="42"/>
      <c r="J203" s="42"/>
      <c r="K203" s="41"/>
      <c r="L203" s="84"/>
      <c r="M203" s="84"/>
      <c r="N203" s="175">
        <f t="shared" si="5"/>
        <v>0</v>
      </c>
      <c r="O203" s="222"/>
    </row>
    <row r="204" spans="1:15" s="5" customFormat="1" ht="37.5" customHeight="1">
      <c r="A204" s="66"/>
      <c r="B204" s="66"/>
      <c r="C204" s="66"/>
      <c r="D204" s="66"/>
      <c r="E204" s="44"/>
      <c r="F204" s="287" t="str">
        <f t="shared" si="2"/>
        <v/>
      </c>
      <c r="G204" s="195"/>
      <c r="H204" s="87"/>
      <c r="I204" s="42"/>
      <c r="J204" s="42"/>
      <c r="K204" s="41"/>
      <c r="L204" s="84"/>
      <c r="M204" s="84"/>
      <c r="N204" s="175">
        <f t="shared" ref="N204:N267" si="6">DATEDIF(L204,M204,"d")/365</f>
        <v>0</v>
      </c>
      <c r="O204" s="222"/>
    </row>
    <row r="205" spans="1:15" s="5" customFormat="1" ht="37.5" customHeight="1">
      <c r="A205" s="66"/>
      <c r="B205" s="66"/>
      <c r="C205" s="66"/>
      <c r="D205" s="66"/>
      <c r="E205" s="44"/>
      <c r="F205" s="287" t="str">
        <f t="shared" si="2"/>
        <v/>
      </c>
      <c r="G205" s="195"/>
      <c r="H205" s="87"/>
      <c r="I205" s="42"/>
      <c r="J205" s="42"/>
      <c r="K205" s="41"/>
      <c r="L205" s="84"/>
      <c r="M205" s="84"/>
      <c r="N205" s="175">
        <f t="shared" si="6"/>
        <v>0</v>
      </c>
      <c r="O205" s="222"/>
    </row>
    <row r="206" spans="1:15" s="5" customFormat="1" ht="37.5" customHeight="1">
      <c r="A206" s="66"/>
      <c r="B206" s="66"/>
      <c r="C206" s="66"/>
      <c r="D206" s="66"/>
      <c r="E206" s="44"/>
      <c r="F206" s="287" t="str">
        <f t="shared" si="2"/>
        <v/>
      </c>
      <c r="G206" s="195"/>
      <c r="H206" s="87"/>
      <c r="I206" s="42"/>
      <c r="J206" s="42"/>
      <c r="K206" s="41"/>
      <c r="L206" s="84"/>
      <c r="M206" s="84"/>
      <c r="N206" s="175">
        <f t="shared" si="6"/>
        <v>0</v>
      </c>
      <c r="O206" s="222"/>
    </row>
    <row r="207" spans="1:15" s="5" customFormat="1" ht="37.5" customHeight="1">
      <c r="A207" s="66"/>
      <c r="B207" s="66"/>
      <c r="C207" s="66"/>
      <c r="D207" s="66"/>
      <c r="E207" s="44"/>
      <c r="F207" s="287" t="str">
        <f t="shared" si="2"/>
        <v/>
      </c>
      <c r="G207" s="195"/>
      <c r="H207" s="87"/>
      <c r="I207" s="42"/>
      <c r="J207" s="42"/>
      <c r="K207" s="41"/>
      <c r="L207" s="84"/>
      <c r="M207" s="84"/>
      <c r="N207" s="175">
        <f t="shared" si="6"/>
        <v>0</v>
      </c>
      <c r="O207" s="222"/>
    </row>
    <row r="208" spans="1:15" s="5" customFormat="1" ht="37.5" customHeight="1">
      <c r="A208" s="66"/>
      <c r="B208" s="66"/>
      <c r="C208" s="66"/>
      <c r="D208" s="66"/>
      <c r="E208" s="44"/>
      <c r="F208" s="287" t="str">
        <f t="shared" si="2"/>
        <v/>
      </c>
      <c r="G208" s="195"/>
      <c r="H208" s="87"/>
      <c r="I208" s="42"/>
      <c r="J208" s="42"/>
      <c r="K208" s="41"/>
      <c r="L208" s="84"/>
      <c r="M208" s="84"/>
      <c r="N208" s="175">
        <f t="shared" si="6"/>
        <v>0</v>
      </c>
      <c r="O208" s="222"/>
    </row>
    <row r="209" spans="1:15" s="5" customFormat="1" ht="37.5" customHeight="1">
      <c r="A209" s="66"/>
      <c r="B209" s="66"/>
      <c r="C209" s="66"/>
      <c r="D209" s="66"/>
      <c r="E209" s="44"/>
      <c r="F209" s="287" t="str">
        <f t="shared" si="2"/>
        <v/>
      </c>
      <c r="G209" s="195"/>
      <c r="H209" s="87"/>
      <c r="I209" s="42"/>
      <c r="J209" s="42"/>
      <c r="K209" s="41"/>
      <c r="L209" s="84"/>
      <c r="M209" s="84"/>
      <c r="N209" s="175">
        <f t="shared" si="6"/>
        <v>0</v>
      </c>
      <c r="O209" s="222"/>
    </row>
    <row r="210" spans="1:15" s="5" customFormat="1" ht="37.5" customHeight="1">
      <c r="A210" s="66"/>
      <c r="B210" s="66"/>
      <c r="C210" s="66"/>
      <c r="D210" s="66"/>
      <c r="E210" s="44"/>
      <c r="F210" s="287" t="str">
        <f t="shared" si="2"/>
        <v/>
      </c>
      <c r="G210" s="195"/>
      <c r="H210" s="87"/>
      <c r="I210" s="42"/>
      <c r="J210" s="42"/>
      <c r="K210" s="41"/>
      <c r="L210" s="84"/>
      <c r="M210" s="84"/>
      <c r="N210" s="175">
        <f t="shared" si="6"/>
        <v>0</v>
      </c>
      <c r="O210" s="222"/>
    </row>
    <row r="211" spans="1:15" s="5" customFormat="1" ht="37.5" customHeight="1">
      <c r="A211" s="66"/>
      <c r="B211" s="66"/>
      <c r="C211" s="66"/>
      <c r="D211" s="66"/>
      <c r="E211" s="44"/>
      <c r="F211" s="287" t="str">
        <f t="shared" si="2"/>
        <v/>
      </c>
      <c r="G211" s="195"/>
      <c r="H211" s="87"/>
      <c r="I211" s="42"/>
      <c r="J211" s="42"/>
      <c r="K211" s="41"/>
      <c r="L211" s="84"/>
      <c r="M211" s="84"/>
      <c r="N211" s="175">
        <f t="shared" si="6"/>
        <v>0</v>
      </c>
      <c r="O211" s="222"/>
    </row>
    <row r="212" spans="1:15" s="5" customFormat="1" ht="37.5" customHeight="1">
      <c r="A212" s="66"/>
      <c r="B212" s="66"/>
      <c r="C212" s="66"/>
      <c r="D212" s="66"/>
      <c r="E212" s="44"/>
      <c r="F212" s="287" t="str">
        <f t="shared" si="2"/>
        <v/>
      </c>
      <c r="G212" s="195"/>
      <c r="H212" s="87"/>
      <c r="I212" s="42"/>
      <c r="J212" s="42"/>
      <c r="K212" s="41"/>
      <c r="L212" s="84"/>
      <c r="M212" s="84"/>
      <c r="N212" s="175">
        <f t="shared" si="6"/>
        <v>0</v>
      </c>
      <c r="O212" s="222"/>
    </row>
    <row r="213" spans="1:15" s="5" customFormat="1" ht="37.5" customHeight="1">
      <c r="A213" s="66"/>
      <c r="B213" s="66"/>
      <c r="C213" s="66"/>
      <c r="D213" s="66"/>
      <c r="E213" s="44"/>
      <c r="F213" s="287" t="str">
        <f t="shared" si="2"/>
        <v/>
      </c>
      <c r="G213" s="195"/>
      <c r="H213" s="87"/>
      <c r="I213" s="42"/>
      <c r="J213" s="42"/>
      <c r="K213" s="41"/>
      <c r="L213" s="84"/>
      <c r="M213" s="84"/>
      <c r="N213" s="175">
        <f t="shared" si="6"/>
        <v>0</v>
      </c>
      <c r="O213" s="222"/>
    </row>
    <row r="214" spans="1:15" s="5" customFormat="1" ht="37.5" customHeight="1">
      <c r="A214" s="66"/>
      <c r="B214" s="66"/>
      <c r="C214" s="66"/>
      <c r="D214" s="66"/>
      <c r="E214" s="44"/>
      <c r="F214" s="287" t="str">
        <f t="shared" si="2"/>
        <v/>
      </c>
      <c r="G214" s="195"/>
      <c r="H214" s="87"/>
      <c r="I214" s="42"/>
      <c r="J214" s="42"/>
      <c r="K214" s="41"/>
      <c r="L214" s="84"/>
      <c r="M214" s="84"/>
      <c r="N214" s="175">
        <f t="shared" si="6"/>
        <v>0</v>
      </c>
      <c r="O214" s="222"/>
    </row>
    <row r="215" spans="1:15" s="5" customFormat="1" ht="37.5" customHeight="1">
      <c r="A215" s="66"/>
      <c r="B215" s="66"/>
      <c r="C215" s="66"/>
      <c r="D215" s="66"/>
      <c r="E215" s="44"/>
      <c r="F215" s="287" t="str">
        <f t="shared" si="2"/>
        <v/>
      </c>
      <c r="G215" s="195"/>
      <c r="H215" s="87"/>
      <c r="I215" s="42"/>
      <c r="J215" s="42"/>
      <c r="K215" s="41"/>
      <c r="L215" s="84"/>
      <c r="M215" s="84"/>
      <c r="N215" s="175">
        <f t="shared" si="6"/>
        <v>0</v>
      </c>
      <c r="O215" s="222"/>
    </row>
    <row r="216" spans="1:15" s="5" customFormat="1" ht="37.5" customHeight="1">
      <c r="A216" s="66"/>
      <c r="B216" s="66"/>
      <c r="C216" s="66"/>
      <c r="D216" s="66"/>
      <c r="E216" s="44"/>
      <c r="F216" s="287" t="str">
        <f t="shared" si="2"/>
        <v/>
      </c>
      <c r="G216" s="195"/>
      <c r="H216" s="87"/>
      <c r="I216" s="42"/>
      <c r="J216" s="42"/>
      <c r="K216" s="41"/>
      <c r="L216" s="84"/>
      <c r="M216" s="84"/>
      <c r="N216" s="175">
        <f t="shared" si="6"/>
        <v>0</v>
      </c>
      <c r="O216" s="222"/>
    </row>
    <row r="217" spans="1:15" s="5" customFormat="1" ht="37.5" customHeight="1">
      <c r="A217" s="66"/>
      <c r="B217" s="66"/>
      <c r="C217" s="66"/>
      <c r="D217" s="66"/>
      <c r="E217" s="44"/>
      <c r="F217" s="287" t="str">
        <f t="shared" si="2"/>
        <v/>
      </c>
      <c r="G217" s="195"/>
      <c r="H217" s="87"/>
      <c r="I217" s="42"/>
      <c r="J217" s="42"/>
      <c r="K217" s="41"/>
      <c r="L217" s="84"/>
      <c r="M217" s="84"/>
      <c r="N217" s="175">
        <f t="shared" si="6"/>
        <v>0</v>
      </c>
      <c r="O217" s="222"/>
    </row>
    <row r="218" spans="1:15" s="5" customFormat="1" ht="37.5" customHeight="1">
      <c r="A218" s="66"/>
      <c r="B218" s="66"/>
      <c r="C218" s="66"/>
      <c r="D218" s="66"/>
      <c r="E218" s="44"/>
      <c r="F218" s="287" t="str">
        <f t="shared" si="2"/>
        <v/>
      </c>
      <c r="G218" s="195"/>
      <c r="H218" s="87"/>
      <c r="I218" s="42"/>
      <c r="J218" s="42"/>
      <c r="K218" s="41"/>
      <c r="L218" s="84"/>
      <c r="M218" s="84"/>
      <c r="N218" s="175">
        <f t="shared" si="6"/>
        <v>0</v>
      </c>
      <c r="O218" s="222"/>
    </row>
    <row r="219" spans="1:15" s="5" customFormat="1" ht="37.5" customHeight="1">
      <c r="A219" s="66"/>
      <c r="B219" s="66"/>
      <c r="C219" s="66"/>
      <c r="D219" s="66"/>
      <c r="E219" s="44"/>
      <c r="F219" s="287" t="str">
        <f t="shared" si="2"/>
        <v/>
      </c>
      <c r="G219" s="195"/>
      <c r="H219" s="87"/>
      <c r="I219" s="42"/>
      <c r="J219" s="42"/>
      <c r="K219" s="41"/>
      <c r="L219" s="84"/>
      <c r="M219" s="84"/>
      <c r="N219" s="175">
        <f t="shared" si="6"/>
        <v>0</v>
      </c>
      <c r="O219" s="222"/>
    </row>
    <row r="220" spans="1:15" s="5" customFormat="1" ht="37.5" customHeight="1">
      <c r="A220" s="66"/>
      <c r="B220" s="66"/>
      <c r="C220" s="66"/>
      <c r="D220" s="66"/>
      <c r="E220" s="44"/>
      <c r="F220" s="287" t="str">
        <f t="shared" si="2"/>
        <v/>
      </c>
      <c r="G220" s="195"/>
      <c r="H220" s="87"/>
      <c r="I220" s="42"/>
      <c r="J220" s="42"/>
      <c r="K220" s="41"/>
      <c r="L220" s="84"/>
      <c r="M220" s="84"/>
      <c r="N220" s="175">
        <f t="shared" si="6"/>
        <v>0</v>
      </c>
      <c r="O220" s="222"/>
    </row>
    <row r="221" spans="1:15" s="5" customFormat="1" ht="37.5" customHeight="1">
      <c r="A221" s="66"/>
      <c r="B221" s="66"/>
      <c r="C221" s="66"/>
      <c r="D221" s="66"/>
      <c r="E221" s="44"/>
      <c r="F221" s="287" t="str">
        <f t="shared" ref="F221:F284" si="7">IF(ISBLANK($E221),"",VLOOKUP($E221,참여인력_개요,2,FALSE))</f>
        <v/>
      </c>
      <c r="G221" s="195"/>
      <c r="H221" s="87"/>
      <c r="I221" s="42"/>
      <c r="J221" s="42"/>
      <c r="K221" s="41"/>
      <c r="L221" s="84"/>
      <c r="M221" s="84"/>
      <c r="N221" s="175">
        <f t="shared" si="6"/>
        <v>0</v>
      </c>
      <c r="O221" s="222"/>
    </row>
    <row r="222" spans="1:15" s="5" customFormat="1" ht="37.5" customHeight="1">
      <c r="A222" s="66"/>
      <c r="B222" s="66"/>
      <c r="C222" s="66"/>
      <c r="D222" s="66"/>
      <c r="E222" s="44"/>
      <c r="F222" s="287" t="str">
        <f t="shared" si="7"/>
        <v/>
      </c>
      <c r="G222" s="195"/>
      <c r="H222" s="87"/>
      <c r="I222" s="42"/>
      <c r="J222" s="42"/>
      <c r="K222" s="41"/>
      <c r="L222" s="84"/>
      <c r="M222" s="84"/>
      <c r="N222" s="175">
        <f t="shared" si="6"/>
        <v>0</v>
      </c>
      <c r="O222" s="222"/>
    </row>
    <row r="223" spans="1:15" s="5" customFormat="1" ht="37.5" customHeight="1">
      <c r="A223" s="66"/>
      <c r="B223" s="66"/>
      <c r="C223" s="66"/>
      <c r="D223" s="66"/>
      <c r="E223" s="44"/>
      <c r="F223" s="287" t="str">
        <f t="shared" si="7"/>
        <v/>
      </c>
      <c r="G223" s="195"/>
      <c r="H223" s="87"/>
      <c r="I223" s="42"/>
      <c r="J223" s="42"/>
      <c r="K223" s="41"/>
      <c r="L223" s="84"/>
      <c r="M223" s="84"/>
      <c r="N223" s="175">
        <f t="shared" si="6"/>
        <v>0</v>
      </c>
      <c r="O223" s="222"/>
    </row>
    <row r="224" spans="1:15" s="5" customFormat="1" ht="37.5" customHeight="1">
      <c r="A224" s="66"/>
      <c r="B224" s="66"/>
      <c r="C224" s="66"/>
      <c r="D224" s="66"/>
      <c r="E224" s="44"/>
      <c r="F224" s="287" t="str">
        <f t="shared" si="7"/>
        <v/>
      </c>
      <c r="G224" s="195"/>
      <c r="H224" s="87"/>
      <c r="I224" s="42"/>
      <c r="J224" s="42"/>
      <c r="K224" s="41"/>
      <c r="L224" s="84"/>
      <c r="M224" s="84"/>
      <c r="N224" s="175">
        <f t="shared" si="6"/>
        <v>0</v>
      </c>
      <c r="O224" s="222"/>
    </row>
    <row r="225" spans="1:15" s="5" customFormat="1" ht="37.5" customHeight="1">
      <c r="A225" s="66"/>
      <c r="B225" s="66"/>
      <c r="C225" s="66"/>
      <c r="D225" s="66"/>
      <c r="E225" s="44"/>
      <c r="F225" s="287" t="str">
        <f t="shared" si="7"/>
        <v/>
      </c>
      <c r="G225" s="195"/>
      <c r="H225" s="87"/>
      <c r="I225" s="42"/>
      <c r="J225" s="42"/>
      <c r="K225" s="41"/>
      <c r="L225" s="84"/>
      <c r="M225" s="84"/>
      <c r="N225" s="175">
        <f t="shared" si="6"/>
        <v>0</v>
      </c>
      <c r="O225" s="222"/>
    </row>
    <row r="226" spans="1:15" s="5" customFormat="1" ht="37.5" customHeight="1">
      <c r="A226" s="66"/>
      <c r="B226" s="66"/>
      <c r="C226" s="66"/>
      <c r="D226" s="66"/>
      <c r="E226" s="44"/>
      <c r="F226" s="287" t="str">
        <f t="shared" si="7"/>
        <v/>
      </c>
      <c r="G226" s="195"/>
      <c r="H226" s="87"/>
      <c r="I226" s="42"/>
      <c r="J226" s="42"/>
      <c r="K226" s="41"/>
      <c r="L226" s="84"/>
      <c r="M226" s="84"/>
      <c r="N226" s="175">
        <f t="shared" si="6"/>
        <v>0</v>
      </c>
      <c r="O226" s="222"/>
    </row>
    <row r="227" spans="1:15" s="5" customFormat="1" ht="37.5" customHeight="1">
      <c r="A227" s="66"/>
      <c r="B227" s="66"/>
      <c r="C227" s="66"/>
      <c r="D227" s="66"/>
      <c r="E227" s="44"/>
      <c r="F227" s="287" t="str">
        <f t="shared" si="7"/>
        <v/>
      </c>
      <c r="G227" s="195"/>
      <c r="H227" s="87"/>
      <c r="I227" s="42"/>
      <c r="J227" s="42"/>
      <c r="K227" s="41"/>
      <c r="L227" s="84"/>
      <c r="M227" s="84"/>
      <c r="N227" s="175">
        <f t="shared" si="6"/>
        <v>0</v>
      </c>
      <c r="O227" s="222"/>
    </row>
    <row r="228" spans="1:15" s="5" customFormat="1" ht="37.5" customHeight="1">
      <c r="A228" s="66"/>
      <c r="B228" s="66"/>
      <c r="C228" s="66"/>
      <c r="D228" s="66"/>
      <c r="E228" s="44"/>
      <c r="F228" s="287" t="str">
        <f t="shared" si="7"/>
        <v/>
      </c>
      <c r="G228" s="195"/>
      <c r="H228" s="87"/>
      <c r="I228" s="42"/>
      <c r="J228" s="42"/>
      <c r="K228" s="41"/>
      <c r="L228" s="84"/>
      <c r="M228" s="84"/>
      <c r="N228" s="175">
        <f t="shared" si="6"/>
        <v>0</v>
      </c>
      <c r="O228" s="222"/>
    </row>
    <row r="229" spans="1:15" s="5" customFormat="1" ht="37.5" customHeight="1">
      <c r="A229" s="66"/>
      <c r="B229" s="66"/>
      <c r="C229" s="66"/>
      <c r="D229" s="66"/>
      <c r="E229" s="44"/>
      <c r="F229" s="287" t="str">
        <f t="shared" si="7"/>
        <v/>
      </c>
      <c r="G229" s="195"/>
      <c r="H229" s="87"/>
      <c r="I229" s="42"/>
      <c r="J229" s="42"/>
      <c r="K229" s="41"/>
      <c r="L229" s="84"/>
      <c r="M229" s="84"/>
      <c r="N229" s="175">
        <f t="shared" si="6"/>
        <v>0</v>
      </c>
      <c r="O229" s="222"/>
    </row>
    <row r="230" spans="1:15" s="5" customFormat="1" ht="37.5" customHeight="1">
      <c r="A230" s="66"/>
      <c r="B230" s="66"/>
      <c r="C230" s="66"/>
      <c r="D230" s="66"/>
      <c r="E230" s="44"/>
      <c r="F230" s="287" t="str">
        <f t="shared" si="7"/>
        <v/>
      </c>
      <c r="G230" s="195"/>
      <c r="H230" s="87"/>
      <c r="I230" s="42"/>
      <c r="J230" s="42"/>
      <c r="K230" s="41"/>
      <c r="L230" s="84"/>
      <c r="M230" s="84"/>
      <c r="N230" s="175">
        <f t="shared" si="6"/>
        <v>0</v>
      </c>
      <c r="O230" s="222"/>
    </row>
    <row r="231" spans="1:15" s="5" customFormat="1" ht="37.5" customHeight="1">
      <c r="A231" s="66"/>
      <c r="B231" s="66"/>
      <c r="C231" s="66"/>
      <c r="D231" s="66"/>
      <c r="E231" s="44"/>
      <c r="F231" s="287" t="str">
        <f t="shared" si="7"/>
        <v/>
      </c>
      <c r="G231" s="195"/>
      <c r="H231" s="87"/>
      <c r="I231" s="42"/>
      <c r="J231" s="42"/>
      <c r="K231" s="41"/>
      <c r="L231" s="84"/>
      <c r="M231" s="84"/>
      <c r="N231" s="175">
        <f t="shared" si="6"/>
        <v>0</v>
      </c>
      <c r="O231" s="222"/>
    </row>
    <row r="232" spans="1:15" s="5" customFormat="1" ht="37.5" customHeight="1">
      <c r="A232" s="66"/>
      <c r="B232" s="66"/>
      <c r="C232" s="66"/>
      <c r="D232" s="66"/>
      <c r="E232" s="44"/>
      <c r="F232" s="287" t="str">
        <f t="shared" si="7"/>
        <v/>
      </c>
      <c r="G232" s="195"/>
      <c r="H232" s="87"/>
      <c r="I232" s="42"/>
      <c r="J232" s="42"/>
      <c r="K232" s="41"/>
      <c r="L232" s="84"/>
      <c r="M232" s="84"/>
      <c r="N232" s="175">
        <f t="shared" si="6"/>
        <v>0</v>
      </c>
      <c r="O232" s="222"/>
    </row>
    <row r="233" spans="1:15" s="5" customFormat="1" ht="37.5" customHeight="1">
      <c r="A233" s="66"/>
      <c r="B233" s="66"/>
      <c r="C233" s="66"/>
      <c r="D233" s="66"/>
      <c r="E233" s="44"/>
      <c r="F233" s="287" t="str">
        <f t="shared" si="7"/>
        <v/>
      </c>
      <c r="G233" s="195"/>
      <c r="H233" s="87"/>
      <c r="I233" s="42"/>
      <c r="J233" s="42"/>
      <c r="K233" s="41"/>
      <c r="L233" s="84"/>
      <c r="M233" s="84"/>
      <c r="N233" s="175">
        <f t="shared" si="6"/>
        <v>0</v>
      </c>
      <c r="O233" s="222"/>
    </row>
    <row r="234" spans="1:15" s="5" customFormat="1" ht="37.5" customHeight="1">
      <c r="A234" s="66"/>
      <c r="B234" s="66"/>
      <c r="C234" s="66"/>
      <c r="D234" s="66"/>
      <c r="E234" s="44"/>
      <c r="F234" s="287" t="str">
        <f t="shared" si="7"/>
        <v/>
      </c>
      <c r="G234" s="195"/>
      <c r="H234" s="87"/>
      <c r="I234" s="42"/>
      <c r="J234" s="42"/>
      <c r="K234" s="41"/>
      <c r="L234" s="84"/>
      <c r="M234" s="84"/>
      <c r="N234" s="175">
        <f t="shared" si="6"/>
        <v>0</v>
      </c>
      <c r="O234" s="222"/>
    </row>
    <row r="235" spans="1:15" s="5" customFormat="1" ht="37.5" customHeight="1">
      <c r="A235" s="66"/>
      <c r="B235" s="66"/>
      <c r="C235" s="66"/>
      <c r="D235" s="66"/>
      <c r="E235" s="44"/>
      <c r="F235" s="287" t="str">
        <f t="shared" si="7"/>
        <v/>
      </c>
      <c r="G235" s="195"/>
      <c r="H235" s="87"/>
      <c r="I235" s="42"/>
      <c r="J235" s="42"/>
      <c r="K235" s="41"/>
      <c r="L235" s="84"/>
      <c r="M235" s="84"/>
      <c r="N235" s="175">
        <f t="shared" si="6"/>
        <v>0</v>
      </c>
      <c r="O235" s="222"/>
    </row>
    <row r="236" spans="1:15" s="5" customFormat="1" ht="37.5" customHeight="1">
      <c r="A236" s="66"/>
      <c r="B236" s="66"/>
      <c r="C236" s="66"/>
      <c r="D236" s="66"/>
      <c r="E236" s="44"/>
      <c r="F236" s="287" t="str">
        <f t="shared" si="7"/>
        <v/>
      </c>
      <c r="G236" s="195"/>
      <c r="H236" s="87"/>
      <c r="I236" s="42"/>
      <c r="J236" s="42"/>
      <c r="K236" s="41"/>
      <c r="L236" s="84"/>
      <c r="M236" s="84"/>
      <c r="N236" s="175">
        <f t="shared" si="6"/>
        <v>0</v>
      </c>
      <c r="O236" s="222"/>
    </row>
    <row r="237" spans="1:15" s="5" customFormat="1" ht="37.5" customHeight="1">
      <c r="A237" s="66"/>
      <c r="B237" s="66"/>
      <c r="C237" s="66"/>
      <c r="D237" s="66"/>
      <c r="E237" s="44"/>
      <c r="F237" s="287" t="str">
        <f t="shared" si="7"/>
        <v/>
      </c>
      <c r="G237" s="195"/>
      <c r="H237" s="87"/>
      <c r="I237" s="42"/>
      <c r="J237" s="42"/>
      <c r="K237" s="41"/>
      <c r="L237" s="84"/>
      <c r="M237" s="84"/>
      <c r="N237" s="175">
        <f t="shared" si="6"/>
        <v>0</v>
      </c>
      <c r="O237" s="222"/>
    </row>
    <row r="238" spans="1:15" s="5" customFormat="1" ht="37.5" customHeight="1">
      <c r="A238" s="66"/>
      <c r="B238" s="66"/>
      <c r="C238" s="66"/>
      <c r="D238" s="66"/>
      <c r="E238" s="44"/>
      <c r="F238" s="287" t="str">
        <f t="shared" si="7"/>
        <v/>
      </c>
      <c r="G238" s="195"/>
      <c r="H238" s="87"/>
      <c r="I238" s="42"/>
      <c r="J238" s="42"/>
      <c r="K238" s="41"/>
      <c r="L238" s="84"/>
      <c r="M238" s="84"/>
      <c r="N238" s="175">
        <f t="shared" si="6"/>
        <v>0</v>
      </c>
      <c r="O238" s="222"/>
    </row>
    <row r="239" spans="1:15" s="5" customFormat="1" ht="37.5" customHeight="1">
      <c r="A239" s="66"/>
      <c r="B239" s="66"/>
      <c r="C239" s="66"/>
      <c r="D239" s="66"/>
      <c r="E239" s="44"/>
      <c r="F239" s="287" t="str">
        <f t="shared" si="7"/>
        <v/>
      </c>
      <c r="G239" s="195"/>
      <c r="H239" s="87"/>
      <c r="I239" s="42"/>
      <c r="J239" s="42"/>
      <c r="K239" s="41"/>
      <c r="L239" s="84"/>
      <c r="M239" s="84"/>
      <c r="N239" s="175">
        <f t="shared" si="6"/>
        <v>0</v>
      </c>
      <c r="O239" s="222"/>
    </row>
    <row r="240" spans="1:15" s="5" customFormat="1" ht="37.5" customHeight="1">
      <c r="A240" s="66"/>
      <c r="B240" s="66"/>
      <c r="C240" s="66"/>
      <c r="D240" s="66"/>
      <c r="E240" s="44"/>
      <c r="F240" s="287" t="str">
        <f t="shared" si="7"/>
        <v/>
      </c>
      <c r="G240" s="195"/>
      <c r="H240" s="87"/>
      <c r="I240" s="42"/>
      <c r="J240" s="42"/>
      <c r="K240" s="41"/>
      <c r="L240" s="84"/>
      <c r="M240" s="84"/>
      <c r="N240" s="175">
        <f t="shared" si="6"/>
        <v>0</v>
      </c>
      <c r="O240" s="222"/>
    </row>
    <row r="241" spans="1:15" s="5" customFormat="1" ht="37.5" customHeight="1">
      <c r="A241" s="66"/>
      <c r="B241" s="66"/>
      <c r="C241" s="66"/>
      <c r="D241" s="66"/>
      <c r="E241" s="44"/>
      <c r="F241" s="287" t="str">
        <f t="shared" si="7"/>
        <v/>
      </c>
      <c r="G241" s="195"/>
      <c r="H241" s="87"/>
      <c r="I241" s="42"/>
      <c r="J241" s="42"/>
      <c r="K241" s="41"/>
      <c r="L241" s="84"/>
      <c r="M241" s="84"/>
      <c r="N241" s="175">
        <f t="shared" si="6"/>
        <v>0</v>
      </c>
      <c r="O241" s="222"/>
    </row>
    <row r="242" spans="1:15" s="5" customFormat="1" ht="37.5" customHeight="1">
      <c r="A242" s="66"/>
      <c r="B242" s="66"/>
      <c r="C242" s="66"/>
      <c r="D242" s="66"/>
      <c r="E242" s="44"/>
      <c r="F242" s="287" t="str">
        <f t="shared" si="7"/>
        <v/>
      </c>
      <c r="G242" s="195"/>
      <c r="H242" s="87"/>
      <c r="I242" s="42"/>
      <c r="J242" s="42"/>
      <c r="K242" s="41"/>
      <c r="L242" s="84"/>
      <c r="M242" s="84"/>
      <c r="N242" s="175">
        <f t="shared" si="6"/>
        <v>0</v>
      </c>
      <c r="O242" s="222"/>
    </row>
    <row r="243" spans="1:15" s="5" customFormat="1" ht="37.5" customHeight="1">
      <c r="A243" s="66"/>
      <c r="B243" s="66"/>
      <c r="C243" s="66"/>
      <c r="D243" s="66"/>
      <c r="E243" s="44"/>
      <c r="F243" s="287" t="str">
        <f t="shared" si="7"/>
        <v/>
      </c>
      <c r="G243" s="195"/>
      <c r="H243" s="87"/>
      <c r="I243" s="42"/>
      <c r="J243" s="42"/>
      <c r="K243" s="41"/>
      <c r="L243" s="84"/>
      <c r="M243" s="84"/>
      <c r="N243" s="175">
        <f t="shared" si="6"/>
        <v>0</v>
      </c>
      <c r="O243" s="222"/>
    </row>
    <row r="244" spans="1:15" s="5" customFormat="1" ht="37.5" customHeight="1">
      <c r="A244" s="66"/>
      <c r="B244" s="66"/>
      <c r="C244" s="66"/>
      <c r="D244" s="66"/>
      <c r="E244" s="44"/>
      <c r="F244" s="287" t="str">
        <f t="shared" si="7"/>
        <v/>
      </c>
      <c r="G244" s="195"/>
      <c r="H244" s="87"/>
      <c r="I244" s="42"/>
      <c r="J244" s="42"/>
      <c r="K244" s="41"/>
      <c r="L244" s="84"/>
      <c r="M244" s="84"/>
      <c r="N244" s="175">
        <f t="shared" si="6"/>
        <v>0</v>
      </c>
      <c r="O244" s="222"/>
    </row>
    <row r="245" spans="1:15" s="5" customFormat="1" ht="37.5" customHeight="1">
      <c r="A245" s="66"/>
      <c r="B245" s="66"/>
      <c r="C245" s="66"/>
      <c r="D245" s="66"/>
      <c r="E245" s="44"/>
      <c r="F245" s="287" t="str">
        <f t="shared" si="7"/>
        <v/>
      </c>
      <c r="G245" s="195"/>
      <c r="H245" s="87"/>
      <c r="I245" s="42"/>
      <c r="J245" s="42"/>
      <c r="K245" s="41"/>
      <c r="L245" s="84"/>
      <c r="M245" s="84"/>
      <c r="N245" s="175">
        <f t="shared" si="6"/>
        <v>0</v>
      </c>
      <c r="O245" s="222"/>
    </row>
    <row r="246" spans="1:15" s="5" customFormat="1" ht="37.5" customHeight="1">
      <c r="A246" s="66"/>
      <c r="B246" s="66"/>
      <c r="C246" s="66"/>
      <c r="D246" s="66"/>
      <c r="E246" s="44"/>
      <c r="F246" s="287" t="str">
        <f t="shared" si="7"/>
        <v/>
      </c>
      <c r="G246" s="195"/>
      <c r="H246" s="87"/>
      <c r="I246" s="42"/>
      <c r="J246" s="42"/>
      <c r="K246" s="41"/>
      <c r="L246" s="84"/>
      <c r="M246" s="84"/>
      <c r="N246" s="175">
        <f t="shared" si="6"/>
        <v>0</v>
      </c>
      <c r="O246" s="222"/>
    </row>
    <row r="247" spans="1:15" s="5" customFormat="1" ht="37.5" customHeight="1">
      <c r="A247" s="66"/>
      <c r="B247" s="66"/>
      <c r="C247" s="66"/>
      <c r="D247" s="66"/>
      <c r="E247" s="44"/>
      <c r="F247" s="287" t="str">
        <f t="shared" si="7"/>
        <v/>
      </c>
      <c r="G247" s="195"/>
      <c r="H247" s="87"/>
      <c r="I247" s="42"/>
      <c r="J247" s="42"/>
      <c r="K247" s="41"/>
      <c r="L247" s="84"/>
      <c r="M247" s="84"/>
      <c r="N247" s="175">
        <f t="shared" si="6"/>
        <v>0</v>
      </c>
      <c r="O247" s="222"/>
    </row>
    <row r="248" spans="1:15" s="5" customFormat="1" ht="37.5" customHeight="1">
      <c r="A248" s="66"/>
      <c r="B248" s="66"/>
      <c r="C248" s="66"/>
      <c r="D248" s="66"/>
      <c r="E248" s="44"/>
      <c r="F248" s="287" t="str">
        <f t="shared" si="7"/>
        <v/>
      </c>
      <c r="G248" s="195"/>
      <c r="H248" s="87"/>
      <c r="I248" s="42"/>
      <c r="J248" s="42"/>
      <c r="K248" s="41"/>
      <c r="L248" s="84"/>
      <c r="M248" s="84"/>
      <c r="N248" s="175">
        <f t="shared" si="6"/>
        <v>0</v>
      </c>
      <c r="O248" s="222"/>
    </row>
    <row r="249" spans="1:15" s="5" customFormat="1" ht="37.5" customHeight="1">
      <c r="A249" s="66"/>
      <c r="B249" s="66"/>
      <c r="C249" s="66"/>
      <c r="D249" s="66"/>
      <c r="E249" s="44"/>
      <c r="F249" s="287" t="str">
        <f t="shared" si="7"/>
        <v/>
      </c>
      <c r="G249" s="195"/>
      <c r="H249" s="87"/>
      <c r="I249" s="42"/>
      <c r="J249" s="42"/>
      <c r="K249" s="41"/>
      <c r="L249" s="84"/>
      <c r="M249" s="84"/>
      <c r="N249" s="175">
        <f t="shared" si="6"/>
        <v>0</v>
      </c>
      <c r="O249" s="222"/>
    </row>
    <row r="250" spans="1:15" s="5" customFormat="1" ht="37.5" customHeight="1">
      <c r="A250" s="66"/>
      <c r="B250" s="66"/>
      <c r="C250" s="66"/>
      <c r="D250" s="66"/>
      <c r="E250" s="44"/>
      <c r="F250" s="287" t="str">
        <f t="shared" si="7"/>
        <v/>
      </c>
      <c r="G250" s="195"/>
      <c r="H250" s="87"/>
      <c r="I250" s="42"/>
      <c r="J250" s="42"/>
      <c r="K250" s="41"/>
      <c r="L250" s="84"/>
      <c r="M250" s="84"/>
      <c r="N250" s="175">
        <f t="shared" si="6"/>
        <v>0</v>
      </c>
      <c r="O250" s="222"/>
    </row>
    <row r="251" spans="1:15" s="5" customFormat="1" ht="37.5" customHeight="1">
      <c r="A251" s="66"/>
      <c r="B251" s="66"/>
      <c r="C251" s="66"/>
      <c r="D251" s="66"/>
      <c r="E251" s="44"/>
      <c r="F251" s="287" t="str">
        <f t="shared" si="7"/>
        <v/>
      </c>
      <c r="G251" s="195"/>
      <c r="H251" s="87"/>
      <c r="I251" s="42"/>
      <c r="J251" s="42"/>
      <c r="K251" s="41"/>
      <c r="L251" s="84"/>
      <c r="M251" s="84"/>
      <c r="N251" s="175">
        <f t="shared" si="6"/>
        <v>0</v>
      </c>
      <c r="O251" s="222"/>
    </row>
    <row r="252" spans="1:15" s="5" customFormat="1" ht="37.5" customHeight="1">
      <c r="A252" s="66"/>
      <c r="B252" s="66"/>
      <c r="C252" s="66"/>
      <c r="D252" s="66"/>
      <c r="E252" s="44"/>
      <c r="F252" s="287" t="str">
        <f t="shared" si="7"/>
        <v/>
      </c>
      <c r="G252" s="195"/>
      <c r="H252" s="87"/>
      <c r="I252" s="42"/>
      <c r="J252" s="42"/>
      <c r="K252" s="41"/>
      <c r="L252" s="84"/>
      <c r="M252" s="84"/>
      <c r="N252" s="175">
        <f t="shared" si="6"/>
        <v>0</v>
      </c>
      <c r="O252" s="222"/>
    </row>
    <row r="253" spans="1:15" s="5" customFormat="1" ht="37.5" customHeight="1">
      <c r="A253" s="66"/>
      <c r="B253" s="66"/>
      <c r="C253" s="66"/>
      <c r="D253" s="66"/>
      <c r="E253" s="44"/>
      <c r="F253" s="287" t="str">
        <f t="shared" si="7"/>
        <v/>
      </c>
      <c r="G253" s="195"/>
      <c r="H253" s="87"/>
      <c r="I253" s="42"/>
      <c r="J253" s="42"/>
      <c r="K253" s="41"/>
      <c r="L253" s="84"/>
      <c r="M253" s="84"/>
      <c r="N253" s="175">
        <f t="shared" si="6"/>
        <v>0</v>
      </c>
      <c r="O253" s="222"/>
    </row>
    <row r="254" spans="1:15" s="5" customFormat="1" ht="37.5" customHeight="1">
      <c r="A254" s="66"/>
      <c r="B254" s="66"/>
      <c r="C254" s="66"/>
      <c r="D254" s="66"/>
      <c r="E254" s="44"/>
      <c r="F254" s="287" t="str">
        <f t="shared" si="7"/>
        <v/>
      </c>
      <c r="G254" s="195"/>
      <c r="H254" s="87"/>
      <c r="I254" s="42"/>
      <c r="J254" s="42"/>
      <c r="K254" s="41"/>
      <c r="L254" s="84"/>
      <c r="M254" s="84"/>
      <c r="N254" s="175">
        <f t="shared" si="6"/>
        <v>0</v>
      </c>
      <c r="O254" s="222"/>
    </row>
    <row r="255" spans="1:15" s="5" customFormat="1" ht="37.5" customHeight="1">
      <c r="A255" s="66"/>
      <c r="B255" s="66"/>
      <c r="C255" s="66"/>
      <c r="D255" s="66"/>
      <c r="E255" s="44"/>
      <c r="F255" s="287" t="str">
        <f t="shared" si="7"/>
        <v/>
      </c>
      <c r="G255" s="195"/>
      <c r="H255" s="87"/>
      <c r="I255" s="42"/>
      <c r="J255" s="42"/>
      <c r="K255" s="41"/>
      <c r="L255" s="84"/>
      <c r="M255" s="84"/>
      <c r="N255" s="175">
        <f t="shared" si="6"/>
        <v>0</v>
      </c>
      <c r="O255" s="222"/>
    </row>
    <row r="256" spans="1:15" s="5" customFormat="1" ht="37.5" customHeight="1">
      <c r="A256" s="66"/>
      <c r="B256" s="66"/>
      <c r="C256" s="66"/>
      <c r="D256" s="66"/>
      <c r="E256" s="44"/>
      <c r="F256" s="287" t="str">
        <f t="shared" si="7"/>
        <v/>
      </c>
      <c r="G256" s="195"/>
      <c r="H256" s="87"/>
      <c r="I256" s="42"/>
      <c r="J256" s="42"/>
      <c r="K256" s="41"/>
      <c r="L256" s="84"/>
      <c r="M256" s="84"/>
      <c r="N256" s="175">
        <f t="shared" si="6"/>
        <v>0</v>
      </c>
      <c r="O256" s="222"/>
    </row>
    <row r="257" spans="1:15" s="5" customFormat="1" ht="37.5" customHeight="1">
      <c r="A257" s="66"/>
      <c r="B257" s="66"/>
      <c r="C257" s="66"/>
      <c r="D257" s="66"/>
      <c r="E257" s="44"/>
      <c r="F257" s="287" t="str">
        <f t="shared" si="7"/>
        <v/>
      </c>
      <c r="G257" s="195"/>
      <c r="H257" s="87"/>
      <c r="I257" s="42"/>
      <c r="J257" s="42"/>
      <c r="K257" s="41"/>
      <c r="L257" s="84"/>
      <c r="M257" s="84"/>
      <c r="N257" s="175">
        <f t="shared" si="6"/>
        <v>0</v>
      </c>
      <c r="O257" s="222"/>
    </row>
    <row r="258" spans="1:15" s="5" customFormat="1" ht="37.5" customHeight="1">
      <c r="A258" s="66"/>
      <c r="B258" s="66"/>
      <c r="C258" s="66"/>
      <c r="D258" s="66"/>
      <c r="E258" s="44"/>
      <c r="F258" s="287" t="str">
        <f t="shared" si="7"/>
        <v/>
      </c>
      <c r="G258" s="195"/>
      <c r="H258" s="87"/>
      <c r="I258" s="42"/>
      <c r="J258" s="42"/>
      <c r="K258" s="41"/>
      <c r="L258" s="84"/>
      <c r="M258" s="84"/>
      <c r="N258" s="175">
        <f t="shared" si="6"/>
        <v>0</v>
      </c>
      <c r="O258" s="222"/>
    </row>
    <row r="259" spans="1:15" s="5" customFormat="1" ht="37.5" customHeight="1">
      <c r="A259" s="66"/>
      <c r="B259" s="66"/>
      <c r="C259" s="66"/>
      <c r="D259" s="66"/>
      <c r="E259" s="44"/>
      <c r="F259" s="287" t="str">
        <f t="shared" si="7"/>
        <v/>
      </c>
      <c r="G259" s="195"/>
      <c r="H259" s="87"/>
      <c r="I259" s="42"/>
      <c r="J259" s="42"/>
      <c r="K259" s="41"/>
      <c r="L259" s="84"/>
      <c r="M259" s="84"/>
      <c r="N259" s="175">
        <f t="shared" si="6"/>
        <v>0</v>
      </c>
      <c r="O259" s="222"/>
    </row>
    <row r="260" spans="1:15" s="5" customFormat="1" ht="37.5" customHeight="1">
      <c r="A260" s="66"/>
      <c r="B260" s="66"/>
      <c r="C260" s="66"/>
      <c r="D260" s="66"/>
      <c r="E260" s="44"/>
      <c r="F260" s="287" t="str">
        <f t="shared" si="7"/>
        <v/>
      </c>
      <c r="G260" s="195"/>
      <c r="H260" s="87"/>
      <c r="I260" s="42"/>
      <c r="J260" s="42"/>
      <c r="K260" s="41"/>
      <c r="L260" s="84"/>
      <c r="M260" s="84"/>
      <c r="N260" s="175">
        <f t="shared" si="6"/>
        <v>0</v>
      </c>
      <c r="O260" s="222"/>
    </row>
    <row r="261" spans="1:15" s="5" customFormat="1" ht="37.5" customHeight="1">
      <c r="A261" s="66"/>
      <c r="B261" s="66"/>
      <c r="C261" s="66"/>
      <c r="D261" s="66"/>
      <c r="E261" s="44"/>
      <c r="F261" s="287" t="str">
        <f t="shared" si="7"/>
        <v/>
      </c>
      <c r="G261" s="195"/>
      <c r="H261" s="87"/>
      <c r="I261" s="42"/>
      <c r="J261" s="42"/>
      <c r="K261" s="41"/>
      <c r="L261" s="84"/>
      <c r="M261" s="84"/>
      <c r="N261" s="175">
        <f t="shared" si="6"/>
        <v>0</v>
      </c>
      <c r="O261" s="222"/>
    </row>
    <row r="262" spans="1:15" s="5" customFormat="1" ht="37.5" customHeight="1">
      <c r="A262" s="66"/>
      <c r="B262" s="66"/>
      <c r="C262" s="66"/>
      <c r="D262" s="66"/>
      <c r="E262" s="44"/>
      <c r="F262" s="287" t="str">
        <f t="shared" si="7"/>
        <v/>
      </c>
      <c r="G262" s="195"/>
      <c r="H262" s="87"/>
      <c r="I262" s="42"/>
      <c r="J262" s="42"/>
      <c r="K262" s="41"/>
      <c r="L262" s="84"/>
      <c r="M262" s="84"/>
      <c r="N262" s="175">
        <f t="shared" si="6"/>
        <v>0</v>
      </c>
      <c r="O262" s="222"/>
    </row>
    <row r="263" spans="1:15" s="5" customFormat="1" ht="37.5" customHeight="1">
      <c r="A263" s="66"/>
      <c r="B263" s="66"/>
      <c r="C263" s="66"/>
      <c r="D263" s="66"/>
      <c r="E263" s="44"/>
      <c r="F263" s="287" t="str">
        <f t="shared" si="7"/>
        <v/>
      </c>
      <c r="G263" s="195"/>
      <c r="H263" s="87"/>
      <c r="I263" s="42"/>
      <c r="J263" s="42"/>
      <c r="K263" s="41"/>
      <c r="L263" s="84"/>
      <c r="M263" s="84"/>
      <c r="N263" s="175">
        <f t="shared" si="6"/>
        <v>0</v>
      </c>
      <c r="O263" s="222"/>
    </row>
    <row r="264" spans="1:15" s="5" customFormat="1" ht="37.5" customHeight="1">
      <c r="A264" s="66"/>
      <c r="B264" s="66"/>
      <c r="C264" s="66"/>
      <c r="D264" s="66"/>
      <c r="E264" s="44"/>
      <c r="F264" s="287" t="str">
        <f t="shared" si="7"/>
        <v/>
      </c>
      <c r="G264" s="195"/>
      <c r="H264" s="87"/>
      <c r="I264" s="42"/>
      <c r="J264" s="42"/>
      <c r="K264" s="41"/>
      <c r="L264" s="84"/>
      <c r="M264" s="84"/>
      <c r="N264" s="175">
        <f t="shared" si="6"/>
        <v>0</v>
      </c>
      <c r="O264" s="222"/>
    </row>
    <row r="265" spans="1:15" s="5" customFormat="1" ht="37.5" customHeight="1">
      <c r="A265" s="66"/>
      <c r="B265" s="66"/>
      <c r="C265" s="66"/>
      <c r="D265" s="66"/>
      <c r="E265" s="44"/>
      <c r="F265" s="287" t="str">
        <f t="shared" si="7"/>
        <v/>
      </c>
      <c r="G265" s="195"/>
      <c r="H265" s="87"/>
      <c r="I265" s="42"/>
      <c r="J265" s="42"/>
      <c r="K265" s="41"/>
      <c r="L265" s="84"/>
      <c r="M265" s="84"/>
      <c r="N265" s="175">
        <f t="shared" si="6"/>
        <v>0</v>
      </c>
      <c r="O265" s="222"/>
    </row>
    <row r="266" spans="1:15" s="5" customFormat="1" ht="37.5" customHeight="1">
      <c r="A266" s="66"/>
      <c r="B266" s="66"/>
      <c r="C266" s="66"/>
      <c r="D266" s="66"/>
      <c r="E266" s="44"/>
      <c r="F266" s="287" t="str">
        <f t="shared" si="7"/>
        <v/>
      </c>
      <c r="G266" s="195"/>
      <c r="H266" s="87"/>
      <c r="I266" s="42"/>
      <c r="J266" s="42"/>
      <c r="K266" s="41"/>
      <c r="L266" s="84"/>
      <c r="M266" s="84"/>
      <c r="N266" s="175">
        <f t="shared" si="6"/>
        <v>0</v>
      </c>
      <c r="O266" s="222"/>
    </row>
    <row r="267" spans="1:15" s="5" customFormat="1" ht="37.5" customHeight="1">
      <c r="A267" s="66"/>
      <c r="B267" s="66"/>
      <c r="C267" s="66"/>
      <c r="D267" s="66"/>
      <c r="E267" s="44"/>
      <c r="F267" s="287" t="str">
        <f t="shared" si="7"/>
        <v/>
      </c>
      <c r="G267" s="195"/>
      <c r="H267" s="87"/>
      <c r="I267" s="42"/>
      <c r="J267" s="42"/>
      <c r="K267" s="41"/>
      <c r="L267" s="84"/>
      <c r="M267" s="84"/>
      <c r="N267" s="175">
        <f t="shared" si="6"/>
        <v>0</v>
      </c>
      <c r="O267" s="222"/>
    </row>
    <row r="268" spans="1:15" s="5" customFormat="1" ht="37.5" customHeight="1">
      <c r="A268" s="66"/>
      <c r="B268" s="66"/>
      <c r="C268" s="66"/>
      <c r="D268" s="66"/>
      <c r="E268" s="44"/>
      <c r="F268" s="287" t="str">
        <f t="shared" si="7"/>
        <v/>
      </c>
      <c r="G268" s="195"/>
      <c r="H268" s="87"/>
      <c r="I268" s="42"/>
      <c r="J268" s="42"/>
      <c r="K268" s="41"/>
      <c r="L268" s="84"/>
      <c r="M268" s="84"/>
      <c r="N268" s="175">
        <f t="shared" ref="N268:N331" si="8">DATEDIF(L268,M268,"d")/365</f>
        <v>0</v>
      </c>
      <c r="O268" s="222"/>
    </row>
    <row r="269" spans="1:15" s="5" customFormat="1" ht="37.5" customHeight="1">
      <c r="A269" s="66"/>
      <c r="B269" s="66"/>
      <c r="C269" s="66"/>
      <c r="D269" s="66"/>
      <c r="E269" s="44"/>
      <c r="F269" s="287" t="str">
        <f t="shared" si="7"/>
        <v/>
      </c>
      <c r="G269" s="195"/>
      <c r="H269" s="87"/>
      <c r="I269" s="42"/>
      <c r="J269" s="42"/>
      <c r="K269" s="41"/>
      <c r="L269" s="84"/>
      <c r="M269" s="84"/>
      <c r="N269" s="175">
        <f t="shared" si="8"/>
        <v>0</v>
      </c>
      <c r="O269" s="222"/>
    </row>
    <row r="270" spans="1:15" s="5" customFormat="1" ht="37.5" customHeight="1">
      <c r="A270" s="66"/>
      <c r="B270" s="66"/>
      <c r="C270" s="66"/>
      <c r="D270" s="66"/>
      <c r="E270" s="44"/>
      <c r="F270" s="287" t="str">
        <f t="shared" si="7"/>
        <v/>
      </c>
      <c r="G270" s="195"/>
      <c r="H270" s="87"/>
      <c r="I270" s="42"/>
      <c r="J270" s="42"/>
      <c r="K270" s="41"/>
      <c r="L270" s="84"/>
      <c r="M270" s="84"/>
      <c r="N270" s="175">
        <f t="shared" si="8"/>
        <v>0</v>
      </c>
      <c r="O270" s="222"/>
    </row>
    <row r="271" spans="1:15" s="5" customFormat="1" ht="37.5" customHeight="1">
      <c r="A271" s="66"/>
      <c r="B271" s="66"/>
      <c r="C271" s="66"/>
      <c r="D271" s="66"/>
      <c r="E271" s="44"/>
      <c r="F271" s="287" t="str">
        <f t="shared" si="7"/>
        <v/>
      </c>
      <c r="G271" s="195"/>
      <c r="H271" s="87"/>
      <c r="I271" s="42"/>
      <c r="J271" s="42"/>
      <c r="K271" s="41"/>
      <c r="L271" s="84"/>
      <c r="M271" s="84"/>
      <c r="N271" s="175">
        <f t="shared" si="8"/>
        <v>0</v>
      </c>
      <c r="O271" s="222"/>
    </row>
    <row r="272" spans="1:15" s="5" customFormat="1" ht="37.5" customHeight="1">
      <c r="A272" s="66"/>
      <c r="B272" s="66"/>
      <c r="C272" s="66"/>
      <c r="D272" s="66"/>
      <c r="E272" s="44"/>
      <c r="F272" s="287" t="str">
        <f t="shared" si="7"/>
        <v/>
      </c>
      <c r="G272" s="195"/>
      <c r="H272" s="87"/>
      <c r="I272" s="42"/>
      <c r="J272" s="42"/>
      <c r="K272" s="41"/>
      <c r="L272" s="84"/>
      <c r="M272" s="84"/>
      <c r="N272" s="175">
        <f t="shared" si="8"/>
        <v>0</v>
      </c>
      <c r="O272" s="222"/>
    </row>
    <row r="273" spans="1:15" s="5" customFormat="1" ht="37.5" customHeight="1">
      <c r="A273" s="66"/>
      <c r="B273" s="66"/>
      <c r="C273" s="66"/>
      <c r="D273" s="66"/>
      <c r="E273" s="44"/>
      <c r="F273" s="287" t="str">
        <f t="shared" si="7"/>
        <v/>
      </c>
      <c r="G273" s="195"/>
      <c r="H273" s="87"/>
      <c r="I273" s="42"/>
      <c r="J273" s="42"/>
      <c r="K273" s="41"/>
      <c r="L273" s="84"/>
      <c r="M273" s="84"/>
      <c r="N273" s="175">
        <f t="shared" si="8"/>
        <v>0</v>
      </c>
      <c r="O273" s="222"/>
    </row>
    <row r="274" spans="1:15" s="5" customFormat="1" ht="37.5" customHeight="1">
      <c r="A274" s="66"/>
      <c r="B274" s="66"/>
      <c r="C274" s="66"/>
      <c r="D274" s="66"/>
      <c r="E274" s="44"/>
      <c r="F274" s="287" t="str">
        <f t="shared" si="7"/>
        <v/>
      </c>
      <c r="G274" s="195"/>
      <c r="H274" s="87"/>
      <c r="I274" s="42"/>
      <c r="J274" s="42"/>
      <c r="K274" s="41"/>
      <c r="L274" s="84"/>
      <c r="M274" s="84"/>
      <c r="N274" s="175">
        <f t="shared" si="8"/>
        <v>0</v>
      </c>
      <c r="O274" s="222"/>
    </row>
    <row r="275" spans="1:15" s="5" customFormat="1" ht="37.5" customHeight="1">
      <c r="A275" s="66"/>
      <c r="B275" s="66"/>
      <c r="C275" s="66"/>
      <c r="D275" s="66"/>
      <c r="E275" s="44"/>
      <c r="F275" s="287" t="str">
        <f t="shared" si="7"/>
        <v/>
      </c>
      <c r="G275" s="195"/>
      <c r="H275" s="87"/>
      <c r="I275" s="42"/>
      <c r="J275" s="42"/>
      <c r="K275" s="41"/>
      <c r="L275" s="84"/>
      <c r="M275" s="84"/>
      <c r="N275" s="175">
        <f t="shared" si="8"/>
        <v>0</v>
      </c>
      <c r="O275" s="222"/>
    </row>
    <row r="276" spans="1:15" s="5" customFormat="1" ht="37.5" customHeight="1">
      <c r="A276" s="66"/>
      <c r="B276" s="66"/>
      <c r="C276" s="66"/>
      <c r="D276" s="66"/>
      <c r="E276" s="44"/>
      <c r="F276" s="287" t="str">
        <f t="shared" si="7"/>
        <v/>
      </c>
      <c r="G276" s="195"/>
      <c r="H276" s="87"/>
      <c r="I276" s="42"/>
      <c r="J276" s="42"/>
      <c r="K276" s="41"/>
      <c r="L276" s="84"/>
      <c r="M276" s="84"/>
      <c r="N276" s="175">
        <f t="shared" si="8"/>
        <v>0</v>
      </c>
      <c r="O276" s="222"/>
    </row>
    <row r="277" spans="1:15" s="5" customFormat="1" ht="37.5" customHeight="1">
      <c r="A277" s="66"/>
      <c r="B277" s="66"/>
      <c r="C277" s="66"/>
      <c r="D277" s="66"/>
      <c r="E277" s="44"/>
      <c r="F277" s="287" t="str">
        <f t="shared" si="7"/>
        <v/>
      </c>
      <c r="G277" s="195"/>
      <c r="H277" s="87"/>
      <c r="I277" s="42"/>
      <c r="J277" s="42"/>
      <c r="K277" s="41"/>
      <c r="L277" s="84"/>
      <c r="M277" s="84"/>
      <c r="N277" s="175">
        <f t="shared" si="8"/>
        <v>0</v>
      </c>
      <c r="O277" s="222"/>
    </row>
    <row r="278" spans="1:15" s="5" customFormat="1" ht="37.5" customHeight="1">
      <c r="A278" s="66"/>
      <c r="B278" s="66"/>
      <c r="C278" s="66"/>
      <c r="D278" s="66"/>
      <c r="E278" s="44"/>
      <c r="F278" s="287" t="str">
        <f t="shared" si="7"/>
        <v/>
      </c>
      <c r="G278" s="195"/>
      <c r="H278" s="87"/>
      <c r="I278" s="42"/>
      <c r="J278" s="42"/>
      <c r="K278" s="41"/>
      <c r="L278" s="84"/>
      <c r="M278" s="84"/>
      <c r="N278" s="175">
        <f t="shared" si="8"/>
        <v>0</v>
      </c>
      <c r="O278" s="222"/>
    </row>
    <row r="279" spans="1:15" s="5" customFormat="1" ht="37.5" customHeight="1">
      <c r="A279" s="66"/>
      <c r="B279" s="66"/>
      <c r="C279" s="66"/>
      <c r="D279" s="66"/>
      <c r="E279" s="44"/>
      <c r="F279" s="287" t="str">
        <f t="shared" si="7"/>
        <v/>
      </c>
      <c r="G279" s="195"/>
      <c r="H279" s="87"/>
      <c r="I279" s="42"/>
      <c r="J279" s="42"/>
      <c r="K279" s="41"/>
      <c r="L279" s="84"/>
      <c r="M279" s="84"/>
      <c r="N279" s="175">
        <f t="shared" si="8"/>
        <v>0</v>
      </c>
      <c r="O279" s="222"/>
    </row>
    <row r="280" spans="1:15" s="5" customFormat="1" ht="37.5" customHeight="1">
      <c r="A280" s="66"/>
      <c r="B280" s="66"/>
      <c r="C280" s="66"/>
      <c r="D280" s="66"/>
      <c r="E280" s="44"/>
      <c r="F280" s="287" t="str">
        <f t="shared" si="7"/>
        <v/>
      </c>
      <c r="G280" s="195"/>
      <c r="H280" s="87"/>
      <c r="I280" s="42"/>
      <c r="J280" s="42"/>
      <c r="K280" s="41"/>
      <c r="L280" s="84"/>
      <c r="M280" s="84"/>
      <c r="N280" s="175">
        <f t="shared" si="8"/>
        <v>0</v>
      </c>
      <c r="O280" s="222"/>
    </row>
    <row r="281" spans="1:15" s="5" customFormat="1" ht="37.5" customHeight="1">
      <c r="A281" s="66"/>
      <c r="B281" s="66"/>
      <c r="C281" s="66"/>
      <c r="D281" s="66"/>
      <c r="E281" s="44"/>
      <c r="F281" s="287" t="str">
        <f t="shared" si="7"/>
        <v/>
      </c>
      <c r="G281" s="195"/>
      <c r="H281" s="87"/>
      <c r="I281" s="42"/>
      <c r="J281" s="42"/>
      <c r="K281" s="41"/>
      <c r="L281" s="84"/>
      <c r="M281" s="84"/>
      <c r="N281" s="175">
        <f t="shared" si="8"/>
        <v>0</v>
      </c>
      <c r="O281" s="222"/>
    </row>
    <row r="282" spans="1:15" s="5" customFormat="1" ht="37.5" customHeight="1">
      <c r="A282" s="66"/>
      <c r="B282" s="66"/>
      <c r="C282" s="66"/>
      <c r="D282" s="66"/>
      <c r="E282" s="44"/>
      <c r="F282" s="287" t="str">
        <f t="shared" si="7"/>
        <v/>
      </c>
      <c r="G282" s="195"/>
      <c r="H282" s="87"/>
      <c r="I282" s="42"/>
      <c r="J282" s="42"/>
      <c r="K282" s="41"/>
      <c r="L282" s="84"/>
      <c r="M282" s="84"/>
      <c r="N282" s="175">
        <f t="shared" si="8"/>
        <v>0</v>
      </c>
      <c r="O282" s="222"/>
    </row>
    <row r="283" spans="1:15" s="5" customFormat="1" ht="37.5" customHeight="1">
      <c r="A283" s="66"/>
      <c r="B283" s="66"/>
      <c r="C283" s="66"/>
      <c r="D283" s="66"/>
      <c r="E283" s="44"/>
      <c r="F283" s="287" t="str">
        <f t="shared" si="7"/>
        <v/>
      </c>
      <c r="G283" s="195"/>
      <c r="H283" s="87"/>
      <c r="I283" s="42"/>
      <c r="J283" s="42"/>
      <c r="K283" s="41"/>
      <c r="L283" s="84"/>
      <c r="M283" s="84"/>
      <c r="N283" s="175">
        <f t="shared" si="8"/>
        <v>0</v>
      </c>
      <c r="O283" s="222"/>
    </row>
    <row r="284" spans="1:15" s="5" customFormat="1" ht="37.5" customHeight="1">
      <c r="A284" s="66"/>
      <c r="B284" s="66"/>
      <c r="C284" s="66"/>
      <c r="D284" s="66"/>
      <c r="E284" s="44"/>
      <c r="F284" s="287" t="str">
        <f t="shared" si="7"/>
        <v/>
      </c>
      <c r="G284" s="195"/>
      <c r="H284" s="87"/>
      <c r="I284" s="42"/>
      <c r="J284" s="42"/>
      <c r="K284" s="41"/>
      <c r="L284" s="84"/>
      <c r="M284" s="84"/>
      <c r="N284" s="175">
        <f t="shared" si="8"/>
        <v>0</v>
      </c>
      <c r="O284" s="222"/>
    </row>
    <row r="285" spans="1:15" s="5" customFormat="1" ht="37.5" customHeight="1">
      <c r="A285" s="66"/>
      <c r="B285" s="66"/>
      <c r="C285" s="66"/>
      <c r="D285" s="66"/>
      <c r="E285" s="44"/>
      <c r="F285" s="287" t="str">
        <f t="shared" ref="F285:F348" si="9">IF(ISBLANK($E285),"",VLOOKUP($E285,참여인력_개요,2,FALSE))</f>
        <v/>
      </c>
      <c r="G285" s="195"/>
      <c r="H285" s="87"/>
      <c r="I285" s="42"/>
      <c r="J285" s="42"/>
      <c r="K285" s="41"/>
      <c r="L285" s="84"/>
      <c r="M285" s="84"/>
      <c r="N285" s="175">
        <f t="shared" si="8"/>
        <v>0</v>
      </c>
      <c r="O285" s="222"/>
    </row>
    <row r="286" spans="1:15" s="5" customFormat="1" ht="37.5" customHeight="1">
      <c r="A286" s="66"/>
      <c r="B286" s="66"/>
      <c r="C286" s="66"/>
      <c r="D286" s="66"/>
      <c r="E286" s="44"/>
      <c r="F286" s="287" t="str">
        <f t="shared" si="9"/>
        <v/>
      </c>
      <c r="G286" s="195"/>
      <c r="H286" s="87"/>
      <c r="I286" s="42"/>
      <c r="J286" s="42"/>
      <c r="K286" s="41"/>
      <c r="L286" s="84"/>
      <c r="M286" s="84"/>
      <c r="N286" s="175">
        <f t="shared" si="8"/>
        <v>0</v>
      </c>
      <c r="O286" s="222"/>
    </row>
    <row r="287" spans="1:15" s="5" customFormat="1" ht="37.5" customHeight="1">
      <c r="A287" s="66"/>
      <c r="B287" s="66"/>
      <c r="C287" s="66"/>
      <c r="D287" s="66"/>
      <c r="E287" s="44"/>
      <c r="F287" s="287" t="str">
        <f t="shared" si="9"/>
        <v/>
      </c>
      <c r="G287" s="195"/>
      <c r="H287" s="87"/>
      <c r="I287" s="42"/>
      <c r="J287" s="42"/>
      <c r="K287" s="41"/>
      <c r="L287" s="84"/>
      <c r="M287" s="84"/>
      <c r="N287" s="175">
        <f t="shared" si="8"/>
        <v>0</v>
      </c>
      <c r="O287" s="222"/>
    </row>
    <row r="288" spans="1:15" s="5" customFormat="1" ht="37.5" customHeight="1">
      <c r="A288" s="66"/>
      <c r="B288" s="66"/>
      <c r="C288" s="66"/>
      <c r="D288" s="66"/>
      <c r="E288" s="44"/>
      <c r="F288" s="287" t="str">
        <f t="shared" si="9"/>
        <v/>
      </c>
      <c r="G288" s="195"/>
      <c r="H288" s="87"/>
      <c r="I288" s="42"/>
      <c r="J288" s="42"/>
      <c r="K288" s="41"/>
      <c r="L288" s="84"/>
      <c r="M288" s="84"/>
      <c r="N288" s="175">
        <f t="shared" si="8"/>
        <v>0</v>
      </c>
      <c r="O288" s="222"/>
    </row>
    <row r="289" spans="1:15" s="5" customFormat="1" ht="37.5" customHeight="1">
      <c r="A289" s="66"/>
      <c r="B289" s="66"/>
      <c r="C289" s="66"/>
      <c r="D289" s="66"/>
      <c r="E289" s="44"/>
      <c r="F289" s="287" t="str">
        <f t="shared" si="9"/>
        <v/>
      </c>
      <c r="G289" s="195"/>
      <c r="H289" s="87"/>
      <c r="I289" s="42"/>
      <c r="J289" s="42"/>
      <c r="K289" s="41"/>
      <c r="L289" s="84"/>
      <c r="M289" s="84"/>
      <c r="N289" s="175">
        <f t="shared" si="8"/>
        <v>0</v>
      </c>
      <c r="O289" s="222"/>
    </row>
    <row r="290" spans="1:15" s="5" customFormat="1" ht="37.5" customHeight="1">
      <c r="A290" s="66"/>
      <c r="B290" s="66"/>
      <c r="C290" s="66"/>
      <c r="D290" s="66"/>
      <c r="E290" s="44"/>
      <c r="F290" s="287" t="str">
        <f t="shared" si="9"/>
        <v/>
      </c>
      <c r="G290" s="195"/>
      <c r="H290" s="87"/>
      <c r="I290" s="42"/>
      <c r="J290" s="42"/>
      <c r="K290" s="41"/>
      <c r="L290" s="84"/>
      <c r="M290" s="84"/>
      <c r="N290" s="175">
        <f t="shared" si="8"/>
        <v>0</v>
      </c>
      <c r="O290" s="222"/>
    </row>
    <row r="291" spans="1:15" s="5" customFormat="1" ht="37.5" customHeight="1">
      <c r="A291" s="66"/>
      <c r="B291" s="66"/>
      <c r="C291" s="66"/>
      <c r="D291" s="66"/>
      <c r="E291" s="44"/>
      <c r="F291" s="287" t="str">
        <f t="shared" si="9"/>
        <v/>
      </c>
      <c r="G291" s="195"/>
      <c r="H291" s="87"/>
      <c r="I291" s="42"/>
      <c r="J291" s="42"/>
      <c r="K291" s="41"/>
      <c r="L291" s="84"/>
      <c r="M291" s="84"/>
      <c r="N291" s="175">
        <f t="shared" si="8"/>
        <v>0</v>
      </c>
      <c r="O291" s="222"/>
    </row>
    <row r="292" spans="1:15" s="5" customFormat="1" ht="37.5" customHeight="1">
      <c r="A292" s="66"/>
      <c r="B292" s="66"/>
      <c r="C292" s="66"/>
      <c r="D292" s="66"/>
      <c r="E292" s="44"/>
      <c r="F292" s="287" t="str">
        <f t="shared" si="9"/>
        <v/>
      </c>
      <c r="G292" s="195"/>
      <c r="H292" s="87"/>
      <c r="I292" s="42"/>
      <c r="J292" s="42"/>
      <c r="K292" s="41"/>
      <c r="L292" s="84"/>
      <c r="M292" s="84"/>
      <c r="N292" s="175">
        <f t="shared" si="8"/>
        <v>0</v>
      </c>
      <c r="O292" s="222"/>
    </row>
    <row r="293" spans="1:15" s="5" customFormat="1" ht="37.5" customHeight="1">
      <c r="A293" s="66"/>
      <c r="B293" s="66"/>
      <c r="C293" s="66"/>
      <c r="D293" s="66"/>
      <c r="E293" s="44"/>
      <c r="F293" s="287" t="str">
        <f t="shared" si="9"/>
        <v/>
      </c>
      <c r="G293" s="195"/>
      <c r="H293" s="87"/>
      <c r="I293" s="42"/>
      <c r="J293" s="42"/>
      <c r="K293" s="41"/>
      <c r="L293" s="84"/>
      <c r="M293" s="84"/>
      <c r="N293" s="175">
        <f t="shared" si="8"/>
        <v>0</v>
      </c>
      <c r="O293" s="222"/>
    </row>
    <row r="294" spans="1:15" s="5" customFormat="1" ht="37.5" customHeight="1">
      <c r="A294" s="66"/>
      <c r="B294" s="66"/>
      <c r="C294" s="66"/>
      <c r="D294" s="66"/>
      <c r="E294" s="44"/>
      <c r="F294" s="287" t="str">
        <f t="shared" si="9"/>
        <v/>
      </c>
      <c r="G294" s="195"/>
      <c r="H294" s="87"/>
      <c r="I294" s="42"/>
      <c r="J294" s="42"/>
      <c r="K294" s="41"/>
      <c r="L294" s="84"/>
      <c r="M294" s="84"/>
      <c r="N294" s="175">
        <f t="shared" si="8"/>
        <v>0</v>
      </c>
      <c r="O294" s="222"/>
    </row>
    <row r="295" spans="1:15" s="5" customFormat="1" ht="37.5" customHeight="1">
      <c r="A295" s="66"/>
      <c r="B295" s="66"/>
      <c r="C295" s="66"/>
      <c r="D295" s="66"/>
      <c r="E295" s="44"/>
      <c r="F295" s="287" t="str">
        <f t="shared" si="9"/>
        <v/>
      </c>
      <c r="G295" s="195"/>
      <c r="H295" s="87"/>
      <c r="I295" s="42"/>
      <c r="J295" s="42"/>
      <c r="K295" s="41"/>
      <c r="L295" s="84"/>
      <c r="M295" s="84"/>
      <c r="N295" s="175">
        <f t="shared" si="8"/>
        <v>0</v>
      </c>
      <c r="O295" s="222"/>
    </row>
    <row r="296" spans="1:15" s="5" customFormat="1" ht="37.5" customHeight="1">
      <c r="A296" s="66"/>
      <c r="B296" s="66"/>
      <c r="C296" s="66"/>
      <c r="D296" s="66"/>
      <c r="E296" s="44"/>
      <c r="F296" s="287" t="str">
        <f t="shared" si="9"/>
        <v/>
      </c>
      <c r="G296" s="195"/>
      <c r="H296" s="87"/>
      <c r="I296" s="42"/>
      <c r="J296" s="42"/>
      <c r="K296" s="41"/>
      <c r="L296" s="84"/>
      <c r="M296" s="84"/>
      <c r="N296" s="175">
        <f t="shared" si="8"/>
        <v>0</v>
      </c>
      <c r="O296" s="222"/>
    </row>
    <row r="297" spans="1:15" s="5" customFormat="1" ht="37.5" customHeight="1">
      <c r="A297" s="66"/>
      <c r="B297" s="66"/>
      <c r="C297" s="66"/>
      <c r="D297" s="66"/>
      <c r="E297" s="44"/>
      <c r="F297" s="287" t="str">
        <f t="shared" si="9"/>
        <v/>
      </c>
      <c r="G297" s="195"/>
      <c r="H297" s="87"/>
      <c r="I297" s="42"/>
      <c r="J297" s="42"/>
      <c r="K297" s="41"/>
      <c r="L297" s="84"/>
      <c r="M297" s="84"/>
      <c r="N297" s="175">
        <f t="shared" si="8"/>
        <v>0</v>
      </c>
      <c r="O297" s="222"/>
    </row>
    <row r="298" spans="1:15" s="5" customFormat="1" ht="37.5" customHeight="1">
      <c r="A298" s="66"/>
      <c r="B298" s="66"/>
      <c r="C298" s="66"/>
      <c r="D298" s="66"/>
      <c r="E298" s="44"/>
      <c r="F298" s="287" t="str">
        <f t="shared" si="9"/>
        <v/>
      </c>
      <c r="G298" s="195"/>
      <c r="H298" s="87"/>
      <c r="I298" s="42"/>
      <c r="J298" s="42"/>
      <c r="K298" s="41"/>
      <c r="L298" s="84"/>
      <c r="M298" s="84"/>
      <c r="N298" s="175">
        <f t="shared" si="8"/>
        <v>0</v>
      </c>
      <c r="O298" s="222"/>
    </row>
    <row r="299" spans="1:15" s="5" customFormat="1" ht="37.5" customHeight="1">
      <c r="A299" s="66"/>
      <c r="B299" s="66"/>
      <c r="C299" s="66"/>
      <c r="D299" s="66"/>
      <c r="E299" s="44"/>
      <c r="F299" s="287" t="str">
        <f t="shared" si="9"/>
        <v/>
      </c>
      <c r="G299" s="195"/>
      <c r="H299" s="87"/>
      <c r="I299" s="42"/>
      <c r="J299" s="42"/>
      <c r="K299" s="41"/>
      <c r="L299" s="84"/>
      <c r="M299" s="84"/>
      <c r="N299" s="175">
        <f t="shared" si="8"/>
        <v>0</v>
      </c>
      <c r="O299" s="222"/>
    </row>
    <row r="300" spans="1:15" s="5" customFormat="1" ht="37.5" customHeight="1">
      <c r="A300" s="66"/>
      <c r="B300" s="66"/>
      <c r="C300" s="66"/>
      <c r="D300" s="66"/>
      <c r="E300" s="44"/>
      <c r="F300" s="287" t="str">
        <f t="shared" si="9"/>
        <v/>
      </c>
      <c r="G300" s="195"/>
      <c r="H300" s="87"/>
      <c r="I300" s="42"/>
      <c r="J300" s="42"/>
      <c r="K300" s="41"/>
      <c r="L300" s="84"/>
      <c r="M300" s="84"/>
      <c r="N300" s="175">
        <f t="shared" si="8"/>
        <v>0</v>
      </c>
      <c r="O300" s="222"/>
    </row>
    <row r="301" spans="1:15" s="5" customFormat="1" ht="37.5" customHeight="1">
      <c r="A301" s="66"/>
      <c r="B301" s="66"/>
      <c r="C301" s="66"/>
      <c r="D301" s="66"/>
      <c r="E301" s="44"/>
      <c r="F301" s="287" t="str">
        <f t="shared" si="9"/>
        <v/>
      </c>
      <c r="G301" s="195"/>
      <c r="H301" s="87"/>
      <c r="I301" s="42"/>
      <c r="J301" s="42"/>
      <c r="K301" s="41"/>
      <c r="L301" s="84"/>
      <c r="M301" s="84"/>
      <c r="N301" s="175">
        <f t="shared" si="8"/>
        <v>0</v>
      </c>
      <c r="O301" s="222"/>
    </row>
    <row r="302" spans="1:15" s="5" customFormat="1" ht="37.5" customHeight="1">
      <c r="A302" s="66"/>
      <c r="B302" s="66"/>
      <c r="C302" s="66"/>
      <c r="D302" s="66"/>
      <c r="E302" s="44"/>
      <c r="F302" s="287" t="str">
        <f t="shared" si="9"/>
        <v/>
      </c>
      <c r="G302" s="195"/>
      <c r="H302" s="87"/>
      <c r="I302" s="42"/>
      <c r="J302" s="42"/>
      <c r="K302" s="41"/>
      <c r="L302" s="84"/>
      <c r="M302" s="84"/>
      <c r="N302" s="175">
        <f t="shared" si="8"/>
        <v>0</v>
      </c>
      <c r="O302" s="222"/>
    </row>
    <row r="303" spans="1:15" s="5" customFormat="1" ht="37.5" customHeight="1">
      <c r="A303" s="66"/>
      <c r="B303" s="66"/>
      <c r="C303" s="66"/>
      <c r="D303" s="66"/>
      <c r="E303" s="44"/>
      <c r="F303" s="287" t="str">
        <f t="shared" si="9"/>
        <v/>
      </c>
      <c r="G303" s="195"/>
      <c r="H303" s="87"/>
      <c r="I303" s="42"/>
      <c r="J303" s="42"/>
      <c r="K303" s="41"/>
      <c r="L303" s="84"/>
      <c r="M303" s="84"/>
      <c r="N303" s="175">
        <f t="shared" si="8"/>
        <v>0</v>
      </c>
      <c r="O303" s="222"/>
    </row>
    <row r="304" spans="1:15" s="5" customFormat="1" ht="37.5" customHeight="1">
      <c r="A304" s="66"/>
      <c r="B304" s="66"/>
      <c r="C304" s="66"/>
      <c r="D304" s="66"/>
      <c r="E304" s="44"/>
      <c r="F304" s="287" t="str">
        <f t="shared" si="9"/>
        <v/>
      </c>
      <c r="G304" s="195"/>
      <c r="H304" s="87"/>
      <c r="I304" s="42"/>
      <c r="J304" s="42"/>
      <c r="K304" s="41"/>
      <c r="L304" s="84"/>
      <c r="M304" s="84"/>
      <c r="N304" s="175">
        <f t="shared" si="8"/>
        <v>0</v>
      </c>
      <c r="O304" s="222"/>
    </row>
    <row r="305" spans="1:15" s="5" customFormat="1" ht="37.5" customHeight="1">
      <c r="A305" s="66"/>
      <c r="B305" s="66"/>
      <c r="C305" s="66"/>
      <c r="D305" s="66"/>
      <c r="E305" s="44"/>
      <c r="F305" s="287" t="str">
        <f t="shared" si="9"/>
        <v/>
      </c>
      <c r="G305" s="195"/>
      <c r="H305" s="87"/>
      <c r="I305" s="42"/>
      <c r="J305" s="42"/>
      <c r="K305" s="41"/>
      <c r="L305" s="84"/>
      <c r="M305" s="84"/>
      <c r="N305" s="175">
        <f t="shared" si="8"/>
        <v>0</v>
      </c>
      <c r="O305" s="222"/>
    </row>
    <row r="306" spans="1:15" s="5" customFormat="1" ht="37.5" customHeight="1">
      <c r="A306" s="66"/>
      <c r="B306" s="66"/>
      <c r="C306" s="66"/>
      <c r="D306" s="66"/>
      <c r="E306" s="44"/>
      <c r="F306" s="287" t="str">
        <f t="shared" si="9"/>
        <v/>
      </c>
      <c r="G306" s="195"/>
      <c r="H306" s="87"/>
      <c r="I306" s="42"/>
      <c r="J306" s="42"/>
      <c r="K306" s="41"/>
      <c r="L306" s="84"/>
      <c r="M306" s="84"/>
      <c r="N306" s="175">
        <f t="shared" si="8"/>
        <v>0</v>
      </c>
      <c r="O306" s="222"/>
    </row>
    <row r="307" spans="1:15" s="5" customFormat="1" ht="37.5" customHeight="1">
      <c r="A307" s="66"/>
      <c r="B307" s="66"/>
      <c r="C307" s="66"/>
      <c r="D307" s="66"/>
      <c r="E307" s="44"/>
      <c r="F307" s="287" t="str">
        <f t="shared" si="9"/>
        <v/>
      </c>
      <c r="G307" s="195"/>
      <c r="H307" s="87"/>
      <c r="I307" s="42"/>
      <c r="J307" s="42"/>
      <c r="K307" s="41"/>
      <c r="L307" s="84"/>
      <c r="M307" s="84"/>
      <c r="N307" s="175">
        <f t="shared" si="8"/>
        <v>0</v>
      </c>
      <c r="O307" s="222"/>
    </row>
    <row r="308" spans="1:15" s="5" customFormat="1" ht="37.5" customHeight="1">
      <c r="A308" s="66"/>
      <c r="B308" s="66"/>
      <c r="C308" s="66"/>
      <c r="D308" s="66"/>
      <c r="E308" s="44"/>
      <c r="F308" s="287" t="str">
        <f t="shared" si="9"/>
        <v/>
      </c>
      <c r="G308" s="195"/>
      <c r="H308" s="87"/>
      <c r="I308" s="42"/>
      <c r="J308" s="42"/>
      <c r="K308" s="41"/>
      <c r="L308" s="84"/>
      <c r="M308" s="84"/>
      <c r="N308" s="175">
        <f t="shared" si="8"/>
        <v>0</v>
      </c>
      <c r="O308" s="222"/>
    </row>
    <row r="309" spans="1:15" s="5" customFormat="1" ht="37.5" customHeight="1">
      <c r="A309" s="66"/>
      <c r="B309" s="66"/>
      <c r="C309" s="66"/>
      <c r="D309" s="66"/>
      <c r="E309" s="44"/>
      <c r="F309" s="287" t="str">
        <f t="shared" si="9"/>
        <v/>
      </c>
      <c r="G309" s="195"/>
      <c r="H309" s="87"/>
      <c r="I309" s="42"/>
      <c r="J309" s="42"/>
      <c r="K309" s="41"/>
      <c r="L309" s="84"/>
      <c r="M309" s="84"/>
      <c r="N309" s="175">
        <f t="shared" si="8"/>
        <v>0</v>
      </c>
      <c r="O309" s="222"/>
    </row>
    <row r="310" spans="1:15" s="5" customFormat="1" ht="37.5" customHeight="1">
      <c r="A310" s="66"/>
      <c r="B310" s="66"/>
      <c r="C310" s="66"/>
      <c r="D310" s="66"/>
      <c r="E310" s="44"/>
      <c r="F310" s="287" t="str">
        <f t="shared" si="9"/>
        <v/>
      </c>
      <c r="G310" s="195"/>
      <c r="H310" s="87"/>
      <c r="I310" s="42"/>
      <c r="J310" s="42"/>
      <c r="K310" s="41"/>
      <c r="L310" s="84"/>
      <c r="M310" s="84"/>
      <c r="N310" s="175">
        <f t="shared" si="8"/>
        <v>0</v>
      </c>
      <c r="O310" s="222"/>
    </row>
    <row r="311" spans="1:15" s="5" customFormat="1" ht="37.5" customHeight="1">
      <c r="A311" s="66"/>
      <c r="B311" s="66"/>
      <c r="C311" s="66"/>
      <c r="D311" s="66"/>
      <c r="E311" s="44"/>
      <c r="F311" s="287" t="str">
        <f t="shared" si="9"/>
        <v/>
      </c>
      <c r="G311" s="195"/>
      <c r="H311" s="87"/>
      <c r="I311" s="42"/>
      <c r="J311" s="42"/>
      <c r="K311" s="41"/>
      <c r="L311" s="84"/>
      <c r="M311" s="84"/>
      <c r="N311" s="175">
        <f t="shared" si="8"/>
        <v>0</v>
      </c>
      <c r="O311" s="222"/>
    </row>
    <row r="312" spans="1:15" s="5" customFormat="1" ht="37.5" customHeight="1">
      <c r="A312" s="66"/>
      <c r="B312" s="66"/>
      <c r="C312" s="66"/>
      <c r="D312" s="66"/>
      <c r="E312" s="44"/>
      <c r="F312" s="287" t="str">
        <f t="shared" si="9"/>
        <v/>
      </c>
      <c r="G312" s="195"/>
      <c r="H312" s="87"/>
      <c r="I312" s="42"/>
      <c r="J312" s="42"/>
      <c r="K312" s="41"/>
      <c r="L312" s="84"/>
      <c r="M312" s="84"/>
      <c r="N312" s="175">
        <f t="shared" si="8"/>
        <v>0</v>
      </c>
      <c r="O312" s="222"/>
    </row>
    <row r="313" spans="1:15" s="5" customFormat="1" ht="37.5" customHeight="1">
      <c r="A313" s="66"/>
      <c r="B313" s="66"/>
      <c r="C313" s="66"/>
      <c r="D313" s="66"/>
      <c r="E313" s="44"/>
      <c r="F313" s="287" t="str">
        <f t="shared" si="9"/>
        <v/>
      </c>
      <c r="G313" s="195"/>
      <c r="H313" s="87"/>
      <c r="I313" s="42"/>
      <c r="J313" s="42"/>
      <c r="K313" s="41"/>
      <c r="L313" s="84"/>
      <c r="M313" s="84"/>
      <c r="N313" s="175">
        <f t="shared" si="8"/>
        <v>0</v>
      </c>
      <c r="O313" s="222"/>
    </row>
    <row r="314" spans="1:15" s="5" customFormat="1" ht="37.5" customHeight="1">
      <c r="A314" s="66"/>
      <c r="B314" s="66"/>
      <c r="C314" s="66"/>
      <c r="D314" s="66"/>
      <c r="E314" s="44"/>
      <c r="F314" s="287" t="str">
        <f t="shared" si="9"/>
        <v/>
      </c>
      <c r="G314" s="195"/>
      <c r="H314" s="87"/>
      <c r="I314" s="42"/>
      <c r="J314" s="42"/>
      <c r="K314" s="41"/>
      <c r="L314" s="84"/>
      <c r="M314" s="84"/>
      <c r="N314" s="175">
        <f t="shared" si="8"/>
        <v>0</v>
      </c>
      <c r="O314" s="222"/>
    </row>
    <row r="315" spans="1:15" s="5" customFormat="1" ht="37.5" customHeight="1">
      <c r="A315" s="66"/>
      <c r="B315" s="66"/>
      <c r="C315" s="66"/>
      <c r="D315" s="66"/>
      <c r="E315" s="44"/>
      <c r="F315" s="287" t="str">
        <f t="shared" si="9"/>
        <v/>
      </c>
      <c r="G315" s="195"/>
      <c r="H315" s="87"/>
      <c r="I315" s="42"/>
      <c r="J315" s="42"/>
      <c r="K315" s="41"/>
      <c r="L315" s="84"/>
      <c r="M315" s="84"/>
      <c r="N315" s="175">
        <f t="shared" si="8"/>
        <v>0</v>
      </c>
      <c r="O315" s="222"/>
    </row>
    <row r="316" spans="1:15" s="5" customFormat="1" ht="37.5" customHeight="1">
      <c r="A316" s="66"/>
      <c r="B316" s="66"/>
      <c r="C316" s="66"/>
      <c r="D316" s="66"/>
      <c r="E316" s="44"/>
      <c r="F316" s="287" t="str">
        <f t="shared" si="9"/>
        <v/>
      </c>
      <c r="G316" s="195"/>
      <c r="H316" s="87"/>
      <c r="I316" s="42"/>
      <c r="J316" s="42"/>
      <c r="K316" s="41"/>
      <c r="L316" s="84"/>
      <c r="M316" s="84"/>
      <c r="N316" s="175">
        <f t="shared" si="8"/>
        <v>0</v>
      </c>
      <c r="O316" s="222"/>
    </row>
    <row r="317" spans="1:15" s="5" customFormat="1" ht="37.5" customHeight="1">
      <c r="A317" s="66"/>
      <c r="B317" s="66"/>
      <c r="C317" s="66"/>
      <c r="D317" s="66"/>
      <c r="E317" s="44"/>
      <c r="F317" s="287" t="str">
        <f t="shared" si="9"/>
        <v/>
      </c>
      <c r="G317" s="195"/>
      <c r="H317" s="87"/>
      <c r="I317" s="42"/>
      <c r="J317" s="42"/>
      <c r="K317" s="41"/>
      <c r="L317" s="84"/>
      <c r="M317" s="84"/>
      <c r="N317" s="175">
        <f t="shared" si="8"/>
        <v>0</v>
      </c>
      <c r="O317" s="222"/>
    </row>
    <row r="318" spans="1:15" s="5" customFormat="1" ht="37.5" customHeight="1">
      <c r="A318" s="66"/>
      <c r="B318" s="66"/>
      <c r="C318" s="66"/>
      <c r="D318" s="66"/>
      <c r="E318" s="44"/>
      <c r="F318" s="287" t="str">
        <f t="shared" si="9"/>
        <v/>
      </c>
      <c r="G318" s="195"/>
      <c r="H318" s="87"/>
      <c r="I318" s="42"/>
      <c r="J318" s="42"/>
      <c r="K318" s="41"/>
      <c r="L318" s="84"/>
      <c r="M318" s="84"/>
      <c r="N318" s="175">
        <f t="shared" si="8"/>
        <v>0</v>
      </c>
      <c r="O318" s="222"/>
    </row>
    <row r="319" spans="1:15" s="5" customFormat="1" ht="37.5" customHeight="1">
      <c r="A319" s="66"/>
      <c r="B319" s="66"/>
      <c r="C319" s="66"/>
      <c r="D319" s="66"/>
      <c r="E319" s="44"/>
      <c r="F319" s="287" t="str">
        <f t="shared" si="9"/>
        <v/>
      </c>
      <c r="G319" s="195"/>
      <c r="H319" s="87"/>
      <c r="I319" s="42"/>
      <c r="J319" s="42"/>
      <c r="K319" s="41"/>
      <c r="L319" s="84"/>
      <c r="M319" s="84"/>
      <c r="N319" s="175">
        <f t="shared" si="8"/>
        <v>0</v>
      </c>
      <c r="O319" s="222"/>
    </row>
    <row r="320" spans="1:15" s="5" customFormat="1" ht="37.5" customHeight="1">
      <c r="A320" s="66"/>
      <c r="B320" s="66"/>
      <c r="C320" s="66"/>
      <c r="D320" s="66"/>
      <c r="E320" s="44"/>
      <c r="F320" s="287" t="str">
        <f t="shared" si="9"/>
        <v/>
      </c>
      <c r="G320" s="195"/>
      <c r="H320" s="87"/>
      <c r="I320" s="42"/>
      <c r="J320" s="42"/>
      <c r="K320" s="41"/>
      <c r="L320" s="84"/>
      <c r="M320" s="84"/>
      <c r="N320" s="175">
        <f t="shared" si="8"/>
        <v>0</v>
      </c>
      <c r="O320" s="222"/>
    </row>
    <row r="321" spans="1:15" s="5" customFormat="1" ht="37.5" customHeight="1">
      <c r="A321" s="66"/>
      <c r="B321" s="66"/>
      <c r="C321" s="66"/>
      <c r="D321" s="66"/>
      <c r="E321" s="44"/>
      <c r="F321" s="287" t="str">
        <f t="shared" si="9"/>
        <v/>
      </c>
      <c r="G321" s="195"/>
      <c r="H321" s="87"/>
      <c r="I321" s="42"/>
      <c r="J321" s="42"/>
      <c r="K321" s="41"/>
      <c r="L321" s="84"/>
      <c r="M321" s="84"/>
      <c r="N321" s="175">
        <f t="shared" si="8"/>
        <v>0</v>
      </c>
      <c r="O321" s="222"/>
    </row>
    <row r="322" spans="1:15" s="5" customFormat="1" ht="37.5" customHeight="1">
      <c r="A322" s="66"/>
      <c r="B322" s="66"/>
      <c r="C322" s="66"/>
      <c r="D322" s="66"/>
      <c r="E322" s="44"/>
      <c r="F322" s="287" t="str">
        <f t="shared" si="9"/>
        <v/>
      </c>
      <c r="G322" s="195"/>
      <c r="H322" s="87"/>
      <c r="I322" s="42"/>
      <c r="J322" s="42"/>
      <c r="K322" s="41"/>
      <c r="L322" s="84"/>
      <c r="M322" s="84"/>
      <c r="N322" s="175">
        <f t="shared" si="8"/>
        <v>0</v>
      </c>
      <c r="O322" s="222"/>
    </row>
    <row r="323" spans="1:15" s="5" customFormat="1" ht="37.5" customHeight="1">
      <c r="A323" s="66"/>
      <c r="B323" s="66"/>
      <c r="C323" s="66"/>
      <c r="D323" s="66"/>
      <c r="E323" s="44"/>
      <c r="F323" s="287" t="str">
        <f t="shared" si="9"/>
        <v/>
      </c>
      <c r="G323" s="195"/>
      <c r="H323" s="87"/>
      <c r="I323" s="42"/>
      <c r="J323" s="42"/>
      <c r="K323" s="41"/>
      <c r="L323" s="84"/>
      <c r="M323" s="84"/>
      <c r="N323" s="175">
        <f t="shared" si="8"/>
        <v>0</v>
      </c>
      <c r="O323" s="222"/>
    </row>
    <row r="324" spans="1:15" s="5" customFormat="1" ht="37.5" customHeight="1">
      <c r="A324" s="66"/>
      <c r="B324" s="66"/>
      <c r="C324" s="66"/>
      <c r="D324" s="66"/>
      <c r="E324" s="44"/>
      <c r="F324" s="287" t="str">
        <f t="shared" si="9"/>
        <v/>
      </c>
      <c r="G324" s="195"/>
      <c r="H324" s="87"/>
      <c r="I324" s="42"/>
      <c r="J324" s="42"/>
      <c r="K324" s="41"/>
      <c r="L324" s="84"/>
      <c r="M324" s="84"/>
      <c r="N324" s="175">
        <f t="shared" si="8"/>
        <v>0</v>
      </c>
      <c r="O324" s="222"/>
    </row>
    <row r="325" spans="1:15" s="5" customFormat="1" ht="37.5" customHeight="1">
      <c r="A325" s="66"/>
      <c r="B325" s="66"/>
      <c r="C325" s="66"/>
      <c r="D325" s="66"/>
      <c r="E325" s="44"/>
      <c r="F325" s="287" t="str">
        <f t="shared" si="9"/>
        <v/>
      </c>
      <c r="G325" s="195"/>
      <c r="H325" s="87"/>
      <c r="I325" s="42"/>
      <c r="J325" s="42"/>
      <c r="K325" s="41"/>
      <c r="L325" s="84"/>
      <c r="M325" s="84"/>
      <c r="N325" s="175">
        <f t="shared" si="8"/>
        <v>0</v>
      </c>
      <c r="O325" s="222"/>
    </row>
    <row r="326" spans="1:15" s="5" customFormat="1" ht="37.5" customHeight="1">
      <c r="A326" s="66"/>
      <c r="B326" s="66"/>
      <c r="C326" s="66"/>
      <c r="D326" s="66"/>
      <c r="E326" s="44"/>
      <c r="F326" s="287" t="str">
        <f t="shared" si="9"/>
        <v/>
      </c>
      <c r="G326" s="195"/>
      <c r="H326" s="87"/>
      <c r="I326" s="42"/>
      <c r="J326" s="42"/>
      <c r="K326" s="41"/>
      <c r="L326" s="84"/>
      <c r="M326" s="84"/>
      <c r="N326" s="175">
        <f t="shared" si="8"/>
        <v>0</v>
      </c>
      <c r="O326" s="222"/>
    </row>
    <row r="327" spans="1:15" s="5" customFormat="1" ht="37.5" customHeight="1">
      <c r="A327" s="66"/>
      <c r="B327" s="66"/>
      <c r="C327" s="66"/>
      <c r="D327" s="66"/>
      <c r="E327" s="44"/>
      <c r="F327" s="287" t="str">
        <f t="shared" si="9"/>
        <v/>
      </c>
      <c r="G327" s="195"/>
      <c r="H327" s="87"/>
      <c r="I327" s="42"/>
      <c r="J327" s="42"/>
      <c r="K327" s="41"/>
      <c r="L327" s="84"/>
      <c r="M327" s="84"/>
      <c r="N327" s="175">
        <f t="shared" si="8"/>
        <v>0</v>
      </c>
      <c r="O327" s="222"/>
    </row>
    <row r="328" spans="1:15" s="5" customFormat="1" ht="37.5" customHeight="1">
      <c r="A328" s="66"/>
      <c r="B328" s="66"/>
      <c r="C328" s="66"/>
      <c r="D328" s="66"/>
      <c r="E328" s="44"/>
      <c r="F328" s="287" t="str">
        <f t="shared" si="9"/>
        <v/>
      </c>
      <c r="G328" s="195"/>
      <c r="H328" s="87"/>
      <c r="I328" s="42"/>
      <c r="J328" s="42"/>
      <c r="K328" s="41"/>
      <c r="L328" s="84"/>
      <c r="M328" s="84"/>
      <c r="N328" s="175">
        <f t="shared" si="8"/>
        <v>0</v>
      </c>
      <c r="O328" s="222"/>
    </row>
    <row r="329" spans="1:15" s="5" customFormat="1" ht="37.5" customHeight="1">
      <c r="A329" s="66"/>
      <c r="B329" s="66"/>
      <c r="C329" s="66"/>
      <c r="D329" s="66"/>
      <c r="E329" s="44"/>
      <c r="F329" s="287" t="str">
        <f t="shared" si="9"/>
        <v/>
      </c>
      <c r="G329" s="195"/>
      <c r="H329" s="87"/>
      <c r="I329" s="42"/>
      <c r="J329" s="42"/>
      <c r="K329" s="41"/>
      <c r="L329" s="84"/>
      <c r="M329" s="84"/>
      <c r="N329" s="175">
        <f t="shared" si="8"/>
        <v>0</v>
      </c>
      <c r="O329" s="222"/>
    </row>
    <row r="330" spans="1:15" s="5" customFormat="1" ht="37.5" customHeight="1">
      <c r="A330" s="66"/>
      <c r="B330" s="66"/>
      <c r="C330" s="66"/>
      <c r="D330" s="66"/>
      <c r="E330" s="44"/>
      <c r="F330" s="287" t="str">
        <f t="shared" si="9"/>
        <v/>
      </c>
      <c r="G330" s="195"/>
      <c r="H330" s="87"/>
      <c r="I330" s="42"/>
      <c r="J330" s="42"/>
      <c r="K330" s="41"/>
      <c r="L330" s="84"/>
      <c r="M330" s="84"/>
      <c r="N330" s="175">
        <f t="shared" si="8"/>
        <v>0</v>
      </c>
      <c r="O330" s="222"/>
    </row>
    <row r="331" spans="1:15" s="5" customFormat="1" ht="37.5" customHeight="1">
      <c r="A331" s="66"/>
      <c r="B331" s="66"/>
      <c r="C331" s="66"/>
      <c r="D331" s="66"/>
      <c r="E331" s="44"/>
      <c r="F331" s="287" t="str">
        <f t="shared" si="9"/>
        <v/>
      </c>
      <c r="G331" s="195"/>
      <c r="H331" s="87"/>
      <c r="I331" s="42"/>
      <c r="J331" s="42"/>
      <c r="K331" s="41"/>
      <c r="L331" s="84"/>
      <c r="M331" s="84"/>
      <c r="N331" s="175">
        <f t="shared" si="8"/>
        <v>0</v>
      </c>
      <c r="O331" s="222"/>
    </row>
    <row r="332" spans="1:15" s="5" customFormat="1" ht="37.5" customHeight="1">
      <c r="A332" s="66"/>
      <c r="B332" s="66"/>
      <c r="C332" s="66"/>
      <c r="D332" s="66"/>
      <c r="E332" s="44"/>
      <c r="F332" s="287" t="str">
        <f t="shared" si="9"/>
        <v/>
      </c>
      <c r="G332" s="195"/>
      <c r="H332" s="87"/>
      <c r="I332" s="42"/>
      <c r="J332" s="42"/>
      <c r="K332" s="41"/>
      <c r="L332" s="84"/>
      <c r="M332" s="84"/>
      <c r="N332" s="175">
        <f t="shared" ref="N332:N395" si="10">DATEDIF(L332,M332,"d")/365</f>
        <v>0</v>
      </c>
      <c r="O332" s="222"/>
    </row>
    <row r="333" spans="1:15" s="5" customFormat="1" ht="37.5" customHeight="1">
      <c r="A333" s="66"/>
      <c r="B333" s="66"/>
      <c r="C333" s="66"/>
      <c r="D333" s="66"/>
      <c r="E333" s="44"/>
      <c r="F333" s="287" t="str">
        <f t="shared" si="9"/>
        <v/>
      </c>
      <c r="G333" s="195"/>
      <c r="H333" s="87"/>
      <c r="I333" s="42"/>
      <c r="J333" s="42"/>
      <c r="K333" s="41"/>
      <c r="L333" s="84"/>
      <c r="M333" s="84"/>
      <c r="N333" s="175">
        <f t="shared" si="10"/>
        <v>0</v>
      </c>
      <c r="O333" s="222"/>
    </row>
    <row r="334" spans="1:15" s="5" customFormat="1" ht="37.5" customHeight="1">
      <c r="A334" s="66"/>
      <c r="B334" s="66"/>
      <c r="C334" s="66"/>
      <c r="D334" s="66"/>
      <c r="E334" s="44"/>
      <c r="F334" s="287" t="str">
        <f t="shared" si="9"/>
        <v/>
      </c>
      <c r="G334" s="195"/>
      <c r="H334" s="87"/>
      <c r="I334" s="42"/>
      <c r="J334" s="42"/>
      <c r="K334" s="41"/>
      <c r="L334" s="84"/>
      <c r="M334" s="84"/>
      <c r="N334" s="175">
        <f t="shared" si="10"/>
        <v>0</v>
      </c>
      <c r="O334" s="222"/>
    </row>
    <row r="335" spans="1:15" s="5" customFormat="1" ht="37.5" customHeight="1">
      <c r="A335" s="66"/>
      <c r="B335" s="66"/>
      <c r="C335" s="66"/>
      <c r="D335" s="66"/>
      <c r="E335" s="44"/>
      <c r="F335" s="287" t="str">
        <f t="shared" si="9"/>
        <v/>
      </c>
      <c r="G335" s="195"/>
      <c r="H335" s="87"/>
      <c r="I335" s="42"/>
      <c r="J335" s="42"/>
      <c r="K335" s="41"/>
      <c r="L335" s="84"/>
      <c r="M335" s="84"/>
      <c r="N335" s="175">
        <f t="shared" si="10"/>
        <v>0</v>
      </c>
      <c r="O335" s="222"/>
    </row>
    <row r="336" spans="1:15" s="5" customFormat="1" ht="37.5" customHeight="1">
      <c r="A336" s="66"/>
      <c r="B336" s="66"/>
      <c r="C336" s="66"/>
      <c r="D336" s="66"/>
      <c r="E336" s="44"/>
      <c r="F336" s="287" t="str">
        <f t="shared" si="9"/>
        <v/>
      </c>
      <c r="G336" s="195"/>
      <c r="H336" s="87"/>
      <c r="I336" s="42"/>
      <c r="J336" s="42"/>
      <c r="K336" s="41"/>
      <c r="L336" s="84"/>
      <c r="M336" s="84"/>
      <c r="N336" s="175">
        <f t="shared" si="10"/>
        <v>0</v>
      </c>
      <c r="O336" s="222"/>
    </row>
    <row r="337" spans="1:15" s="5" customFormat="1" ht="37.5" customHeight="1">
      <c r="A337" s="66"/>
      <c r="B337" s="66"/>
      <c r="C337" s="66"/>
      <c r="D337" s="66"/>
      <c r="E337" s="44"/>
      <c r="F337" s="287" t="str">
        <f t="shared" si="9"/>
        <v/>
      </c>
      <c r="G337" s="195"/>
      <c r="H337" s="87"/>
      <c r="I337" s="42"/>
      <c r="J337" s="42"/>
      <c r="K337" s="41"/>
      <c r="L337" s="84"/>
      <c r="M337" s="84"/>
      <c r="N337" s="175">
        <f t="shared" si="10"/>
        <v>0</v>
      </c>
      <c r="O337" s="222"/>
    </row>
    <row r="338" spans="1:15" s="5" customFormat="1" ht="37.5" customHeight="1">
      <c r="A338" s="66"/>
      <c r="B338" s="66"/>
      <c r="C338" s="66"/>
      <c r="D338" s="66"/>
      <c r="E338" s="44"/>
      <c r="F338" s="287" t="str">
        <f t="shared" si="9"/>
        <v/>
      </c>
      <c r="G338" s="195"/>
      <c r="H338" s="87"/>
      <c r="I338" s="42"/>
      <c r="J338" s="42"/>
      <c r="K338" s="41"/>
      <c r="L338" s="84"/>
      <c r="M338" s="84"/>
      <c r="N338" s="175">
        <f t="shared" si="10"/>
        <v>0</v>
      </c>
      <c r="O338" s="222"/>
    </row>
    <row r="339" spans="1:15" s="5" customFormat="1" ht="37.5" customHeight="1">
      <c r="A339" s="66"/>
      <c r="B339" s="66"/>
      <c r="C339" s="66"/>
      <c r="D339" s="66"/>
      <c r="E339" s="44"/>
      <c r="F339" s="287" t="str">
        <f t="shared" si="9"/>
        <v/>
      </c>
      <c r="G339" s="195"/>
      <c r="H339" s="87"/>
      <c r="I339" s="42"/>
      <c r="J339" s="42"/>
      <c r="K339" s="41"/>
      <c r="L339" s="84"/>
      <c r="M339" s="84"/>
      <c r="N339" s="175">
        <f t="shared" si="10"/>
        <v>0</v>
      </c>
      <c r="O339" s="222"/>
    </row>
    <row r="340" spans="1:15" s="5" customFormat="1" ht="37.5" customHeight="1">
      <c r="A340" s="66"/>
      <c r="B340" s="66"/>
      <c r="C340" s="66"/>
      <c r="D340" s="66"/>
      <c r="E340" s="44"/>
      <c r="F340" s="287" t="str">
        <f t="shared" si="9"/>
        <v/>
      </c>
      <c r="G340" s="195"/>
      <c r="H340" s="87"/>
      <c r="I340" s="42"/>
      <c r="J340" s="42"/>
      <c r="K340" s="41"/>
      <c r="L340" s="84"/>
      <c r="M340" s="84"/>
      <c r="N340" s="175">
        <f t="shared" si="10"/>
        <v>0</v>
      </c>
      <c r="O340" s="222"/>
    </row>
    <row r="341" spans="1:15" s="5" customFormat="1" ht="37.5" customHeight="1">
      <c r="A341" s="66"/>
      <c r="B341" s="66"/>
      <c r="C341" s="66"/>
      <c r="D341" s="66"/>
      <c r="E341" s="44"/>
      <c r="F341" s="287" t="str">
        <f t="shared" si="9"/>
        <v/>
      </c>
      <c r="G341" s="195"/>
      <c r="H341" s="87"/>
      <c r="I341" s="42"/>
      <c r="J341" s="42"/>
      <c r="K341" s="41"/>
      <c r="L341" s="84"/>
      <c r="M341" s="84"/>
      <c r="N341" s="175">
        <f t="shared" si="10"/>
        <v>0</v>
      </c>
      <c r="O341" s="222"/>
    </row>
    <row r="342" spans="1:15" s="5" customFormat="1" ht="37.5" customHeight="1">
      <c r="A342" s="66"/>
      <c r="B342" s="66"/>
      <c r="C342" s="66"/>
      <c r="D342" s="66"/>
      <c r="E342" s="44"/>
      <c r="F342" s="287" t="str">
        <f t="shared" si="9"/>
        <v/>
      </c>
      <c r="G342" s="195"/>
      <c r="H342" s="87"/>
      <c r="I342" s="42"/>
      <c r="J342" s="42"/>
      <c r="K342" s="41"/>
      <c r="L342" s="84"/>
      <c r="M342" s="84"/>
      <c r="N342" s="175">
        <f t="shared" si="10"/>
        <v>0</v>
      </c>
      <c r="O342" s="222"/>
    </row>
    <row r="343" spans="1:15" s="5" customFormat="1" ht="37.5" customHeight="1">
      <c r="A343" s="66"/>
      <c r="B343" s="66"/>
      <c r="C343" s="66"/>
      <c r="D343" s="66"/>
      <c r="E343" s="44"/>
      <c r="F343" s="287" t="str">
        <f t="shared" si="9"/>
        <v/>
      </c>
      <c r="G343" s="195"/>
      <c r="H343" s="87"/>
      <c r="I343" s="42"/>
      <c r="J343" s="42"/>
      <c r="K343" s="41"/>
      <c r="L343" s="84"/>
      <c r="M343" s="84"/>
      <c r="N343" s="175">
        <f t="shared" si="10"/>
        <v>0</v>
      </c>
      <c r="O343" s="222"/>
    </row>
    <row r="344" spans="1:15" s="5" customFormat="1" ht="37.5" customHeight="1">
      <c r="A344" s="66"/>
      <c r="B344" s="66"/>
      <c r="C344" s="66"/>
      <c r="D344" s="66"/>
      <c r="E344" s="44"/>
      <c r="F344" s="287" t="str">
        <f t="shared" si="9"/>
        <v/>
      </c>
      <c r="G344" s="195"/>
      <c r="H344" s="87"/>
      <c r="I344" s="42"/>
      <c r="J344" s="42"/>
      <c r="K344" s="41"/>
      <c r="L344" s="84"/>
      <c r="M344" s="84"/>
      <c r="N344" s="175">
        <f t="shared" si="10"/>
        <v>0</v>
      </c>
      <c r="O344" s="222"/>
    </row>
    <row r="345" spans="1:15" s="5" customFormat="1" ht="37.5" customHeight="1">
      <c r="A345" s="66"/>
      <c r="B345" s="66"/>
      <c r="C345" s="66"/>
      <c r="D345" s="66"/>
      <c r="E345" s="44"/>
      <c r="F345" s="287" t="str">
        <f t="shared" si="9"/>
        <v/>
      </c>
      <c r="G345" s="195"/>
      <c r="H345" s="87"/>
      <c r="I345" s="42"/>
      <c r="J345" s="42"/>
      <c r="K345" s="41"/>
      <c r="L345" s="84"/>
      <c r="M345" s="84"/>
      <c r="N345" s="175">
        <f t="shared" si="10"/>
        <v>0</v>
      </c>
      <c r="O345" s="222"/>
    </row>
    <row r="346" spans="1:15" s="5" customFormat="1" ht="37.5" customHeight="1">
      <c r="A346" s="66"/>
      <c r="B346" s="66"/>
      <c r="C346" s="66"/>
      <c r="D346" s="66"/>
      <c r="E346" s="44"/>
      <c r="F346" s="287" t="str">
        <f t="shared" si="9"/>
        <v/>
      </c>
      <c r="G346" s="195"/>
      <c r="H346" s="87"/>
      <c r="I346" s="42"/>
      <c r="J346" s="42"/>
      <c r="K346" s="41"/>
      <c r="L346" s="84"/>
      <c r="M346" s="84"/>
      <c r="N346" s="175">
        <f t="shared" si="10"/>
        <v>0</v>
      </c>
      <c r="O346" s="222"/>
    </row>
    <row r="347" spans="1:15" s="5" customFormat="1" ht="37.5" customHeight="1">
      <c r="A347" s="66"/>
      <c r="B347" s="66"/>
      <c r="C347" s="66"/>
      <c r="D347" s="66"/>
      <c r="E347" s="44"/>
      <c r="F347" s="287" t="str">
        <f t="shared" si="9"/>
        <v/>
      </c>
      <c r="G347" s="195"/>
      <c r="H347" s="87"/>
      <c r="I347" s="42"/>
      <c r="J347" s="42"/>
      <c r="K347" s="41"/>
      <c r="L347" s="84"/>
      <c r="M347" s="84"/>
      <c r="N347" s="175">
        <f t="shared" si="10"/>
        <v>0</v>
      </c>
      <c r="O347" s="222"/>
    </row>
    <row r="348" spans="1:15" s="5" customFormat="1" ht="37.5" customHeight="1">
      <c r="A348" s="66"/>
      <c r="B348" s="66"/>
      <c r="C348" s="66"/>
      <c r="D348" s="66"/>
      <c r="E348" s="44"/>
      <c r="F348" s="287" t="str">
        <f t="shared" si="9"/>
        <v/>
      </c>
      <c r="G348" s="195"/>
      <c r="H348" s="87"/>
      <c r="I348" s="42"/>
      <c r="J348" s="42"/>
      <c r="K348" s="41"/>
      <c r="L348" s="84"/>
      <c r="M348" s="84"/>
      <c r="N348" s="175">
        <f t="shared" si="10"/>
        <v>0</v>
      </c>
      <c r="O348" s="222"/>
    </row>
    <row r="349" spans="1:15" s="5" customFormat="1" ht="37.5" customHeight="1">
      <c r="A349" s="66"/>
      <c r="B349" s="66"/>
      <c r="C349" s="66"/>
      <c r="D349" s="66"/>
      <c r="E349" s="44"/>
      <c r="F349" s="287" t="str">
        <f t="shared" ref="F349:F412" si="11">IF(ISBLANK($E349),"",VLOOKUP($E349,참여인력_개요,2,FALSE))</f>
        <v/>
      </c>
      <c r="G349" s="195"/>
      <c r="H349" s="87"/>
      <c r="I349" s="42"/>
      <c r="J349" s="42"/>
      <c r="K349" s="41"/>
      <c r="L349" s="84"/>
      <c r="M349" s="84"/>
      <c r="N349" s="175">
        <f t="shared" si="10"/>
        <v>0</v>
      </c>
      <c r="O349" s="222"/>
    </row>
    <row r="350" spans="1:15" s="5" customFormat="1" ht="37.5" customHeight="1">
      <c r="A350" s="66"/>
      <c r="B350" s="66"/>
      <c r="C350" s="66"/>
      <c r="D350" s="66"/>
      <c r="E350" s="44"/>
      <c r="F350" s="287" t="str">
        <f t="shared" si="11"/>
        <v/>
      </c>
      <c r="G350" s="195"/>
      <c r="H350" s="87"/>
      <c r="I350" s="42"/>
      <c r="J350" s="42"/>
      <c r="K350" s="41"/>
      <c r="L350" s="84"/>
      <c r="M350" s="84"/>
      <c r="N350" s="175">
        <f t="shared" si="10"/>
        <v>0</v>
      </c>
      <c r="O350" s="222"/>
    </row>
    <row r="351" spans="1:15" s="5" customFormat="1" ht="37.5" customHeight="1">
      <c r="A351" s="66"/>
      <c r="B351" s="66"/>
      <c r="C351" s="66"/>
      <c r="D351" s="66"/>
      <c r="E351" s="44"/>
      <c r="F351" s="287" t="str">
        <f t="shared" si="11"/>
        <v/>
      </c>
      <c r="G351" s="195"/>
      <c r="H351" s="87"/>
      <c r="I351" s="42"/>
      <c r="J351" s="42"/>
      <c r="K351" s="41"/>
      <c r="L351" s="84"/>
      <c r="M351" s="84"/>
      <c r="N351" s="175">
        <f t="shared" si="10"/>
        <v>0</v>
      </c>
      <c r="O351" s="222"/>
    </row>
    <row r="352" spans="1:15" s="5" customFormat="1" ht="37.5" customHeight="1">
      <c r="A352" s="66"/>
      <c r="B352" s="66"/>
      <c r="C352" s="66"/>
      <c r="D352" s="66"/>
      <c r="E352" s="44"/>
      <c r="F352" s="287" t="str">
        <f t="shared" si="11"/>
        <v/>
      </c>
      <c r="G352" s="195"/>
      <c r="H352" s="87"/>
      <c r="I352" s="42"/>
      <c r="J352" s="42"/>
      <c r="K352" s="41"/>
      <c r="L352" s="84"/>
      <c r="M352" s="84"/>
      <c r="N352" s="175">
        <f t="shared" si="10"/>
        <v>0</v>
      </c>
      <c r="O352" s="222"/>
    </row>
    <row r="353" spans="1:15" s="5" customFormat="1" ht="37.5" customHeight="1">
      <c r="A353" s="66"/>
      <c r="B353" s="66"/>
      <c r="C353" s="66"/>
      <c r="D353" s="66"/>
      <c r="E353" s="44"/>
      <c r="F353" s="287" t="str">
        <f t="shared" si="11"/>
        <v/>
      </c>
      <c r="G353" s="195"/>
      <c r="H353" s="87"/>
      <c r="I353" s="42"/>
      <c r="J353" s="42"/>
      <c r="K353" s="41"/>
      <c r="L353" s="84"/>
      <c r="M353" s="84"/>
      <c r="N353" s="175">
        <f t="shared" si="10"/>
        <v>0</v>
      </c>
      <c r="O353" s="222"/>
    </row>
    <row r="354" spans="1:15" s="5" customFormat="1" ht="37.5" customHeight="1">
      <c r="A354" s="66"/>
      <c r="B354" s="66"/>
      <c r="C354" s="66"/>
      <c r="D354" s="66"/>
      <c r="E354" s="44"/>
      <c r="F354" s="287" t="str">
        <f t="shared" si="11"/>
        <v/>
      </c>
      <c r="G354" s="195"/>
      <c r="H354" s="87"/>
      <c r="I354" s="42"/>
      <c r="J354" s="42"/>
      <c r="K354" s="41"/>
      <c r="L354" s="84"/>
      <c r="M354" s="84"/>
      <c r="N354" s="175">
        <f t="shared" si="10"/>
        <v>0</v>
      </c>
      <c r="O354" s="222"/>
    </row>
    <row r="355" spans="1:15" s="5" customFormat="1" ht="37.5" customHeight="1">
      <c r="A355" s="66"/>
      <c r="B355" s="66"/>
      <c r="C355" s="66"/>
      <c r="D355" s="66"/>
      <c r="E355" s="44"/>
      <c r="F355" s="287" t="str">
        <f t="shared" si="11"/>
        <v/>
      </c>
      <c r="G355" s="195"/>
      <c r="H355" s="87"/>
      <c r="I355" s="42"/>
      <c r="J355" s="42"/>
      <c r="K355" s="41"/>
      <c r="L355" s="84"/>
      <c r="M355" s="84"/>
      <c r="N355" s="175">
        <f t="shared" si="10"/>
        <v>0</v>
      </c>
      <c r="O355" s="222"/>
    </row>
    <row r="356" spans="1:15" s="5" customFormat="1" ht="37.5" customHeight="1">
      <c r="A356" s="66"/>
      <c r="B356" s="66"/>
      <c r="C356" s="66"/>
      <c r="D356" s="66"/>
      <c r="E356" s="44"/>
      <c r="F356" s="287" t="str">
        <f t="shared" si="11"/>
        <v/>
      </c>
      <c r="G356" s="195"/>
      <c r="H356" s="87"/>
      <c r="I356" s="42"/>
      <c r="J356" s="42"/>
      <c r="K356" s="41"/>
      <c r="L356" s="84"/>
      <c r="M356" s="84"/>
      <c r="N356" s="175">
        <f t="shared" si="10"/>
        <v>0</v>
      </c>
      <c r="O356" s="222"/>
    </row>
    <row r="357" spans="1:15" s="5" customFormat="1" ht="37.5" customHeight="1">
      <c r="A357" s="66"/>
      <c r="B357" s="66"/>
      <c r="C357" s="66"/>
      <c r="D357" s="66"/>
      <c r="E357" s="44"/>
      <c r="F357" s="287" t="str">
        <f t="shared" si="11"/>
        <v/>
      </c>
      <c r="G357" s="195"/>
      <c r="H357" s="87"/>
      <c r="I357" s="42"/>
      <c r="J357" s="42"/>
      <c r="K357" s="41"/>
      <c r="L357" s="84"/>
      <c r="M357" s="84"/>
      <c r="N357" s="175">
        <f t="shared" si="10"/>
        <v>0</v>
      </c>
      <c r="O357" s="222"/>
    </row>
    <row r="358" spans="1:15" s="5" customFormat="1" ht="37.5" customHeight="1">
      <c r="A358" s="66"/>
      <c r="B358" s="66"/>
      <c r="C358" s="66"/>
      <c r="D358" s="66"/>
      <c r="E358" s="44"/>
      <c r="F358" s="287" t="str">
        <f t="shared" si="11"/>
        <v/>
      </c>
      <c r="G358" s="195"/>
      <c r="H358" s="87"/>
      <c r="I358" s="42"/>
      <c r="J358" s="42"/>
      <c r="K358" s="41"/>
      <c r="L358" s="84"/>
      <c r="M358" s="84"/>
      <c r="N358" s="175">
        <f t="shared" si="10"/>
        <v>0</v>
      </c>
      <c r="O358" s="222"/>
    </row>
    <row r="359" spans="1:15" s="5" customFormat="1" ht="37.5" customHeight="1">
      <c r="A359" s="66"/>
      <c r="B359" s="66"/>
      <c r="C359" s="66"/>
      <c r="D359" s="66"/>
      <c r="E359" s="44"/>
      <c r="F359" s="287" t="str">
        <f t="shared" si="11"/>
        <v/>
      </c>
      <c r="G359" s="195"/>
      <c r="H359" s="87"/>
      <c r="I359" s="42"/>
      <c r="J359" s="42"/>
      <c r="K359" s="41"/>
      <c r="L359" s="84"/>
      <c r="M359" s="84"/>
      <c r="N359" s="175">
        <f t="shared" si="10"/>
        <v>0</v>
      </c>
      <c r="O359" s="222"/>
    </row>
    <row r="360" spans="1:15" s="5" customFormat="1" ht="37.5" customHeight="1">
      <c r="A360" s="66"/>
      <c r="B360" s="66"/>
      <c r="C360" s="66"/>
      <c r="D360" s="66"/>
      <c r="E360" s="44"/>
      <c r="F360" s="287" t="str">
        <f t="shared" si="11"/>
        <v/>
      </c>
      <c r="G360" s="195"/>
      <c r="H360" s="87"/>
      <c r="I360" s="42"/>
      <c r="J360" s="42"/>
      <c r="K360" s="41"/>
      <c r="L360" s="84"/>
      <c r="M360" s="84"/>
      <c r="N360" s="175">
        <f t="shared" si="10"/>
        <v>0</v>
      </c>
      <c r="O360" s="222"/>
    </row>
    <row r="361" spans="1:15" s="5" customFormat="1" ht="37.5" customHeight="1">
      <c r="A361" s="66"/>
      <c r="B361" s="66"/>
      <c r="C361" s="66"/>
      <c r="D361" s="66"/>
      <c r="E361" s="44"/>
      <c r="F361" s="287" t="str">
        <f t="shared" si="11"/>
        <v/>
      </c>
      <c r="G361" s="195"/>
      <c r="H361" s="87"/>
      <c r="I361" s="42"/>
      <c r="J361" s="42"/>
      <c r="K361" s="41"/>
      <c r="L361" s="84"/>
      <c r="M361" s="84"/>
      <c r="N361" s="175">
        <f t="shared" si="10"/>
        <v>0</v>
      </c>
      <c r="O361" s="222"/>
    </row>
    <row r="362" spans="1:15" s="5" customFormat="1" ht="37.5" customHeight="1">
      <c r="A362" s="66"/>
      <c r="B362" s="66"/>
      <c r="C362" s="66"/>
      <c r="D362" s="66"/>
      <c r="E362" s="44"/>
      <c r="F362" s="287" t="str">
        <f t="shared" si="11"/>
        <v/>
      </c>
      <c r="G362" s="195"/>
      <c r="H362" s="87"/>
      <c r="I362" s="42"/>
      <c r="J362" s="42"/>
      <c r="K362" s="41"/>
      <c r="L362" s="84"/>
      <c r="M362" s="84"/>
      <c r="N362" s="175">
        <f t="shared" si="10"/>
        <v>0</v>
      </c>
      <c r="O362" s="222"/>
    </row>
    <row r="363" spans="1:15" s="5" customFormat="1" ht="37.5" customHeight="1">
      <c r="A363" s="66"/>
      <c r="B363" s="66"/>
      <c r="C363" s="66"/>
      <c r="D363" s="66"/>
      <c r="E363" s="44"/>
      <c r="F363" s="287" t="str">
        <f t="shared" si="11"/>
        <v/>
      </c>
      <c r="G363" s="195"/>
      <c r="H363" s="87"/>
      <c r="I363" s="42"/>
      <c r="J363" s="42"/>
      <c r="K363" s="41"/>
      <c r="L363" s="84"/>
      <c r="M363" s="84"/>
      <c r="N363" s="175">
        <f t="shared" si="10"/>
        <v>0</v>
      </c>
      <c r="O363" s="222"/>
    </row>
    <row r="364" spans="1:15" s="5" customFormat="1" ht="37.5" customHeight="1">
      <c r="A364" s="66"/>
      <c r="B364" s="66"/>
      <c r="C364" s="66"/>
      <c r="D364" s="66"/>
      <c r="E364" s="44"/>
      <c r="F364" s="287" t="str">
        <f t="shared" si="11"/>
        <v/>
      </c>
      <c r="G364" s="195"/>
      <c r="H364" s="87"/>
      <c r="I364" s="42"/>
      <c r="J364" s="42"/>
      <c r="K364" s="41"/>
      <c r="L364" s="84"/>
      <c r="M364" s="84"/>
      <c r="N364" s="175">
        <f t="shared" si="10"/>
        <v>0</v>
      </c>
      <c r="O364" s="222"/>
    </row>
    <row r="365" spans="1:15" s="5" customFormat="1" ht="37.5" customHeight="1">
      <c r="A365" s="66"/>
      <c r="B365" s="66"/>
      <c r="C365" s="66"/>
      <c r="D365" s="66"/>
      <c r="E365" s="44"/>
      <c r="F365" s="287" t="str">
        <f t="shared" si="11"/>
        <v/>
      </c>
      <c r="G365" s="195"/>
      <c r="H365" s="87"/>
      <c r="I365" s="42"/>
      <c r="J365" s="42"/>
      <c r="K365" s="41"/>
      <c r="L365" s="84"/>
      <c r="M365" s="84"/>
      <c r="N365" s="175">
        <f t="shared" si="10"/>
        <v>0</v>
      </c>
      <c r="O365" s="222"/>
    </row>
    <row r="366" spans="1:15" s="5" customFormat="1" ht="37.5" customHeight="1">
      <c r="A366" s="66"/>
      <c r="B366" s="66"/>
      <c r="C366" s="66"/>
      <c r="D366" s="66"/>
      <c r="E366" s="44"/>
      <c r="F366" s="287" t="str">
        <f t="shared" si="11"/>
        <v/>
      </c>
      <c r="G366" s="195"/>
      <c r="H366" s="87"/>
      <c r="I366" s="42"/>
      <c r="J366" s="42"/>
      <c r="K366" s="41"/>
      <c r="L366" s="84"/>
      <c r="M366" s="84"/>
      <c r="N366" s="175">
        <f t="shared" si="10"/>
        <v>0</v>
      </c>
      <c r="O366" s="222"/>
    </row>
    <row r="367" spans="1:15" s="5" customFormat="1" ht="37.5" customHeight="1">
      <c r="A367" s="66"/>
      <c r="B367" s="66"/>
      <c r="C367" s="66"/>
      <c r="D367" s="66"/>
      <c r="E367" s="44"/>
      <c r="F367" s="287" t="str">
        <f t="shared" si="11"/>
        <v/>
      </c>
      <c r="G367" s="195"/>
      <c r="H367" s="87"/>
      <c r="I367" s="42"/>
      <c r="J367" s="42"/>
      <c r="K367" s="41"/>
      <c r="L367" s="84"/>
      <c r="M367" s="84"/>
      <c r="N367" s="175">
        <f t="shared" si="10"/>
        <v>0</v>
      </c>
      <c r="O367" s="222"/>
    </row>
    <row r="368" spans="1:15" s="5" customFormat="1" ht="37.5" customHeight="1">
      <c r="A368" s="66"/>
      <c r="B368" s="66"/>
      <c r="C368" s="66"/>
      <c r="D368" s="66"/>
      <c r="E368" s="44"/>
      <c r="F368" s="287" t="str">
        <f t="shared" si="11"/>
        <v/>
      </c>
      <c r="G368" s="195"/>
      <c r="H368" s="87"/>
      <c r="I368" s="42"/>
      <c r="J368" s="42"/>
      <c r="K368" s="41"/>
      <c r="L368" s="84"/>
      <c r="M368" s="84"/>
      <c r="N368" s="175">
        <f t="shared" si="10"/>
        <v>0</v>
      </c>
      <c r="O368" s="222"/>
    </row>
    <row r="369" spans="1:15" s="5" customFormat="1" ht="37.5" customHeight="1">
      <c r="A369" s="66"/>
      <c r="B369" s="66"/>
      <c r="C369" s="66"/>
      <c r="D369" s="66"/>
      <c r="E369" s="44"/>
      <c r="F369" s="287" t="str">
        <f t="shared" si="11"/>
        <v/>
      </c>
      <c r="G369" s="195"/>
      <c r="H369" s="87"/>
      <c r="I369" s="42"/>
      <c r="J369" s="42"/>
      <c r="K369" s="41"/>
      <c r="L369" s="84"/>
      <c r="M369" s="84"/>
      <c r="N369" s="175">
        <f t="shared" si="10"/>
        <v>0</v>
      </c>
      <c r="O369" s="222"/>
    </row>
    <row r="370" spans="1:15" s="5" customFormat="1" ht="37.5" customHeight="1">
      <c r="A370" s="66"/>
      <c r="B370" s="66"/>
      <c r="C370" s="66"/>
      <c r="D370" s="66"/>
      <c r="E370" s="44"/>
      <c r="F370" s="287" t="str">
        <f t="shared" si="11"/>
        <v/>
      </c>
      <c r="G370" s="195"/>
      <c r="H370" s="87"/>
      <c r="I370" s="42"/>
      <c r="J370" s="42"/>
      <c r="K370" s="41"/>
      <c r="L370" s="84"/>
      <c r="M370" s="84"/>
      <c r="N370" s="175">
        <f t="shared" si="10"/>
        <v>0</v>
      </c>
      <c r="O370" s="222"/>
    </row>
    <row r="371" spans="1:15" s="5" customFormat="1" ht="37.5" customHeight="1">
      <c r="A371" s="66"/>
      <c r="B371" s="66"/>
      <c r="C371" s="66"/>
      <c r="D371" s="66"/>
      <c r="E371" s="44"/>
      <c r="F371" s="287" t="str">
        <f t="shared" si="11"/>
        <v/>
      </c>
      <c r="G371" s="195"/>
      <c r="H371" s="87"/>
      <c r="I371" s="42"/>
      <c r="J371" s="42"/>
      <c r="K371" s="41"/>
      <c r="L371" s="84"/>
      <c r="M371" s="84"/>
      <c r="N371" s="175">
        <f t="shared" si="10"/>
        <v>0</v>
      </c>
      <c r="O371" s="222"/>
    </row>
    <row r="372" spans="1:15" s="5" customFormat="1" ht="37.5" customHeight="1">
      <c r="A372" s="66"/>
      <c r="B372" s="66"/>
      <c r="C372" s="66"/>
      <c r="D372" s="66"/>
      <c r="E372" s="44"/>
      <c r="F372" s="287" t="str">
        <f t="shared" si="11"/>
        <v/>
      </c>
      <c r="G372" s="195"/>
      <c r="H372" s="87"/>
      <c r="I372" s="42"/>
      <c r="J372" s="42"/>
      <c r="K372" s="41"/>
      <c r="L372" s="84"/>
      <c r="M372" s="84"/>
      <c r="N372" s="175">
        <f t="shared" si="10"/>
        <v>0</v>
      </c>
      <c r="O372" s="222"/>
    </row>
    <row r="373" spans="1:15" s="5" customFormat="1" ht="37.5" customHeight="1">
      <c r="A373" s="66"/>
      <c r="B373" s="66"/>
      <c r="C373" s="66"/>
      <c r="D373" s="66"/>
      <c r="E373" s="44"/>
      <c r="F373" s="287" t="str">
        <f t="shared" si="11"/>
        <v/>
      </c>
      <c r="G373" s="195"/>
      <c r="H373" s="87"/>
      <c r="I373" s="42"/>
      <c r="J373" s="42"/>
      <c r="K373" s="41"/>
      <c r="L373" s="84"/>
      <c r="M373" s="84"/>
      <c r="N373" s="175">
        <f t="shared" si="10"/>
        <v>0</v>
      </c>
      <c r="O373" s="222"/>
    </row>
    <row r="374" spans="1:15" s="5" customFormat="1" ht="37.5" customHeight="1">
      <c r="A374" s="66"/>
      <c r="B374" s="66"/>
      <c r="C374" s="66"/>
      <c r="D374" s="66"/>
      <c r="E374" s="44"/>
      <c r="F374" s="287" t="str">
        <f t="shared" si="11"/>
        <v/>
      </c>
      <c r="G374" s="195"/>
      <c r="H374" s="87"/>
      <c r="I374" s="42"/>
      <c r="J374" s="42"/>
      <c r="K374" s="41"/>
      <c r="L374" s="84"/>
      <c r="M374" s="84"/>
      <c r="N374" s="175">
        <f t="shared" si="10"/>
        <v>0</v>
      </c>
      <c r="O374" s="222"/>
    </row>
    <row r="375" spans="1:15" s="5" customFormat="1" ht="37.5" customHeight="1">
      <c r="A375" s="66"/>
      <c r="B375" s="66"/>
      <c r="C375" s="66"/>
      <c r="D375" s="66"/>
      <c r="E375" s="44"/>
      <c r="F375" s="287" t="str">
        <f t="shared" si="11"/>
        <v/>
      </c>
      <c r="G375" s="195"/>
      <c r="H375" s="87"/>
      <c r="I375" s="42"/>
      <c r="J375" s="42"/>
      <c r="K375" s="41"/>
      <c r="L375" s="84"/>
      <c r="M375" s="84"/>
      <c r="N375" s="175">
        <f t="shared" si="10"/>
        <v>0</v>
      </c>
      <c r="O375" s="222"/>
    </row>
    <row r="376" spans="1:15" s="5" customFormat="1" ht="37.5" customHeight="1">
      <c r="A376" s="66"/>
      <c r="B376" s="66"/>
      <c r="C376" s="66"/>
      <c r="D376" s="66"/>
      <c r="E376" s="44"/>
      <c r="F376" s="287" t="str">
        <f t="shared" si="11"/>
        <v/>
      </c>
      <c r="G376" s="195"/>
      <c r="H376" s="87"/>
      <c r="I376" s="42"/>
      <c r="J376" s="42"/>
      <c r="K376" s="41"/>
      <c r="L376" s="84"/>
      <c r="M376" s="84"/>
      <c r="N376" s="175">
        <f t="shared" si="10"/>
        <v>0</v>
      </c>
      <c r="O376" s="222"/>
    </row>
    <row r="377" spans="1:15" s="5" customFormat="1" ht="37.5" customHeight="1">
      <c r="A377" s="66"/>
      <c r="B377" s="66"/>
      <c r="C377" s="66"/>
      <c r="D377" s="66"/>
      <c r="E377" s="44"/>
      <c r="F377" s="287" t="str">
        <f t="shared" si="11"/>
        <v/>
      </c>
      <c r="G377" s="195"/>
      <c r="H377" s="87"/>
      <c r="I377" s="42"/>
      <c r="J377" s="42"/>
      <c r="K377" s="41"/>
      <c r="L377" s="84"/>
      <c r="M377" s="84"/>
      <c r="N377" s="175">
        <f t="shared" si="10"/>
        <v>0</v>
      </c>
      <c r="O377" s="222"/>
    </row>
    <row r="378" spans="1:15" s="5" customFormat="1" ht="37.5" customHeight="1">
      <c r="A378" s="66"/>
      <c r="B378" s="66"/>
      <c r="C378" s="66"/>
      <c r="D378" s="66"/>
      <c r="E378" s="44"/>
      <c r="F378" s="287" t="str">
        <f t="shared" si="11"/>
        <v/>
      </c>
      <c r="G378" s="195"/>
      <c r="H378" s="87"/>
      <c r="I378" s="42"/>
      <c r="J378" s="42"/>
      <c r="K378" s="41"/>
      <c r="L378" s="84"/>
      <c r="M378" s="84"/>
      <c r="N378" s="175">
        <f t="shared" si="10"/>
        <v>0</v>
      </c>
      <c r="O378" s="222"/>
    </row>
    <row r="379" spans="1:15" s="5" customFormat="1" ht="37.5" customHeight="1">
      <c r="A379" s="66"/>
      <c r="B379" s="66"/>
      <c r="C379" s="66"/>
      <c r="D379" s="66"/>
      <c r="E379" s="44"/>
      <c r="F379" s="287" t="str">
        <f t="shared" si="11"/>
        <v/>
      </c>
      <c r="G379" s="195"/>
      <c r="H379" s="87"/>
      <c r="I379" s="42"/>
      <c r="J379" s="42"/>
      <c r="K379" s="41"/>
      <c r="L379" s="84"/>
      <c r="M379" s="84"/>
      <c r="N379" s="175">
        <f t="shared" si="10"/>
        <v>0</v>
      </c>
      <c r="O379" s="222"/>
    </row>
    <row r="380" spans="1:15" s="5" customFormat="1" ht="37.5" customHeight="1">
      <c r="A380" s="66"/>
      <c r="B380" s="66"/>
      <c r="C380" s="66"/>
      <c r="D380" s="66"/>
      <c r="E380" s="44"/>
      <c r="F380" s="287" t="str">
        <f t="shared" si="11"/>
        <v/>
      </c>
      <c r="G380" s="195"/>
      <c r="H380" s="87"/>
      <c r="I380" s="42"/>
      <c r="J380" s="42"/>
      <c r="K380" s="41"/>
      <c r="L380" s="84"/>
      <c r="M380" s="84"/>
      <c r="N380" s="175">
        <f t="shared" si="10"/>
        <v>0</v>
      </c>
      <c r="O380" s="222"/>
    </row>
    <row r="381" spans="1:15" s="5" customFormat="1" ht="37.5" customHeight="1">
      <c r="A381" s="66"/>
      <c r="B381" s="66"/>
      <c r="C381" s="66"/>
      <c r="D381" s="66"/>
      <c r="E381" s="44"/>
      <c r="F381" s="287" t="str">
        <f t="shared" si="11"/>
        <v/>
      </c>
      <c r="G381" s="195"/>
      <c r="H381" s="87"/>
      <c r="I381" s="42"/>
      <c r="J381" s="42"/>
      <c r="K381" s="41"/>
      <c r="L381" s="84"/>
      <c r="M381" s="84"/>
      <c r="N381" s="175">
        <f t="shared" si="10"/>
        <v>0</v>
      </c>
      <c r="O381" s="222"/>
    </row>
    <row r="382" spans="1:15" s="5" customFormat="1" ht="37.5" customHeight="1">
      <c r="A382" s="66"/>
      <c r="B382" s="66"/>
      <c r="C382" s="66"/>
      <c r="D382" s="66"/>
      <c r="E382" s="44"/>
      <c r="F382" s="287" t="str">
        <f t="shared" si="11"/>
        <v/>
      </c>
      <c r="G382" s="195"/>
      <c r="H382" s="87"/>
      <c r="I382" s="42"/>
      <c r="J382" s="42"/>
      <c r="K382" s="41"/>
      <c r="L382" s="84"/>
      <c r="M382" s="84"/>
      <c r="N382" s="175">
        <f t="shared" si="10"/>
        <v>0</v>
      </c>
      <c r="O382" s="222"/>
    </row>
    <row r="383" spans="1:15" s="5" customFormat="1" ht="37.5" customHeight="1">
      <c r="A383" s="66"/>
      <c r="B383" s="66"/>
      <c r="C383" s="66"/>
      <c r="D383" s="66"/>
      <c r="E383" s="44"/>
      <c r="F383" s="287" t="str">
        <f t="shared" si="11"/>
        <v/>
      </c>
      <c r="G383" s="195"/>
      <c r="H383" s="87"/>
      <c r="I383" s="42"/>
      <c r="J383" s="42"/>
      <c r="K383" s="41"/>
      <c r="L383" s="84"/>
      <c r="M383" s="84"/>
      <c r="N383" s="175">
        <f t="shared" si="10"/>
        <v>0</v>
      </c>
      <c r="O383" s="222"/>
    </row>
    <row r="384" spans="1:15" s="5" customFormat="1" ht="37.5" customHeight="1">
      <c r="A384" s="66"/>
      <c r="B384" s="66"/>
      <c r="C384" s="66"/>
      <c r="D384" s="66"/>
      <c r="E384" s="44"/>
      <c r="F384" s="287" t="str">
        <f t="shared" si="11"/>
        <v/>
      </c>
      <c r="G384" s="195"/>
      <c r="H384" s="87"/>
      <c r="I384" s="42"/>
      <c r="J384" s="42"/>
      <c r="K384" s="41"/>
      <c r="L384" s="84"/>
      <c r="M384" s="84"/>
      <c r="N384" s="175">
        <f t="shared" si="10"/>
        <v>0</v>
      </c>
      <c r="O384" s="222"/>
    </row>
    <row r="385" spans="1:15" s="5" customFormat="1" ht="37.5" customHeight="1">
      <c r="A385" s="66"/>
      <c r="B385" s="66"/>
      <c r="C385" s="66"/>
      <c r="D385" s="66"/>
      <c r="E385" s="44"/>
      <c r="F385" s="287" t="str">
        <f t="shared" si="11"/>
        <v/>
      </c>
      <c r="G385" s="195"/>
      <c r="H385" s="87"/>
      <c r="I385" s="42"/>
      <c r="J385" s="42"/>
      <c r="K385" s="41"/>
      <c r="L385" s="84"/>
      <c r="M385" s="84"/>
      <c r="N385" s="175">
        <f t="shared" si="10"/>
        <v>0</v>
      </c>
      <c r="O385" s="222"/>
    </row>
    <row r="386" spans="1:15" s="5" customFormat="1" ht="37.5" customHeight="1">
      <c r="A386" s="66"/>
      <c r="B386" s="66"/>
      <c r="C386" s="66"/>
      <c r="D386" s="66"/>
      <c r="E386" s="44"/>
      <c r="F386" s="287" t="str">
        <f t="shared" si="11"/>
        <v/>
      </c>
      <c r="G386" s="195"/>
      <c r="H386" s="87"/>
      <c r="I386" s="42"/>
      <c r="J386" s="42"/>
      <c r="K386" s="41"/>
      <c r="L386" s="84"/>
      <c r="M386" s="84"/>
      <c r="N386" s="175">
        <f t="shared" si="10"/>
        <v>0</v>
      </c>
      <c r="O386" s="222"/>
    </row>
    <row r="387" spans="1:15" s="5" customFormat="1" ht="37.5" customHeight="1">
      <c r="A387" s="66"/>
      <c r="B387" s="66"/>
      <c r="C387" s="66"/>
      <c r="D387" s="66"/>
      <c r="E387" s="44"/>
      <c r="F387" s="287" t="str">
        <f t="shared" si="11"/>
        <v/>
      </c>
      <c r="G387" s="195"/>
      <c r="H387" s="87"/>
      <c r="I387" s="42"/>
      <c r="J387" s="42"/>
      <c r="K387" s="41"/>
      <c r="L387" s="84"/>
      <c r="M387" s="84"/>
      <c r="N387" s="175">
        <f t="shared" si="10"/>
        <v>0</v>
      </c>
      <c r="O387" s="222"/>
    </row>
    <row r="388" spans="1:15" s="5" customFormat="1" ht="37.5" customHeight="1">
      <c r="A388" s="66"/>
      <c r="B388" s="66"/>
      <c r="C388" s="66"/>
      <c r="D388" s="66"/>
      <c r="E388" s="44"/>
      <c r="F388" s="287" t="str">
        <f t="shared" si="11"/>
        <v/>
      </c>
      <c r="G388" s="195"/>
      <c r="H388" s="87"/>
      <c r="I388" s="42"/>
      <c r="J388" s="42"/>
      <c r="K388" s="41"/>
      <c r="L388" s="84"/>
      <c r="M388" s="84"/>
      <c r="N388" s="175">
        <f t="shared" si="10"/>
        <v>0</v>
      </c>
      <c r="O388" s="222"/>
    </row>
    <row r="389" spans="1:15" s="5" customFormat="1" ht="37.5" customHeight="1">
      <c r="A389" s="66"/>
      <c r="B389" s="66"/>
      <c r="C389" s="66"/>
      <c r="D389" s="66"/>
      <c r="E389" s="44"/>
      <c r="F389" s="287" t="str">
        <f t="shared" si="11"/>
        <v/>
      </c>
      <c r="G389" s="195"/>
      <c r="H389" s="87"/>
      <c r="I389" s="42"/>
      <c r="J389" s="42"/>
      <c r="K389" s="41"/>
      <c r="L389" s="84"/>
      <c r="M389" s="84"/>
      <c r="N389" s="175">
        <f t="shared" si="10"/>
        <v>0</v>
      </c>
      <c r="O389" s="222"/>
    </row>
    <row r="390" spans="1:15" s="5" customFormat="1" ht="37.5" customHeight="1">
      <c r="A390" s="66"/>
      <c r="B390" s="66"/>
      <c r="C390" s="66"/>
      <c r="D390" s="66"/>
      <c r="E390" s="44"/>
      <c r="F390" s="287" t="str">
        <f t="shared" si="11"/>
        <v/>
      </c>
      <c r="G390" s="195"/>
      <c r="H390" s="87"/>
      <c r="I390" s="42"/>
      <c r="J390" s="42"/>
      <c r="K390" s="41"/>
      <c r="L390" s="84"/>
      <c r="M390" s="84"/>
      <c r="N390" s="175">
        <f t="shared" si="10"/>
        <v>0</v>
      </c>
      <c r="O390" s="222"/>
    </row>
    <row r="391" spans="1:15" s="5" customFormat="1" ht="37.5" customHeight="1">
      <c r="A391" s="66"/>
      <c r="B391" s="66"/>
      <c r="C391" s="66"/>
      <c r="D391" s="66"/>
      <c r="E391" s="44"/>
      <c r="F391" s="287" t="str">
        <f t="shared" si="11"/>
        <v/>
      </c>
      <c r="G391" s="195"/>
      <c r="H391" s="87"/>
      <c r="I391" s="42"/>
      <c r="J391" s="42"/>
      <c r="K391" s="41"/>
      <c r="L391" s="84"/>
      <c r="M391" s="84"/>
      <c r="N391" s="175">
        <f t="shared" si="10"/>
        <v>0</v>
      </c>
      <c r="O391" s="222"/>
    </row>
    <row r="392" spans="1:15" s="5" customFormat="1" ht="37.5" customHeight="1">
      <c r="A392" s="66"/>
      <c r="B392" s="66"/>
      <c r="C392" s="66"/>
      <c r="D392" s="66"/>
      <c r="E392" s="44"/>
      <c r="F392" s="287" t="str">
        <f t="shared" si="11"/>
        <v/>
      </c>
      <c r="G392" s="195"/>
      <c r="H392" s="87"/>
      <c r="I392" s="42"/>
      <c r="J392" s="42"/>
      <c r="K392" s="41"/>
      <c r="L392" s="84"/>
      <c r="M392" s="84"/>
      <c r="N392" s="175">
        <f t="shared" si="10"/>
        <v>0</v>
      </c>
      <c r="O392" s="222"/>
    </row>
    <row r="393" spans="1:15" s="5" customFormat="1" ht="37.5" customHeight="1">
      <c r="A393" s="66"/>
      <c r="B393" s="66"/>
      <c r="C393" s="66"/>
      <c r="D393" s="66"/>
      <c r="E393" s="44"/>
      <c r="F393" s="287" t="str">
        <f t="shared" si="11"/>
        <v/>
      </c>
      <c r="G393" s="195"/>
      <c r="H393" s="87"/>
      <c r="I393" s="42"/>
      <c r="J393" s="42"/>
      <c r="K393" s="41"/>
      <c r="L393" s="84"/>
      <c r="M393" s="84"/>
      <c r="N393" s="175">
        <f t="shared" si="10"/>
        <v>0</v>
      </c>
      <c r="O393" s="222"/>
    </row>
    <row r="394" spans="1:15" s="5" customFormat="1" ht="37.5" customHeight="1">
      <c r="A394" s="66"/>
      <c r="B394" s="66"/>
      <c r="C394" s="66"/>
      <c r="D394" s="66"/>
      <c r="E394" s="44"/>
      <c r="F394" s="287" t="str">
        <f t="shared" si="11"/>
        <v/>
      </c>
      <c r="G394" s="195"/>
      <c r="H394" s="87"/>
      <c r="I394" s="42"/>
      <c r="J394" s="42"/>
      <c r="K394" s="41"/>
      <c r="L394" s="84"/>
      <c r="M394" s="84"/>
      <c r="N394" s="175">
        <f t="shared" si="10"/>
        <v>0</v>
      </c>
      <c r="O394" s="222"/>
    </row>
    <row r="395" spans="1:15" s="5" customFormat="1" ht="37.5" customHeight="1">
      <c r="A395" s="66"/>
      <c r="B395" s="66"/>
      <c r="C395" s="66"/>
      <c r="D395" s="66"/>
      <c r="E395" s="44"/>
      <c r="F395" s="287" t="str">
        <f t="shared" si="11"/>
        <v/>
      </c>
      <c r="G395" s="195"/>
      <c r="H395" s="87"/>
      <c r="I395" s="42"/>
      <c r="J395" s="42"/>
      <c r="K395" s="41"/>
      <c r="L395" s="84"/>
      <c r="M395" s="84"/>
      <c r="N395" s="175">
        <f t="shared" si="10"/>
        <v>0</v>
      </c>
      <c r="O395" s="222"/>
    </row>
    <row r="396" spans="1:15" s="5" customFormat="1" ht="37.5" customHeight="1">
      <c r="A396" s="66"/>
      <c r="B396" s="66"/>
      <c r="C396" s="66"/>
      <c r="D396" s="66"/>
      <c r="E396" s="44"/>
      <c r="F396" s="287" t="str">
        <f t="shared" si="11"/>
        <v/>
      </c>
      <c r="G396" s="195"/>
      <c r="H396" s="87"/>
      <c r="I396" s="42"/>
      <c r="J396" s="42"/>
      <c r="K396" s="41"/>
      <c r="L396" s="84"/>
      <c r="M396" s="84"/>
      <c r="N396" s="175">
        <f t="shared" ref="N396:N459" si="12">DATEDIF(L396,M396,"d")/365</f>
        <v>0</v>
      </c>
      <c r="O396" s="222"/>
    </row>
    <row r="397" spans="1:15" s="5" customFormat="1" ht="37.5" customHeight="1">
      <c r="A397" s="66"/>
      <c r="B397" s="66"/>
      <c r="C397" s="66"/>
      <c r="D397" s="66"/>
      <c r="E397" s="44"/>
      <c r="F397" s="287" t="str">
        <f t="shared" si="11"/>
        <v/>
      </c>
      <c r="G397" s="195"/>
      <c r="H397" s="87"/>
      <c r="I397" s="42"/>
      <c r="J397" s="42"/>
      <c r="K397" s="41"/>
      <c r="L397" s="84"/>
      <c r="M397" s="84"/>
      <c r="N397" s="175">
        <f t="shared" si="12"/>
        <v>0</v>
      </c>
      <c r="O397" s="222"/>
    </row>
    <row r="398" spans="1:15" s="5" customFormat="1" ht="37.5" customHeight="1">
      <c r="A398" s="66"/>
      <c r="B398" s="66"/>
      <c r="C398" s="66"/>
      <c r="D398" s="66"/>
      <c r="E398" s="44"/>
      <c r="F398" s="287" t="str">
        <f t="shared" si="11"/>
        <v/>
      </c>
      <c r="G398" s="195"/>
      <c r="H398" s="87"/>
      <c r="I398" s="42"/>
      <c r="J398" s="42"/>
      <c r="K398" s="41"/>
      <c r="L398" s="84"/>
      <c r="M398" s="84"/>
      <c r="N398" s="175">
        <f t="shared" si="12"/>
        <v>0</v>
      </c>
      <c r="O398" s="222"/>
    </row>
    <row r="399" spans="1:15" s="5" customFormat="1" ht="37.5" customHeight="1">
      <c r="A399" s="66"/>
      <c r="B399" s="66"/>
      <c r="C399" s="66"/>
      <c r="D399" s="66"/>
      <c r="E399" s="44"/>
      <c r="F399" s="287" t="str">
        <f t="shared" si="11"/>
        <v/>
      </c>
      <c r="G399" s="195"/>
      <c r="H399" s="87"/>
      <c r="I399" s="42"/>
      <c r="J399" s="42"/>
      <c r="K399" s="41"/>
      <c r="L399" s="84"/>
      <c r="M399" s="84"/>
      <c r="N399" s="175">
        <f t="shared" si="12"/>
        <v>0</v>
      </c>
      <c r="O399" s="222"/>
    </row>
    <row r="400" spans="1:15" s="5" customFormat="1" ht="37.5" customHeight="1">
      <c r="A400" s="66"/>
      <c r="B400" s="66"/>
      <c r="C400" s="66"/>
      <c r="D400" s="66"/>
      <c r="E400" s="44"/>
      <c r="F400" s="287" t="str">
        <f t="shared" si="11"/>
        <v/>
      </c>
      <c r="G400" s="195"/>
      <c r="H400" s="87"/>
      <c r="I400" s="42"/>
      <c r="J400" s="42"/>
      <c r="K400" s="41"/>
      <c r="L400" s="84"/>
      <c r="M400" s="84"/>
      <c r="N400" s="175">
        <f t="shared" si="12"/>
        <v>0</v>
      </c>
      <c r="O400" s="222"/>
    </row>
    <row r="401" spans="1:15" s="5" customFormat="1" ht="37.5" customHeight="1">
      <c r="A401" s="66"/>
      <c r="B401" s="66"/>
      <c r="C401" s="66"/>
      <c r="D401" s="66"/>
      <c r="E401" s="44"/>
      <c r="F401" s="287" t="str">
        <f t="shared" si="11"/>
        <v/>
      </c>
      <c r="G401" s="195"/>
      <c r="H401" s="87"/>
      <c r="I401" s="42"/>
      <c r="J401" s="42"/>
      <c r="K401" s="41"/>
      <c r="L401" s="84"/>
      <c r="M401" s="84"/>
      <c r="N401" s="175">
        <f t="shared" si="12"/>
        <v>0</v>
      </c>
      <c r="O401" s="222"/>
    </row>
    <row r="402" spans="1:15" s="5" customFormat="1" ht="37.5" customHeight="1">
      <c r="A402" s="66"/>
      <c r="B402" s="66"/>
      <c r="C402" s="66"/>
      <c r="D402" s="66"/>
      <c r="E402" s="44"/>
      <c r="F402" s="287" t="str">
        <f t="shared" si="11"/>
        <v/>
      </c>
      <c r="G402" s="195"/>
      <c r="H402" s="87"/>
      <c r="I402" s="42"/>
      <c r="J402" s="42"/>
      <c r="K402" s="41"/>
      <c r="L402" s="84"/>
      <c r="M402" s="84"/>
      <c r="N402" s="175">
        <f t="shared" si="12"/>
        <v>0</v>
      </c>
      <c r="O402" s="222"/>
    </row>
    <row r="403" spans="1:15" s="5" customFormat="1" ht="37.5" customHeight="1">
      <c r="A403" s="66"/>
      <c r="B403" s="66"/>
      <c r="C403" s="66"/>
      <c r="D403" s="66"/>
      <c r="E403" s="44"/>
      <c r="F403" s="287" t="str">
        <f t="shared" si="11"/>
        <v/>
      </c>
      <c r="G403" s="195"/>
      <c r="H403" s="87"/>
      <c r="I403" s="42"/>
      <c r="J403" s="42"/>
      <c r="K403" s="41"/>
      <c r="L403" s="84"/>
      <c r="M403" s="84"/>
      <c r="N403" s="175">
        <f t="shared" si="12"/>
        <v>0</v>
      </c>
      <c r="O403" s="222"/>
    </row>
    <row r="404" spans="1:15" s="5" customFormat="1" ht="37.5" customHeight="1">
      <c r="A404" s="66"/>
      <c r="B404" s="66"/>
      <c r="C404" s="66"/>
      <c r="D404" s="66"/>
      <c r="E404" s="44"/>
      <c r="F404" s="287" t="str">
        <f t="shared" si="11"/>
        <v/>
      </c>
      <c r="G404" s="195"/>
      <c r="H404" s="87"/>
      <c r="I404" s="42"/>
      <c r="J404" s="42"/>
      <c r="K404" s="41"/>
      <c r="L404" s="84"/>
      <c r="M404" s="84"/>
      <c r="N404" s="175">
        <f t="shared" si="12"/>
        <v>0</v>
      </c>
      <c r="O404" s="222"/>
    </row>
    <row r="405" spans="1:15" s="5" customFormat="1" ht="37.5" customHeight="1">
      <c r="A405" s="66"/>
      <c r="B405" s="66"/>
      <c r="C405" s="66"/>
      <c r="D405" s="66"/>
      <c r="E405" s="44"/>
      <c r="F405" s="287" t="str">
        <f t="shared" si="11"/>
        <v/>
      </c>
      <c r="G405" s="195"/>
      <c r="H405" s="87"/>
      <c r="I405" s="42"/>
      <c r="J405" s="42"/>
      <c r="K405" s="41"/>
      <c r="L405" s="84"/>
      <c r="M405" s="84"/>
      <c r="N405" s="175">
        <f t="shared" si="12"/>
        <v>0</v>
      </c>
      <c r="O405" s="222"/>
    </row>
    <row r="406" spans="1:15" s="5" customFormat="1" ht="37.5" customHeight="1">
      <c r="A406" s="66"/>
      <c r="B406" s="66"/>
      <c r="C406" s="66"/>
      <c r="D406" s="66"/>
      <c r="E406" s="44"/>
      <c r="F406" s="287" t="str">
        <f t="shared" si="11"/>
        <v/>
      </c>
      <c r="G406" s="195"/>
      <c r="H406" s="87"/>
      <c r="I406" s="42"/>
      <c r="J406" s="42"/>
      <c r="K406" s="41"/>
      <c r="L406" s="84"/>
      <c r="M406" s="84"/>
      <c r="N406" s="175">
        <f t="shared" si="12"/>
        <v>0</v>
      </c>
      <c r="O406" s="222"/>
    </row>
    <row r="407" spans="1:15" s="5" customFormat="1" ht="37.5" customHeight="1">
      <c r="A407" s="66"/>
      <c r="B407" s="66"/>
      <c r="C407" s="66"/>
      <c r="D407" s="66"/>
      <c r="E407" s="44"/>
      <c r="F407" s="287" t="str">
        <f t="shared" si="11"/>
        <v/>
      </c>
      <c r="G407" s="195"/>
      <c r="H407" s="87"/>
      <c r="I407" s="42"/>
      <c r="J407" s="42"/>
      <c r="K407" s="41"/>
      <c r="L407" s="84"/>
      <c r="M407" s="84"/>
      <c r="N407" s="175">
        <f t="shared" si="12"/>
        <v>0</v>
      </c>
      <c r="O407" s="222"/>
    </row>
    <row r="408" spans="1:15" s="5" customFormat="1" ht="37.5" customHeight="1">
      <c r="A408" s="66"/>
      <c r="B408" s="66"/>
      <c r="C408" s="66"/>
      <c r="D408" s="66"/>
      <c r="E408" s="44"/>
      <c r="F408" s="287" t="str">
        <f t="shared" si="11"/>
        <v/>
      </c>
      <c r="G408" s="195"/>
      <c r="H408" s="87"/>
      <c r="I408" s="42"/>
      <c r="J408" s="42"/>
      <c r="K408" s="41"/>
      <c r="L408" s="84"/>
      <c r="M408" s="84"/>
      <c r="N408" s="175">
        <f t="shared" si="12"/>
        <v>0</v>
      </c>
      <c r="O408" s="222"/>
    </row>
    <row r="409" spans="1:15" s="5" customFormat="1" ht="37.5" customHeight="1">
      <c r="A409" s="66"/>
      <c r="B409" s="66"/>
      <c r="C409" s="66"/>
      <c r="D409" s="66"/>
      <c r="E409" s="44"/>
      <c r="F409" s="287" t="str">
        <f t="shared" si="11"/>
        <v/>
      </c>
      <c r="G409" s="195"/>
      <c r="H409" s="87"/>
      <c r="I409" s="42"/>
      <c r="J409" s="42"/>
      <c r="K409" s="41"/>
      <c r="L409" s="84"/>
      <c r="M409" s="84"/>
      <c r="N409" s="175">
        <f t="shared" si="12"/>
        <v>0</v>
      </c>
      <c r="O409" s="222"/>
    </row>
    <row r="410" spans="1:15" s="5" customFormat="1" ht="37.5" customHeight="1">
      <c r="A410" s="66"/>
      <c r="B410" s="66"/>
      <c r="C410" s="66"/>
      <c r="D410" s="66"/>
      <c r="E410" s="44"/>
      <c r="F410" s="287" t="str">
        <f t="shared" si="11"/>
        <v/>
      </c>
      <c r="G410" s="195"/>
      <c r="H410" s="87"/>
      <c r="I410" s="42"/>
      <c r="J410" s="42"/>
      <c r="K410" s="41"/>
      <c r="L410" s="84"/>
      <c r="M410" s="84"/>
      <c r="N410" s="175">
        <f t="shared" si="12"/>
        <v>0</v>
      </c>
      <c r="O410" s="222"/>
    </row>
    <row r="411" spans="1:15" s="5" customFormat="1" ht="37.5" customHeight="1">
      <c r="A411" s="66"/>
      <c r="B411" s="66"/>
      <c r="C411" s="66"/>
      <c r="D411" s="66"/>
      <c r="E411" s="44"/>
      <c r="F411" s="287" t="str">
        <f t="shared" si="11"/>
        <v/>
      </c>
      <c r="G411" s="195"/>
      <c r="H411" s="87"/>
      <c r="I411" s="42"/>
      <c r="J411" s="42"/>
      <c r="K411" s="41"/>
      <c r="L411" s="84"/>
      <c r="M411" s="84"/>
      <c r="N411" s="175">
        <f t="shared" si="12"/>
        <v>0</v>
      </c>
      <c r="O411" s="222"/>
    </row>
    <row r="412" spans="1:15" s="5" customFormat="1" ht="37.5" customHeight="1">
      <c r="A412" s="66"/>
      <c r="B412" s="66"/>
      <c r="C412" s="66"/>
      <c r="D412" s="66"/>
      <c r="E412" s="44"/>
      <c r="F412" s="287" t="str">
        <f t="shared" si="11"/>
        <v/>
      </c>
      <c r="G412" s="195"/>
      <c r="H412" s="87"/>
      <c r="I412" s="42"/>
      <c r="J412" s="42"/>
      <c r="K412" s="41"/>
      <c r="L412" s="84"/>
      <c r="M412" s="84"/>
      <c r="N412" s="175">
        <f t="shared" si="12"/>
        <v>0</v>
      </c>
      <c r="O412" s="222"/>
    </row>
    <row r="413" spans="1:15" s="5" customFormat="1" ht="37.5" customHeight="1">
      <c r="A413" s="66"/>
      <c r="B413" s="66"/>
      <c r="C413" s="66"/>
      <c r="D413" s="66"/>
      <c r="E413" s="44"/>
      <c r="F413" s="287" t="str">
        <f t="shared" ref="F413:F476" si="13">IF(ISBLANK($E413),"",VLOOKUP($E413,참여인력_개요,2,FALSE))</f>
        <v/>
      </c>
      <c r="G413" s="195"/>
      <c r="H413" s="87"/>
      <c r="I413" s="42"/>
      <c r="J413" s="42"/>
      <c r="K413" s="41"/>
      <c r="L413" s="84"/>
      <c r="M413" s="84"/>
      <c r="N413" s="175">
        <f t="shared" si="12"/>
        <v>0</v>
      </c>
      <c r="O413" s="222"/>
    </row>
    <row r="414" spans="1:15" s="5" customFormat="1" ht="37.5" customHeight="1">
      <c r="A414" s="66"/>
      <c r="B414" s="66"/>
      <c r="C414" s="66"/>
      <c r="D414" s="66"/>
      <c r="E414" s="44"/>
      <c r="F414" s="287" t="str">
        <f t="shared" si="13"/>
        <v/>
      </c>
      <c r="G414" s="195"/>
      <c r="H414" s="87"/>
      <c r="I414" s="42"/>
      <c r="J414" s="42"/>
      <c r="K414" s="41"/>
      <c r="L414" s="84"/>
      <c r="M414" s="84"/>
      <c r="N414" s="175">
        <f t="shared" si="12"/>
        <v>0</v>
      </c>
      <c r="O414" s="222"/>
    </row>
    <row r="415" spans="1:15" s="5" customFormat="1" ht="37.5" customHeight="1">
      <c r="A415" s="66"/>
      <c r="B415" s="66"/>
      <c r="C415" s="66"/>
      <c r="D415" s="66"/>
      <c r="E415" s="44"/>
      <c r="F415" s="287" t="str">
        <f t="shared" si="13"/>
        <v/>
      </c>
      <c r="G415" s="195"/>
      <c r="H415" s="87"/>
      <c r="I415" s="42"/>
      <c r="J415" s="42"/>
      <c r="K415" s="41"/>
      <c r="L415" s="84"/>
      <c r="M415" s="84"/>
      <c r="N415" s="175">
        <f t="shared" si="12"/>
        <v>0</v>
      </c>
      <c r="O415" s="222"/>
    </row>
    <row r="416" spans="1:15" s="5" customFormat="1" ht="37.5" customHeight="1">
      <c r="A416" s="66"/>
      <c r="B416" s="66"/>
      <c r="C416" s="66"/>
      <c r="D416" s="66"/>
      <c r="E416" s="44"/>
      <c r="F416" s="287" t="str">
        <f t="shared" si="13"/>
        <v/>
      </c>
      <c r="G416" s="195"/>
      <c r="H416" s="87"/>
      <c r="I416" s="42"/>
      <c r="J416" s="42"/>
      <c r="K416" s="41"/>
      <c r="L416" s="84"/>
      <c r="M416" s="84"/>
      <c r="N416" s="175">
        <f t="shared" si="12"/>
        <v>0</v>
      </c>
      <c r="O416" s="222"/>
    </row>
    <row r="417" spans="1:15" s="5" customFormat="1" ht="37.5" customHeight="1">
      <c r="A417" s="66"/>
      <c r="B417" s="66"/>
      <c r="C417" s="66"/>
      <c r="D417" s="66"/>
      <c r="E417" s="44"/>
      <c r="F417" s="287" t="str">
        <f t="shared" si="13"/>
        <v/>
      </c>
      <c r="G417" s="195"/>
      <c r="H417" s="87"/>
      <c r="I417" s="42"/>
      <c r="J417" s="42"/>
      <c r="K417" s="41"/>
      <c r="L417" s="84"/>
      <c r="M417" s="84"/>
      <c r="N417" s="175">
        <f t="shared" si="12"/>
        <v>0</v>
      </c>
      <c r="O417" s="222"/>
    </row>
    <row r="418" spans="1:15" s="5" customFormat="1" ht="37.5" customHeight="1">
      <c r="A418" s="66"/>
      <c r="B418" s="66"/>
      <c r="C418" s="66"/>
      <c r="D418" s="66"/>
      <c r="E418" s="44"/>
      <c r="F418" s="287" t="str">
        <f t="shared" si="13"/>
        <v/>
      </c>
      <c r="G418" s="195"/>
      <c r="H418" s="87"/>
      <c r="I418" s="42"/>
      <c r="J418" s="42"/>
      <c r="K418" s="41"/>
      <c r="L418" s="84"/>
      <c r="M418" s="84"/>
      <c r="N418" s="175">
        <f t="shared" si="12"/>
        <v>0</v>
      </c>
      <c r="O418" s="222"/>
    </row>
    <row r="419" spans="1:15" s="5" customFormat="1" ht="37.5" customHeight="1">
      <c r="A419" s="66"/>
      <c r="B419" s="66"/>
      <c r="C419" s="66"/>
      <c r="D419" s="66"/>
      <c r="E419" s="44"/>
      <c r="F419" s="287" t="str">
        <f t="shared" si="13"/>
        <v/>
      </c>
      <c r="G419" s="195"/>
      <c r="H419" s="87"/>
      <c r="I419" s="42"/>
      <c r="J419" s="42"/>
      <c r="K419" s="41"/>
      <c r="L419" s="84"/>
      <c r="M419" s="84"/>
      <c r="N419" s="175">
        <f t="shared" si="12"/>
        <v>0</v>
      </c>
      <c r="O419" s="222"/>
    </row>
    <row r="420" spans="1:15" s="5" customFormat="1" ht="37.5" customHeight="1">
      <c r="A420" s="66"/>
      <c r="B420" s="66"/>
      <c r="C420" s="66"/>
      <c r="D420" s="66"/>
      <c r="E420" s="44"/>
      <c r="F420" s="287" t="str">
        <f t="shared" si="13"/>
        <v/>
      </c>
      <c r="G420" s="195"/>
      <c r="H420" s="87"/>
      <c r="I420" s="42"/>
      <c r="J420" s="42"/>
      <c r="K420" s="41"/>
      <c r="L420" s="84"/>
      <c r="M420" s="84"/>
      <c r="N420" s="175">
        <f t="shared" si="12"/>
        <v>0</v>
      </c>
      <c r="O420" s="222"/>
    </row>
    <row r="421" spans="1:15" s="5" customFormat="1" ht="37.5" customHeight="1">
      <c r="A421" s="66"/>
      <c r="B421" s="66"/>
      <c r="C421" s="66"/>
      <c r="D421" s="66"/>
      <c r="E421" s="44"/>
      <c r="F421" s="287" t="str">
        <f t="shared" si="13"/>
        <v/>
      </c>
      <c r="G421" s="195"/>
      <c r="H421" s="87"/>
      <c r="I421" s="42"/>
      <c r="J421" s="42"/>
      <c r="K421" s="41"/>
      <c r="L421" s="84"/>
      <c r="M421" s="84"/>
      <c r="N421" s="175">
        <f t="shared" si="12"/>
        <v>0</v>
      </c>
      <c r="O421" s="222"/>
    </row>
    <row r="422" spans="1:15" s="5" customFormat="1" ht="37.5" customHeight="1">
      <c r="A422" s="66"/>
      <c r="B422" s="66"/>
      <c r="C422" s="66"/>
      <c r="D422" s="66"/>
      <c r="E422" s="44"/>
      <c r="F422" s="287" t="str">
        <f t="shared" si="13"/>
        <v/>
      </c>
      <c r="G422" s="195"/>
      <c r="H422" s="87"/>
      <c r="I422" s="42"/>
      <c r="J422" s="42"/>
      <c r="K422" s="41"/>
      <c r="L422" s="84"/>
      <c r="M422" s="84"/>
      <c r="N422" s="175">
        <f t="shared" si="12"/>
        <v>0</v>
      </c>
      <c r="O422" s="222"/>
    </row>
    <row r="423" spans="1:15" s="5" customFormat="1" ht="37.5" customHeight="1">
      <c r="A423" s="66"/>
      <c r="B423" s="66"/>
      <c r="C423" s="66"/>
      <c r="D423" s="66"/>
      <c r="E423" s="44"/>
      <c r="F423" s="287" t="str">
        <f t="shared" si="13"/>
        <v/>
      </c>
      <c r="G423" s="195"/>
      <c r="H423" s="87"/>
      <c r="I423" s="42"/>
      <c r="J423" s="42"/>
      <c r="K423" s="41"/>
      <c r="L423" s="84"/>
      <c r="M423" s="84"/>
      <c r="N423" s="175">
        <f t="shared" si="12"/>
        <v>0</v>
      </c>
      <c r="O423" s="222"/>
    </row>
    <row r="424" spans="1:15" s="5" customFormat="1" ht="37.5" customHeight="1">
      <c r="A424" s="66"/>
      <c r="B424" s="66"/>
      <c r="C424" s="66"/>
      <c r="D424" s="66"/>
      <c r="E424" s="44"/>
      <c r="F424" s="287" t="str">
        <f t="shared" si="13"/>
        <v/>
      </c>
      <c r="G424" s="195"/>
      <c r="H424" s="87"/>
      <c r="I424" s="42"/>
      <c r="J424" s="42"/>
      <c r="K424" s="41"/>
      <c r="L424" s="84"/>
      <c r="M424" s="84"/>
      <c r="N424" s="175">
        <f t="shared" si="12"/>
        <v>0</v>
      </c>
      <c r="O424" s="222"/>
    </row>
    <row r="425" spans="1:15" s="5" customFormat="1" ht="37.5" customHeight="1">
      <c r="A425" s="66"/>
      <c r="B425" s="66"/>
      <c r="C425" s="66"/>
      <c r="D425" s="66"/>
      <c r="E425" s="44"/>
      <c r="F425" s="287" t="str">
        <f t="shared" si="13"/>
        <v/>
      </c>
      <c r="G425" s="195"/>
      <c r="H425" s="87"/>
      <c r="I425" s="42"/>
      <c r="J425" s="42"/>
      <c r="K425" s="41"/>
      <c r="L425" s="84"/>
      <c r="M425" s="84"/>
      <c r="N425" s="175">
        <f t="shared" si="12"/>
        <v>0</v>
      </c>
      <c r="O425" s="222"/>
    </row>
    <row r="426" spans="1:15" s="5" customFormat="1" ht="37.5" customHeight="1">
      <c r="A426" s="66"/>
      <c r="B426" s="66"/>
      <c r="C426" s="66"/>
      <c r="D426" s="66"/>
      <c r="E426" s="44"/>
      <c r="F426" s="287" t="str">
        <f t="shared" si="13"/>
        <v/>
      </c>
      <c r="G426" s="195"/>
      <c r="H426" s="87"/>
      <c r="I426" s="42"/>
      <c r="J426" s="42"/>
      <c r="K426" s="41"/>
      <c r="L426" s="84"/>
      <c r="M426" s="84"/>
      <c r="N426" s="175">
        <f t="shared" si="12"/>
        <v>0</v>
      </c>
      <c r="O426" s="222"/>
    </row>
    <row r="427" spans="1:15" s="5" customFormat="1" ht="37.5" customHeight="1">
      <c r="A427" s="66"/>
      <c r="B427" s="66"/>
      <c r="C427" s="66"/>
      <c r="D427" s="66"/>
      <c r="E427" s="44"/>
      <c r="F427" s="287" t="str">
        <f t="shared" si="13"/>
        <v/>
      </c>
      <c r="G427" s="195"/>
      <c r="H427" s="87"/>
      <c r="I427" s="42"/>
      <c r="J427" s="42"/>
      <c r="K427" s="41"/>
      <c r="L427" s="84"/>
      <c r="M427" s="84"/>
      <c r="N427" s="175">
        <f t="shared" si="12"/>
        <v>0</v>
      </c>
      <c r="O427" s="222"/>
    </row>
    <row r="428" spans="1:15" s="5" customFormat="1" ht="37.5" customHeight="1">
      <c r="A428" s="66"/>
      <c r="B428" s="66"/>
      <c r="C428" s="66"/>
      <c r="D428" s="66"/>
      <c r="E428" s="44"/>
      <c r="F428" s="287" t="str">
        <f t="shared" si="13"/>
        <v/>
      </c>
      <c r="G428" s="195"/>
      <c r="H428" s="87"/>
      <c r="I428" s="42"/>
      <c r="J428" s="42"/>
      <c r="K428" s="41"/>
      <c r="L428" s="84"/>
      <c r="M428" s="84"/>
      <c r="N428" s="175">
        <f t="shared" si="12"/>
        <v>0</v>
      </c>
      <c r="O428" s="222"/>
    </row>
    <row r="429" spans="1:15" s="5" customFormat="1" ht="37.5" customHeight="1">
      <c r="A429" s="66"/>
      <c r="B429" s="66"/>
      <c r="C429" s="66"/>
      <c r="D429" s="66"/>
      <c r="E429" s="44"/>
      <c r="F429" s="287" t="str">
        <f t="shared" si="13"/>
        <v/>
      </c>
      <c r="G429" s="195"/>
      <c r="H429" s="87"/>
      <c r="I429" s="42"/>
      <c r="J429" s="42"/>
      <c r="K429" s="41"/>
      <c r="L429" s="84"/>
      <c r="M429" s="84"/>
      <c r="N429" s="175">
        <f t="shared" si="12"/>
        <v>0</v>
      </c>
      <c r="O429" s="222"/>
    </row>
    <row r="430" spans="1:15" s="5" customFormat="1" ht="37.5" customHeight="1">
      <c r="A430" s="66"/>
      <c r="B430" s="66"/>
      <c r="C430" s="66"/>
      <c r="D430" s="66"/>
      <c r="E430" s="44"/>
      <c r="F430" s="287" t="str">
        <f t="shared" si="13"/>
        <v/>
      </c>
      <c r="G430" s="195"/>
      <c r="H430" s="87"/>
      <c r="I430" s="42"/>
      <c r="J430" s="42"/>
      <c r="K430" s="41"/>
      <c r="L430" s="84"/>
      <c r="M430" s="84"/>
      <c r="N430" s="175">
        <f t="shared" si="12"/>
        <v>0</v>
      </c>
      <c r="O430" s="222"/>
    </row>
    <row r="431" spans="1:15" s="5" customFormat="1" ht="37.5" customHeight="1">
      <c r="A431" s="66"/>
      <c r="B431" s="66"/>
      <c r="C431" s="66"/>
      <c r="D431" s="66"/>
      <c r="E431" s="44"/>
      <c r="F431" s="287" t="str">
        <f t="shared" si="13"/>
        <v/>
      </c>
      <c r="G431" s="195"/>
      <c r="H431" s="87"/>
      <c r="I431" s="42"/>
      <c r="J431" s="42"/>
      <c r="K431" s="41"/>
      <c r="L431" s="84"/>
      <c r="M431" s="84"/>
      <c r="N431" s="175">
        <f t="shared" si="12"/>
        <v>0</v>
      </c>
      <c r="O431" s="222"/>
    </row>
    <row r="432" spans="1:15" s="5" customFormat="1" ht="37.5" customHeight="1">
      <c r="A432" s="66"/>
      <c r="B432" s="66"/>
      <c r="C432" s="66"/>
      <c r="D432" s="66"/>
      <c r="E432" s="44"/>
      <c r="F432" s="287" t="str">
        <f t="shared" si="13"/>
        <v/>
      </c>
      <c r="G432" s="195"/>
      <c r="H432" s="87"/>
      <c r="I432" s="42"/>
      <c r="J432" s="42"/>
      <c r="K432" s="41"/>
      <c r="L432" s="84"/>
      <c r="M432" s="84"/>
      <c r="N432" s="175">
        <f t="shared" si="12"/>
        <v>0</v>
      </c>
      <c r="O432" s="222"/>
    </row>
    <row r="433" spans="1:15" s="5" customFormat="1" ht="37.5" customHeight="1">
      <c r="A433" s="66"/>
      <c r="B433" s="66"/>
      <c r="C433" s="66"/>
      <c r="D433" s="66"/>
      <c r="E433" s="44"/>
      <c r="F433" s="287" t="str">
        <f t="shared" si="13"/>
        <v/>
      </c>
      <c r="G433" s="195"/>
      <c r="H433" s="87"/>
      <c r="I433" s="42"/>
      <c r="J433" s="42"/>
      <c r="K433" s="41"/>
      <c r="L433" s="84"/>
      <c r="M433" s="84"/>
      <c r="N433" s="175">
        <f t="shared" si="12"/>
        <v>0</v>
      </c>
      <c r="O433" s="222"/>
    </row>
    <row r="434" spans="1:15" s="5" customFormat="1" ht="37.5" customHeight="1">
      <c r="A434" s="66"/>
      <c r="B434" s="66"/>
      <c r="C434" s="66"/>
      <c r="D434" s="66"/>
      <c r="E434" s="44"/>
      <c r="F434" s="287" t="str">
        <f t="shared" si="13"/>
        <v/>
      </c>
      <c r="G434" s="195"/>
      <c r="H434" s="87"/>
      <c r="I434" s="42"/>
      <c r="J434" s="42"/>
      <c r="K434" s="41"/>
      <c r="L434" s="84"/>
      <c r="M434" s="84"/>
      <c r="N434" s="175">
        <f t="shared" si="12"/>
        <v>0</v>
      </c>
      <c r="O434" s="222"/>
    </row>
    <row r="435" spans="1:15" s="5" customFormat="1" ht="37.5" customHeight="1">
      <c r="A435" s="66"/>
      <c r="B435" s="66"/>
      <c r="C435" s="66"/>
      <c r="D435" s="66"/>
      <c r="E435" s="44"/>
      <c r="F435" s="287" t="str">
        <f t="shared" si="13"/>
        <v/>
      </c>
      <c r="G435" s="195"/>
      <c r="H435" s="87"/>
      <c r="I435" s="42"/>
      <c r="J435" s="42"/>
      <c r="K435" s="41"/>
      <c r="L435" s="84"/>
      <c r="M435" s="84"/>
      <c r="N435" s="175">
        <f t="shared" si="12"/>
        <v>0</v>
      </c>
      <c r="O435" s="222"/>
    </row>
    <row r="436" spans="1:15" s="5" customFormat="1" ht="37.5" customHeight="1">
      <c r="A436" s="66"/>
      <c r="B436" s="66"/>
      <c r="C436" s="66"/>
      <c r="D436" s="66"/>
      <c r="E436" s="44"/>
      <c r="F436" s="287" t="str">
        <f t="shared" si="13"/>
        <v/>
      </c>
      <c r="G436" s="195"/>
      <c r="H436" s="87"/>
      <c r="I436" s="42"/>
      <c r="J436" s="42"/>
      <c r="K436" s="41"/>
      <c r="L436" s="84"/>
      <c r="M436" s="84"/>
      <c r="N436" s="175">
        <f t="shared" si="12"/>
        <v>0</v>
      </c>
      <c r="O436" s="222"/>
    </row>
    <row r="437" spans="1:15" s="5" customFormat="1" ht="37.5" customHeight="1">
      <c r="A437" s="66"/>
      <c r="B437" s="66"/>
      <c r="C437" s="66"/>
      <c r="D437" s="66"/>
      <c r="E437" s="44"/>
      <c r="F437" s="287" t="str">
        <f t="shared" si="13"/>
        <v/>
      </c>
      <c r="G437" s="195"/>
      <c r="H437" s="87"/>
      <c r="I437" s="42"/>
      <c r="J437" s="42"/>
      <c r="K437" s="41"/>
      <c r="L437" s="84"/>
      <c r="M437" s="84"/>
      <c r="N437" s="175">
        <f t="shared" si="12"/>
        <v>0</v>
      </c>
      <c r="O437" s="222"/>
    </row>
    <row r="438" spans="1:15" s="5" customFormat="1" ht="37.5" customHeight="1">
      <c r="A438" s="66"/>
      <c r="B438" s="66"/>
      <c r="C438" s="66"/>
      <c r="D438" s="66"/>
      <c r="E438" s="44"/>
      <c r="F438" s="287" t="str">
        <f t="shared" si="13"/>
        <v/>
      </c>
      <c r="G438" s="195"/>
      <c r="H438" s="87"/>
      <c r="I438" s="42"/>
      <c r="J438" s="42"/>
      <c r="K438" s="41"/>
      <c r="L438" s="84"/>
      <c r="M438" s="84"/>
      <c r="N438" s="175">
        <f t="shared" si="12"/>
        <v>0</v>
      </c>
      <c r="O438" s="222"/>
    </row>
    <row r="439" spans="1:15" s="5" customFormat="1" ht="37.5" customHeight="1">
      <c r="A439" s="66"/>
      <c r="B439" s="66"/>
      <c r="C439" s="66"/>
      <c r="D439" s="66"/>
      <c r="E439" s="44"/>
      <c r="F439" s="287" t="str">
        <f t="shared" si="13"/>
        <v/>
      </c>
      <c r="G439" s="195"/>
      <c r="H439" s="87"/>
      <c r="I439" s="42"/>
      <c r="J439" s="42"/>
      <c r="K439" s="41"/>
      <c r="L439" s="84"/>
      <c r="M439" s="84"/>
      <c r="N439" s="175">
        <f t="shared" si="12"/>
        <v>0</v>
      </c>
      <c r="O439" s="222"/>
    </row>
    <row r="440" spans="1:15" s="5" customFormat="1" ht="37.5" customHeight="1">
      <c r="A440" s="66"/>
      <c r="B440" s="66"/>
      <c r="C440" s="66"/>
      <c r="D440" s="66"/>
      <c r="E440" s="44"/>
      <c r="F440" s="287" t="str">
        <f t="shared" si="13"/>
        <v/>
      </c>
      <c r="G440" s="195"/>
      <c r="H440" s="87"/>
      <c r="I440" s="42"/>
      <c r="J440" s="42"/>
      <c r="K440" s="41"/>
      <c r="L440" s="84"/>
      <c r="M440" s="84"/>
      <c r="N440" s="175">
        <f t="shared" si="12"/>
        <v>0</v>
      </c>
      <c r="O440" s="222"/>
    </row>
    <row r="441" spans="1:15" s="5" customFormat="1" ht="37.5" customHeight="1">
      <c r="A441" s="66"/>
      <c r="B441" s="66"/>
      <c r="C441" s="66"/>
      <c r="D441" s="66"/>
      <c r="E441" s="44"/>
      <c r="F441" s="287" t="str">
        <f t="shared" si="13"/>
        <v/>
      </c>
      <c r="G441" s="195"/>
      <c r="H441" s="87"/>
      <c r="I441" s="42"/>
      <c r="J441" s="42"/>
      <c r="K441" s="41"/>
      <c r="L441" s="84"/>
      <c r="M441" s="84"/>
      <c r="N441" s="175">
        <f t="shared" si="12"/>
        <v>0</v>
      </c>
      <c r="O441" s="222"/>
    </row>
    <row r="442" spans="1:15" s="5" customFormat="1" ht="37.5" customHeight="1">
      <c r="A442" s="66"/>
      <c r="B442" s="66"/>
      <c r="C442" s="66"/>
      <c r="D442" s="66"/>
      <c r="E442" s="44"/>
      <c r="F442" s="287" t="str">
        <f t="shared" si="13"/>
        <v/>
      </c>
      <c r="G442" s="195"/>
      <c r="H442" s="87"/>
      <c r="I442" s="42"/>
      <c r="J442" s="42"/>
      <c r="K442" s="41"/>
      <c r="L442" s="84"/>
      <c r="M442" s="84"/>
      <c r="N442" s="175">
        <f t="shared" si="12"/>
        <v>0</v>
      </c>
      <c r="O442" s="222"/>
    </row>
    <row r="443" spans="1:15" s="5" customFormat="1" ht="37.5" customHeight="1">
      <c r="A443" s="66"/>
      <c r="B443" s="66"/>
      <c r="C443" s="66"/>
      <c r="D443" s="66"/>
      <c r="E443" s="44"/>
      <c r="F443" s="287" t="str">
        <f t="shared" si="13"/>
        <v/>
      </c>
      <c r="G443" s="195"/>
      <c r="H443" s="87"/>
      <c r="I443" s="42"/>
      <c r="J443" s="42"/>
      <c r="K443" s="41"/>
      <c r="L443" s="84"/>
      <c r="M443" s="84"/>
      <c r="N443" s="175">
        <f t="shared" si="12"/>
        <v>0</v>
      </c>
      <c r="O443" s="222"/>
    </row>
    <row r="444" spans="1:15" s="5" customFormat="1" ht="37.5" customHeight="1">
      <c r="A444" s="66"/>
      <c r="B444" s="66"/>
      <c r="C444" s="66"/>
      <c r="D444" s="66"/>
      <c r="E444" s="44"/>
      <c r="F444" s="287" t="str">
        <f t="shared" si="13"/>
        <v/>
      </c>
      <c r="G444" s="195"/>
      <c r="H444" s="87"/>
      <c r="I444" s="42"/>
      <c r="J444" s="42"/>
      <c r="K444" s="41"/>
      <c r="L444" s="84"/>
      <c r="M444" s="84"/>
      <c r="N444" s="175">
        <f t="shared" si="12"/>
        <v>0</v>
      </c>
      <c r="O444" s="222"/>
    </row>
    <row r="445" spans="1:15" s="5" customFormat="1" ht="37.5" customHeight="1">
      <c r="A445" s="66"/>
      <c r="B445" s="66"/>
      <c r="C445" s="66"/>
      <c r="D445" s="66"/>
      <c r="E445" s="44"/>
      <c r="F445" s="287" t="str">
        <f t="shared" si="13"/>
        <v/>
      </c>
      <c r="G445" s="195"/>
      <c r="H445" s="87"/>
      <c r="I445" s="42"/>
      <c r="J445" s="42"/>
      <c r="K445" s="41"/>
      <c r="L445" s="84"/>
      <c r="M445" s="84"/>
      <c r="N445" s="175">
        <f t="shared" si="12"/>
        <v>0</v>
      </c>
      <c r="O445" s="222"/>
    </row>
    <row r="446" spans="1:15" s="5" customFormat="1" ht="37.5" customHeight="1">
      <c r="A446" s="66"/>
      <c r="B446" s="66"/>
      <c r="C446" s="66"/>
      <c r="D446" s="66"/>
      <c r="E446" s="44"/>
      <c r="F446" s="287" t="str">
        <f t="shared" si="13"/>
        <v/>
      </c>
      <c r="G446" s="195"/>
      <c r="H446" s="87"/>
      <c r="I446" s="42"/>
      <c r="J446" s="42"/>
      <c r="K446" s="41"/>
      <c r="L446" s="84"/>
      <c r="M446" s="84"/>
      <c r="N446" s="175">
        <f t="shared" si="12"/>
        <v>0</v>
      </c>
      <c r="O446" s="222"/>
    </row>
    <row r="447" spans="1:15" s="5" customFormat="1" ht="37.5" customHeight="1">
      <c r="A447" s="66"/>
      <c r="B447" s="66"/>
      <c r="C447" s="66"/>
      <c r="D447" s="66"/>
      <c r="E447" s="44"/>
      <c r="F447" s="287" t="str">
        <f t="shared" si="13"/>
        <v/>
      </c>
      <c r="G447" s="195"/>
      <c r="H447" s="87"/>
      <c r="I447" s="42"/>
      <c r="J447" s="42"/>
      <c r="K447" s="41"/>
      <c r="L447" s="84"/>
      <c r="M447" s="84"/>
      <c r="N447" s="175">
        <f t="shared" si="12"/>
        <v>0</v>
      </c>
      <c r="O447" s="222"/>
    </row>
    <row r="448" spans="1:15" s="5" customFormat="1" ht="37.5" customHeight="1">
      <c r="A448" s="66"/>
      <c r="B448" s="66"/>
      <c r="C448" s="66"/>
      <c r="D448" s="66"/>
      <c r="E448" s="44"/>
      <c r="F448" s="287" t="str">
        <f t="shared" si="13"/>
        <v/>
      </c>
      <c r="G448" s="195"/>
      <c r="H448" s="87"/>
      <c r="I448" s="42"/>
      <c r="J448" s="42"/>
      <c r="K448" s="41"/>
      <c r="L448" s="84"/>
      <c r="M448" s="84"/>
      <c r="N448" s="175">
        <f t="shared" si="12"/>
        <v>0</v>
      </c>
      <c r="O448" s="222"/>
    </row>
    <row r="449" spans="1:15" s="5" customFormat="1" ht="37.5" customHeight="1">
      <c r="A449" s="66"/>
      <c r="B449" s="66"/>
      <c r="C449" s="66"/>
      <c r="D449" s="66"/>
      <c r="E449" s="44"/>
      <c r="F449" s="287" t="str">
        <f t="shared" si="13"/>
        <v/>
      </c>
      <c r="G449" s="195"/>
      <c r="H449" s="87"/>
      <c r="I449" s="42"/>
      <c r="J449" s="42"/>
      <c r="K449" s="41"/>
      <c r="L449" s="84"/>
      <c r="M449" s="84"/>
      <c r="N449" s="175">
        <f t="shared" si="12"/>
        <v>0</v>
      </c>
      <c r="O449" s="222"/>
    </row>
    <row r="450" spans="1:15" s="5" customFormat="1" ht="37.5" customHeight="1">
      <c r="A450" s="66"/>
      <c r="B450" s="66"/>
      <c r="C450" s="66"/>
      <c r="D450" s="66"/>
      <c r="E450" s="44"/>
      <c r="F450" s="287" t="str">
        <f t="shared" si="13"/>
        <v/>
      </c>
      <c r="G450" s="195"/>
      <c r="H450" s="87"/>
      <c r="I450" s="42"/>
      <c r="J450" s="42"/>
      <c r="K450" s="41"/>
      <c r="L450" s="84"/>
      <c r="M450" s="84"/>
      <c r="N450" s="175">
        <f t="shared" si="12"/>
        <v>0</v>
      </c>
      <c r="O450" s="222"/>
    </row>
    <row r="451" spans="1:15" s="5" customFormat="1" ht="37.5" customHeight="1">
      <c r="A451" s="66"/>
      <c r="B451" s="66"/>
      <c r="C451" s="66"/>
      <c r="D451" s="66"/>
      <c r="E451" s="44"/>
      <c r="F451" s="287" t="str">
        <f t="shared" si="13"/>
        <v/>
      </c>
      <c r="G451" s="195"/>
      <c r="H451" s="87"/>
      <c r="I451" s="42"/>
      <c r="J451" s="42"/>
      <c r="K451" s="41"/>
      <c r="L451" s="84"/>
      <c r="M451" s="84"/>
      <c r="N451" s="175">
        <f t="shared" si="12"/>
        <v>0</v>
      </c>
      <c r="O451" s="222"/>
    </row>
    <row r="452" spans="1:15" s="5" customFormat="1" ht="37.5" customHeight="1">
      <c r="A452" s="66"/>
      <c r="B452" s="66"/>
      <c r="C452" s="66"/>
      <c r="D452" s="66"/>
      <c r="E452" s="44"/>
      <c r="F452" s="287" t="str">
        <f t="shared" si="13"/>
        <v/>
      </c>
      <c r="G452" s="195"/>
      <c r="H452" s="87"/>
      <c r="I452" s="42"/>
      <c r="J452" s="42"/>
      <c r="K452" s="41"/>
      <c r="L452" s="84"/>
      <c r="M452" s="84"/>
      <c r="N452" s="175">
        <f t="shared" si="12"/>
        <v>0</v>
      </c>
      <c r="O452" s="222"/>
    </row>
    <row r="453" spans="1:15" s="5" customFormat="1" ht="37.5" customHeight="1">
      <c r="A453" s="66"/>
      <c r="B453" s="66"/>
      <c r="C453" s="66"/>
      <c r="D453" s="66"/>
      <c r="E453" s="44"/>
      <c r="F453" s="287" t="str">
        <f t="shared" si="13"/>
        <v/>
      </c>
      <c r="G453" s="195"/>
      <c r="H453" s="87"/>
      <c r="I453" s="42"/>
      <c r="J453" s="42"/>
      <c r="K453" s="41"/>
      <c r="L453" s="84"/>
      <c r="M453" s="84"/>
      <c r="N453" s="175">
        <f t="shared" si="12"/>
        <v>0</v>
      </c>
      <c r="O453" s="222"/>
    </row>
    <row r="454" spans="1:15" s="5" customFormat="1" ht="37.5" customHeight="1">
      <c r="A454" s="66"/>
      <c r="B454" s="66"/>
      <c r="C454" s="66"/>
      <c r="D454" s="66"/>
      <c r="E454" s="44"/>
      <c r="F454" s="287" t="str">
        <f t="shared" si="13"/>
        <v/>
      </c>
      <c r="G454" s="195"/>
      <c r="H454" s="87"/>
      <c r="I454" s="42"/>
      <c r="J454" s="42"/>
      <c r="K454" s="41"/>
      <c r="L454" s="84"/>
      <c r="M454" s="84"/>
      <c r="N454" s="175">
        <f t="shared" si="12"/>
        <v>0</v>
      </c>
      <c r="O454" s="222"/>
    </row>
    <row r="455" spans="1:15" s="5" customFormat="1" ht="37.5" customHeight="1">
      <c r="A455" s="66"/>
      <c r="B455" s="66"/>
      <c r="C455" s="66"/>
      <c r="D455" s="66"/>
      <c r="E455" s="44"/>
      <c r="F455" s="287" t="str">
        <f t="shared" si="13"/>
        <v/>
      </c>
      <c r="G455" s="195"/>
      <c r="H455" s="87"/>
      <c r="I455" s="42"/>
      <c r="J455" s="42"/>
      <c r="K455" s="41"/>
      <c r="L455" s="84"/>
      <c r="M455" s="84"/>
      <c r="N455" s="175">
        <f t="shared" si="12"/>
        <v>0</v>
      </c>
      <c r="O455" s="222"/>
    </row>
    <row r="456" spans="1:15" s="5" customFormat="1" ht="37.5" customHeight="1">
      <c r="A456" s="66"/>
      <c r="B456" s="66"/>
      <c r="C456" s="66"/>
      <c r="D456" s="66"/>
      <c r="E456" s="44"/>
      <c r="F456" s="287" t="str">
        <f t="shared" si="13"/>
        <v/>
      </c>
      <c r="G456" s="195"/>
      <c r="H456" s="87"/>
      <c r="I456" s="42"/>
      <c r="J456" s="42"/>
      <c r="K456" s="41"/>
      <c r="L456" s="84"/>
      <c r="M456" s="84"/>
      <c r="N456" s="175">
        <f t="shared" si="12"/>
        <v>0</v>
      </c>
      <c r="O456" s="222"/>
    </row>
    <row r="457" spans="1:15" s="5" customFormat="1" ht="37.5" customHeight="1">
      <c r="A457" s="66"/>
      <c r="B457" s="66"/>
      <c r="C457" s="66"/>
      <c r="D457" s="66"/>
      <c r="E457" s="44"/>
      <c r="F457" s="287" t="str">
        <f t="shared" si="13"/>
        <v/>
      </c>
      <c r="G457" s="195"/>
      <c r="H457" s="87"/>
      <c r="I457" s="42"/>
      <c r="J457" s="42"/>
      <c r="K457" s="41"/>
      <c r="L457" s="84"/>
      <c r="M457" s="84"/>
      <c r="N457" s="175">
        <f t="shared" si="12"/>
        <v>0</v>
      </c>
      <c r="O457" s="222"/>
    </row>
    <row r="458" spans="1:15" s="5" customFormat="1" ht="37.5" customHeight="1">
      <c r="A458" s="66"/>
      <c r="B458" s="66"/>
      <c r="C458" s="66"/>
      <c r="D458" s="66"/>
      <c r="E458" s="44"/>
      <c r="F458" s="287" t="str">
        <f t="shared" si="13"/>
        <v/>
      </c>
      <c r="G458" s="195"/>
      <c r="H458" s="87"/>
      <c r="I458" s="42"/>
      <c r="J458" s="42"/>
      <c r="K458" s="41"/>
      <c r="L458" s="84"/>
      <c r="M458" s="84"/>
      <c r="N458" s="175">
        <f t="shared" si="12"/>
        <v>0</v>
      </c>
      <c r="O458" s="222"/>
    </row>
    <row r="459" spans="1:15" s="5" customFormat="1" ht="37.5" customHeight="1">
      <c r="A459" s="66"/>
      <c r="B459" s="66"/>
      <c r="C459" s="66"/>
      <c r="D459" s="66"/>
      <c r="E459" s="44"/>
      <c r="F459" s="287" t="str">
        <f t="shared" si="13"/>
        <v/>
      </c>
      <c r="G459" s="195"/>
      <c r="H459" s="87"/>
      <c r="I459" s="42"/>
      <c r="J459" s="42"/>
      <c r="K459" s="41"/>
      <c r="L459" s="84"/>
      <c r="M459" s="84"/>
      <c r="N459" s="175">
        <f t="shared" si="12"/>
        <v>0</v>
      </c>
      <c r="O459" s="222"/>
    </row>
    <row r="460" spans="1:15" s="5" customFormat="1" ht="37.5" customHeight="1">
      <c r="A460" s="66"/>
      <c r="B460" s="66"/>
      <c r="C460" s="66"/>
      <c r="D460" s="66"/>
      <c r="E460" s="44"/>
      <c r="F460" s="287" t="str">
        <f t="shared" si="13"/>
        <v/>
      </c>
      <c r="G460" s="195"/>
      <c r="H460" s="87"/>
      <c r="I460" s="42"/>
      <c r="J460" s="42"/>
      <c r="K460" s="41"/>
      <c r="L460" s="84"/>
      <c r="M460" s="84"/>
      <c r="N460" s="175">
        <f t="shared" ref="N460:N500" si="14">DATEDIF(L460,M460,"d")/365</f>
        <v>0</v>
      </c>
      <c r="O460" s="222"/>
    </row>
    <row r="461" spans="1:15" s="5" customFormat="1" ht="37.5" customHeight="1">
      <c r="A461" s="66"/>
      <c r="B461" s="66"/>
      <c r="C461" s="66"/>
      <c r="D461" s="66"/>
      <c r="E461" s="44"/>
      <c r="F461" s="287" t="str">
        <f t="shared" si="13"/>
        <v/>
      </c>
      <c r="G461" s="195"/>
      <c r="H461" s="87"/>
      <c r="I461" s="42"/>
      <c r="J461" s="42"/>
      <c r="K461" s="41"/>
      <c r="L461" s="84"/>
      <c r="M461" s="84"/>
      <c r="N461" s="175">
        <f t="shared" si="14"/>
        <v>0</v>
      </c>
      <c r="O461" s="222"/>
    </row>
    <row r="462" spans="1:15" s="5" customFormat="1" ht="37.5" customHeight="1">
      <c r="A462" s="66"/>
      <c r="B462" s="66"/>
      <c r="C462" s="66"/>
      <c r="D462" s="66"/>
      <c r="E462" s="44"/>
      <c r="F462" s="287" t="str">
        <f t="shared" si="13"/>
        <v/>
      </c>
      <c r="G462" s="195"/>
      <c r="H462" s="87"/>
      <c r="I462" s="42"/>
      <c r="J462" s="42"/>
      <c r="K462" s="41"/>
      <c r="L462" s="84"/>
      <c r="M462" s="84"/>
      <c r="N462" s="175">
        <f t="shared" si="14"/>
        <v>0</v>
      </c>
      <c r="O462" s="222"/>
    </row>
    <row r="463" spans="1:15" s="5" customFormat="1" ht="37.5" customHeight="1">
      <c r="A463" s="66"/>
      <c r="B463" s="66"/>
      <c r="C463" s="66"/>
      <c r="D463" s="66"/>
      <c r="E463" s="44"/>
      <c r="F463" s="287" t="str">
        <f t="shared" si="13"/>
        <v/>
      </c>
      <c r="G463" s="195"/>
      <c r="H463" s="87"/>
      <c r="I463" s="42"/>
      <c r="J463" s="42"/>
      <c r="K463" s="41"/>
      <c r="L463" s="84"/>
      <c r="M463" s="84"/>
      <c r="N463" s="175">
        <f t="shared" si="14"/>
        <v>0</v>
      </c>
      <c r="O463" s="222"/>
    </row>
    <row r="464" spans="1:15" s="5" customFormat="1" ht="37.5" customHeight="1">
      <c r="A464" s="66"/>
      <c r="B464" s="66"/>
      <c r="C464" s="66"/>
      <c r="D464" s="66"/>
      <c r="E464" s="44"/>
      <c r="F464" s="287" t="str">
        <f t="shared" si="13"/>
        <v/>
      </c>
      <c r="G464" s="195"/>
      <c r="H464" s="87"/>
      <c r="I464" s="42"/>
      <c r="J464" s="42"/>
      <c r="K464" s="41"/>
      <c r="L464" s="84"/>
      <c r="M464" s="84"/>
      <c r="N464" s="175">
        <f t="shared" si="14"/>
        <v>0</v>
      </c>
      <c r="O464" s="222"/>
    </row>
    <row r="465" spans="1:15" s="5" customFormat="1" ht="37.5" customHeight="1">
      <c r="A465" s="66"/>
      <c r="B465" s="66"/>
      <c r="C465" s="66"/>
      <c r="D465" s="66"/>
      <c r="E465" s="44"/>
      <c r="F465" s="287" t="str">
        <f t="shared" si="13"/>
        <v/>
      </c>
      <c r="G465" s="195"/>
      <c r="H465" s="87"/>
      <c r="I465" s="42"/>
      <c r="J465" s="42"/>
      <c r="K465" s="41"/>
      <c r="L465" s="84"/>
      <c r="M465" s="84"/>
      <c r="N465" s="175">
        <f t="shared" si="14"/>
        <v>0</v>
      </c>
      <c r="O465" s="222"/>
    </row>
    <row r="466" spans="1:15" s="5" customFormat="1" ht="37.5" customHeight="1">
      <c r="A466" s="66"/>
      <c r="B466" s="66"/>
      <c r="C466" s="66"/>
      <c r="D466" s="66"/>
      <c r="E466" s="44"/>
      <c r="F466" s="287" t="str">
        <f t="shared" si="13"/>
        <v/>
      </c>
      <c r="G466" s="195"/>
      <c r="H466" s="87"/>
      <c r="I466" s="42"/>
      <c r="J466" s="42"/>
      <c r="K466" s="41"/>
      <c r="L466" s="84"/>
      <c r="M466" s="84"/>
      <c r="N466" s="175">
        <f t="shared" si="14"/>
        <v>0</v>
      </c>
      <c r="O466" s="222"/>
    </row>
    <row r="467" spans="1:15" s="5" customFormat="1" ht="37.5" customHeight="1">
      <c r="A467" s="66"/>
      <c r="B467" s="66"/>
      <c r="C467" s="66"/>
      <c r="D467" s="66"/>
      <c r="E467" s="44"/>
      <c r="F467" s="287" t="str">
        <f t="shared" si="13"/>
        <v/>
      </c>
      <c r="G467" s="195"/>
      <c r="H467" s="87"/>
      <c r="I467" s="42"/>
      <c r="J467" s="42"/>
      <c r="K467" s="41"/>
      <c r="L467" s="84"/>
      <c r="M467" s="84"/>
      <c r="N467" s="175">
        <f t="shared" si="14"/>
        <v>0</v>
      </c>
      <c r="O467" s="222"/>
    </row>
    <row r="468" spans="1:15" s="5" customFormat="1" ht="37.5" customHeight="1">
      <c r="A468" s="66"/>
      <c r="B468" s="66"/>
      <c r="C468" s="66"/>
      <c r="D468" s="66"/>
      <c r="E468" s="44"/>
      <c r="F468" s="287" t="str">
        <f t="shared" si="13"/>
        <v/>
      </c>
      <c r="G468" s="195"/>
      <c r="H468" s="87"/>
      <c r="I468" s="42"/>
      <c r="J468" s="42"/>
      <c r="K468" s="41"/>
      <c r="L468" s="84"/>
      <c r="M468" s="84"/>
      <c r="N468" s="175">
        <f t="shared" si="14"/>
        <v>0</v>
      </c>
      <c r="O468" s="222"/>
    </row>
    <row r="469" spans="1:15" s="5" customFormat="1" ht="37.5" customHeight="1">
      <c r="A469" s="66"/>
      <c r="B469" s="66"/>
      <c r="C469" s="66"/>
      <c r="D469" s="66"/>
      <c r="E469" s="44"/>
      <c r="F469" s="287" t="str">
        <f t="shared" si="13"/>
        <v/>
      </c>
      <c r="G469" s="195"/>
      <c r="H469" s="87"/>
      <c r="I469" s="42"/>
      <c r="J469" s="42"/>
      <c r="K469" s="41"/>
      <c r="L469" s="84"/>
      <c r="M469" s="84"/>
      <c r="N469" s="175">
        <f t="shared" si="14"/>
        <v>0</v>
      </c>
      <c r="O469" s="222"/>
    </row>
    <row r="470" spans="1:15" s="5" customFormat="1" ht="37.5" customHeight="1">
      <c r="A470" s="66"/>
      <c r="B470" s="66"/>
      <c r="C470" s="66"/>
      <c r="D470" s="66"/>
      <c r="E470" s="44"/>
      <c r="F470" s="287" t="str">
        <f t="shared" si="13"/>
        <v/>
      </c>
      <c r="G470" s="195"/>
      <c r="H470" s="87"/>
      <c r="I470" s="42"/>
      <c r="J470" s="42"/>
      <c r="K470" s="41"/>
      <c r="L470" s="84"/>
      <c r="M470" s="84"/>
      <c r="N470" s="175">
        <f t="shared" si="14"/>
        <v>0</v>
      </c>
      <c r="O470" s="222"/>
    </row>
    <row r="471" spans="1:15" s="5" customFormat="1" ht="37.5" customHeight="1">
      <c r="A471" s="66"/>
      <c r="B471" s="66"/>
      <c r="C471" s="66"/>
      <c r="D471" s="66"/>
      <c r="E471" s="44"/>
      <c r="F471" s="287" t="str">
        <f t="shared" si="13"/>
        <v/>
      </c>
      <c r="G471" s="195"/>
      <c r="H471" s="87"/>
      <c r="I471" s="42"/>
      <c r="J471" s="42"/>
      <c r="K471" s="41"/>
      <c r="L471" s="84"/>
      <c r="M471" s="84"/>
      <c r="N471" s="175">
        <f t="shared" si="14"/>
        <v>0</v>
      </c>
      <c r="O471" s="222"/>
    </row>
    <row r="472" spans="1:15" s="5" customFormat="1" ht="37.5" customHeight="1">
      <c r="A472" s="66"/>
      <c r="B472" s="66"/>
      <c r="C472" s="66"/>
      <c r="D472" s="66"/>
      <c r="E472" s="44"/>
      <c r="F472" s="287" t="str">
        <f t="shared" si="13"/>
        <v/>
      </c>
      <c r="G472" s="195"/>
      <c r="H472" s="87"/>
      <c r="I472" s="42"/>
      <c r="J472" s="42"/>
      <c r="K472" s="41"/>
      <c r="L472" s="84"/>
      <c r="M472" s="84"/>
      <c r="N472" s="175">
        <f t="shared" si="14"/>
        <v>0</v>
      </c>
      <c r="O472" s="222"/>
    </row>
    <row r="473" spans="1:15" s="5" customFormat="1" ht="37.5" customHeight="1">
      <c r="A473" s="66"/>
      <c r="B473" s="66"/>
      <c r="C473" s="66"/>
      <c r="D473" s="66"/>
      <c r="E473" s="44"/>
      <c r="F473" s="287" t="str">
        <f t="shared" si="13"/>
        <v/>
      </c>
      <c r="G473" s="195"/>
      <c r="H473" s="87"/>
      <c r="I473" s="42"/>
      <c r="J473" s="42"/>
      <c r="K473" s="41"/>
      <c r="L473" s="84"/>
      <c r="M473" s="84"/>
      <c r="N473" s="175">
        <f t="shared" si="14"/>
        <v>0</v>
      </c>
      <c r="O473" s="222"/>
    </row>
    <row r="474" spans="1:15" s="5" customFormat="1" ht="37.5" customHeight="1">
      <c r="A474" s="66"/>
      <c r="B474" s="66"/>
      <c r="C474" s="66"/>
      <c r="D474" s="66"/>
      <c r="E474" s="44"/>
      <c r="F474" s="287" t="str">
        <f t="shared" si="13"/>
        <v/>
      </c>
      <c r="G474" s="195"/>
      <c r="H474" s="87"/>
      <c r="I474" s="42"/>
      <c r="J474" s="42"/>
      <c r="K474" s="41"/>
      <c r="L474" s="84"/>
      <c r="M474" s="84"/>
      <c r="N474" s="175">
        <f t="shared" si="14"/>
        <v>0</v>
      </c>
      <c r="O474" s="222"/>
    </row>
    <row r="475" spans="1:15" s="5" customFormat="1" ht="37.5" customHeight="1">
      <c r="A475" s="66"/>
      <c r="B475" s="66"/>
      <c r="C475" s="66"/>
      <c r="D475" s="66"/>
      <c r="E475" s="44"/>
      <c r="F475" s="287" t="str">
        <f t="shared" si="13"/>
        <v/>
      </c>
      <c r="G475" s="195"/>
      <c r="H475" s="87"/>
      <c r="I475" s="42"/>
      <c r="J475" s="42"/>
      <c r="K475" s="41"/>
      <c r="L475" s="84"/>
      <c r="M475" s="84"/>
      <c r="N475" s="175">
        <f t="shared" si="14"/>
        <v>0</v>
      </c>
      <c r="O475" s="222"/>
    </row>
    <row r="476" spans="1:15" s="5" customFormat="1" ht="37.5" customHeight="1">
      <c r="A476" s="66"/>
      <c r="B476" s="66"/>
      <c r="C476" s="66"/>
      <c r="D476" s="66"/>
      <c r="E476" s="44"/>
      <c r="F476" s="287" t="str">
        <f t="shared" si="13"/>
        <v/>
      </c>
      <c r="G476" s="195"/>
      <c r="H476" s="87"/>
      <c r="I476" s="42"/>
      <c r="J476" s="42"/>
      <c r="K476" s="41"/>
      <c r="L476" s="84"/>
      <c r="M476" s="84"/>
      <c r="N476" s="175">
        <f t="shared" si="14"/>
        <v>0</v>
      </c>
      <c r="O476" s="222"/>
    </row>
    <row r="477" spans="1:15" s="5" customFormat="1" ht="37.5" customHeight="1">
      <c r="A477" s="66"/>
      <c r="B477" s="66"/>
      <c r="C477" s="66"/>
      <c r="D477" s="66"/>
      <c r="E477" s="44"/>
      <c r="F477" s="287" t="str">
        <f t="shared" ref="F477:F500" si="15">IF(ISBLANK($E477),"",VLOOKUP($E477,참여인력_개요,2,FALSE))</f>
        <v/>
      </c>
      <c r="G477" s="195"/>
      <c r="H477" s="87"/>
      <c r="I477" s="42"/>
      <c r="J477" s="42"/>
      <c r="K477" s="41"/>
      <c r="L477" s="84"/>
      <c r="M477" s="84"/>
      <c r="N477" s="175">
        <f t="shared" si="14"/>
        <v>0</v>
      </c>
      <c r="O477" s="222"/>
    </row>
    <row r="478" spans="1:15" s="5" customFormat="1" ht="37.5" customHeight="1">
      <c r="A478" s="66"/>
      <c r="B478" s="66"/>
      <c r="C478" s="66"/>
      <c r="D478" s="66"/>
      <c r="E478" s="44"/>
      <c r="F478" s="287" t="str">
        <f t="shared" si="15"/>
        <v/>
      </c>
      <c r="G478" s="195"/>
      <c r="H478" s="87"/>
      <c r="I478" s="42"/>
      <c r="J478" s="42"/>
      <c r="K478" s="41"/>
      <c r="L478" s="84"/>
      <c r="M478" s="84"/>
      <c r="N478" s="175">
        <f t="shared" si="14"/>
        <v>0</v>
      </c>
      <c r="O478" s="222"/>
    </row>
    <row r="479" spans="1:15" s="5" customFormat="1" ht="37.5" customHeight="1">
      <c r="A479" s="66"/>
      <c r="B479" s="66"/>
      <c r="C479" s="66"/>
      <c r="D479" s="66"/>
      <c r="E479" s="44"/>
      <c r="F479" s="287" t="str">
        <f t="shared" si="15"/>
        <v/>
      </c>
      <c r="G479" s="195"/>
      <c r="H479" s="87"/>
      <c r="I479" s="42"/>
      <c r="J479" s="42"/>
      <c r="K479" s="41"/>
      <c r="L479" s="84"/>
      <c r="M479" s="84"/>
      <c r="N479" s="175">
        <f t="shared" si="14"/>
        <v>0</v>
      </c>
      <c r="O479" s="222"/>
    </row>
    <row r="480" spans="1:15" s="5" customFormat="1" ht="37.5" customHeight="1">
      <c r="A480" s="66"/>
      <c r="B480" s="66"/>
      <c r="C480" s="66"/>
      <c r="D480" s="66"/>
      <c r="E480" s="44"/>
      <c r="F480" s="287" t="str">
        <f t="shared" si="15"/>
        <v/>
      </c>
      <c r="G480" s="195"/>
      <c r="H480" s="87"/>
      <c r="I480" s="42"/>
      <c r="J480" s="42"/>
      <c r="K480" s="41"/>
      <c r="L480" s="84"/>
      <c r="M480" s="84"/>
      <c r="N480" s="175">
        <f t="shared" si="14"/>
        <v>0</v>
      </c>
      <c r="O480" s="222"/>
    </row>
    <row r="481" spans="1:15" s="5" customFormat="1" ht="37.5" customHeight="1">
      <c r="A481" s="66"/>
      <c r="B481" s="66"/>
      <c r="C481" s="66"/>
      <c r="D481" s="66"/>
      <c r="E481" s="44"/>
      <c r="F481" s="287" t="str">
        <f t="shared" si="15"/>
        <v/>
      </c>
      <c r="G481" s="195"/>
      <c r="H481" s="87"/>
      <c r="I481" s="42"/>
      <c r="J481" s="42"/>
      <c r="K481" s="41"/>
      <c r="L481" s="84"/>
      <c r="M481" s="84"/>
      <c r="N481" s="175">
        <f t="shared" si="14"/>
        <v>0</v>
      </c>
      <c r="O481" s="222"/>
    </row>
    <row r="482" spans="1:15" s="5" customFormat="1" ht="37.5" customHeight="1">
      <c r="A482" s="66"/>
      <c r="B482" s="66"/>
      <c r="C482" s="66"/>
      <c r="D482" s="66"/>
      <c r="E482" s="44"/>
      <c r="F482" s="287" t="str">
        <f t="shared" si="15"/>
        <v/>
      </c>
      <c r="G482" s="195"/>
      <c r="H482" s="87"/>
      <c r="I482" s="42"/>
      <c r="J482" s="42"/>
      <c r="K482" s="41"/>
      <c r="L482" s="84"/>
      <c r="M482" s="84"/>
      <c r="N482" s="175">
        <f t="shared" si="14"/>
        <v>0</v>
      </c>
      <c r="O482" s="222"/>
    </row>
    <row r="483" spans="1:15" s="5" customFormat="1" ht="37.5" customHeight="1">
      <c r="A483" s="66"/>
      <c r="B483" s="66"/>
      <c r="C483" s="66"/>
      <c r="D483" s="66"/>
      <c r="E483" s="44"/>
      <c r="F483" s="287" t="str">
        <f t="shared" si="15"/>
        <v/>
      </c>
      <c r="G483" s="195"/>
      <c r="H483" s="87"/>
      <c r="I483" s="42"/>
      <c r="J483" s="42"/>
      <c r="K483" s="41"/>
      <c r="L483" s="84"/>
      <c r="M483" s="84"/>
      <c r="N483" s="175">
        <f t="shared" si="14"/>
        <v>0</v>
      </c>
      <c r="O483" s="222"/>
    </row>
    <row r="484" spans="1:15" s="5" customFormat="1" ht="37.5" customHeight="1">
      <c r="A484" s="66"/>
      <c r="B484" s="66"/>
      <c r="C484" s="66"/>
      <c r="D484" s="66"/>
      <c r="E484" s="44"/>
      <c r="F484" s="287" t="str">
        <f t="shared" si="15"/>
        <v/>
      </c>
      <c r="G484" s="195"/>
      <c r="H484" s="87"/>
      <c r="I484" s="42"/>
      <c r="J484" s="42"/>
      <c r="K484" s="41"/>
      <c r="L484" s="84"/>
      <c r="M484" s="84"/>
      <c r="N484" s="175">
        <f t="shared" si="14"/>
        <v>0</v>
      </c>
      <c r="O484" s="222"/>
    </row>
    <row r="485" spans="1:15" s="5" customFormat="1" ht="37.5" customHeight="1">
      <c r="A485" s="66"/>
      <c r="B485" s="66"/>
      <c r="C485" s="66"/>
      <c r="D485" s="66"/>
      <c r="E485" s="44"/>
      <c r="F485" s="287" t="str">
        <f t="shared" si="15"/>
        <v/>
      </c>
      <c r="G485" s="195"/>
      <c r="H485" s="87"/>
      <c r="I485" s="42"/>
      <c r="J485" s="42"/>
      <c r="K485" s="41"/>
      <c r="L485" s="84"/>
      <c r="M485" s="84"/>
      <c r="N485" s="175">
        <f t="shared" si="14"/>
        <v>0</v>
      </c>
      <c r="O485" s="222"/>
    </row>
    <row r="486" spans="1:15" s="5" customFormat="1" ht="37.5" customHeight="1">
      <c r="A486" s="66"/>
      <c r="B486" s="66"/>
      <c r="C486" s="66"/>
      <c r="D486" s="66"/>
      <c r="E486" s="44"/>
      <c r="F486" s="287" t="str">
        <f t="shared" si="15"/>
        <v/>
      </c>
      <c r="G486" s="195"/>
      <c r="H486" s="87"/>
      <c r="I486" s="42"/>
      <c r="J486" s="42"/>
      <c r="K486" s="41"/>
      <c r="L486" s="84"/>
      <c r="M486" s="84"/>
      <c r="N486" s="175">
        <f t="shared" si="14"/>
        <v>0</v>
      </c>
      <c r="O486" s="222"/>
    </row>
    <row r="487" spans="1:15" s="5" customFormat="1" ht="37.5" customHeight="1">
      <c r="A487" s="66"/>
      <c r="B487" s="66"/>
      <c r="C487" s="66"/>
      <c r="D487" s="66"/>
      <c r="E487" s="44"/>
      <c r="F487" s="287" t="str">
        <f t="shared" si="15"/>
        <v/>
      </c>
      <c r="G487" s="195"/>
      <c r="H487" s="87"/>
      <c r="I487" s="42"/>
      <c r="J487" s="42"/>
      <c r="K487" s="41"/>
      <c r="L487" s="84"/>
      <c r="M487" s="84"/>
      <c r="N487" s="175">
        <f t="shared" si="14"/>
        <v>0</v>
      </c>
      <c r="O487" s="222"/>
    </row>
    <row r="488" spans="1:15" s="5" customFormat="1" ht="37.5" customHeight="1">
      <c r="A488" s="66"/>
      <c r="B488" s="66"/>
      <c r="C488" s="66"/>
      <c r="D488" s="66"/>
      <c r="E488" s="44"/>
      <c r="F488" s="287" t="str">
        <f t="shared" si="15"/>
        <v/>
      </c>
      <c r="G488" s="195"/>
      <c r="H488" s="87"/>
      <c r="I488" s="42"/>
      <c r="J488" s="42"/>
      <c r="K488" s="41"/>
      <c r="L488" s="84"/>
      <c r="M488" s="84"/>
      <c r="N488" s="175">
        <f t="shared" si="14"/>
        <v>0</v>
      </c>
      <c r="O488" s="222"/>
    </row>
    <row r="489" spans="1:15" s="5" customFormat="1" ht="37.5" customHeight="1">
      <c r="A489" s="66"/>
      <c r="B489" s="66"/>
      <c r="C489" s="66"/>
      <c r="D489" s="66"/>
      <c r="E489" s="44"/>
      <c r="F489" s="287" t="str">
        <f t="shared" si="15"/>
        <v/>
      </c>
      <c r="G489" s="195"/>
      <c r="H489" s="87"/>
      <c r="I489" s="42"/>
      <c r="J489" s="42"/>
      <c r="K489" s="41"/>
      <c r="L489" s="84"/>
      <c r="M489" s="84"/>
      <c r="N489" s="175">
        <f t="shared" si="14"/>
        <v>0</v>
      </c>
      <c r="O489" s="222"/>
    </row>
    <row r="490" spans="1:15" s="5" customFormat="1" ht="37.5" customHeight="1">
      <c r="A490" s="66"/>
      <c r="B490" s="66"/>
      <c r="C490" s="66"/>
      <c r="D490" s="66"/>
      <c r="E490" s="44"/>
      <c r="F490" s="287" t="str">
        <f t="shared" si="15"/>
        <v/>
      </c>
      <c r="G490" s="195"/>
      <c r="H490" s="87"/>
      <c r="I490" s="42"/>
      <c r="J490" s="42"/>
      <c r="K490" s="41"/>
      <c r="L490" s="84"/>
      <c r="M490" s="84"/>
      <c r="N490" s="175">
        <f t="shared" si="14"/>
        <v>0</v>
      </c>
      <c r="O490" s="222"/>
    </row>
    <row r="491" spans="1:15" s="5" customFormat="1" ht="37.5" customHeight="1">
      <c r="A491" s="68"/>
      <c r="B491" s="68"/>
      <c r="C491" s="68"/>
      <c r="D491" s="66"/>
      <c r="E491" s="44"/>
      <c r="F491" s="287" t="str">
        <f t="shared" si="15"/>
        <v/>
      </c>
      <c r="G491" s="195"/>
      <c r="H491" s="87"/>
      <c r="I491" s="42"/>
      <c r="J491" s="42"/>
      <c r="K491" s="41"/>
      <c r="L491" s="84"/>
      <c r="M491" s="84"/>
      <c r="N491" s="175">
        <f t="shared" si="14"/>
        <v>0</v>
      </c>
      <c r="O491" s="222"/>
    </row>
    <row r="492" spans="1:15" s="5" customFormat="1" ht="37.5" customHeight="1">
      <c r="A492" s="66"/>
      <c r="B492" s="66"/>
      <c r="C492" s="66"/>
      <c r="D492" s="66"/>
      <c r="E492" s="44"/>
      <c r="F492" s="287" t="str">
        <f t="shared" si="15"/>
        <v/>
      </c>
      <c r="G492" s="195"/>
      <c r="H492" s="87"/>
      <c r="I492" s="42"/>
      <c r="J492" s="42"/>
      <c r="K492" s="41"/>
      <c r="L492" s="84"/>
      <c r="M492" s="84"/>
      <c r="N492" s="175">
        <f t="shared" si="14"/>
        <v>0</v>
      </c>
      <c r="O492" s="222"/>
    </row>
    <row r="493" spans="1:15" s="5" customFormat="1" ht="37.5" customHeight="1">
      <c r="A493" s="66"/>
      <c r="B493" s="66"/>
      <c r="C493" s="66"/>
      <c r="D493" s="66"/>
      <c r="E493" s="44"/>
      <c r="F493" s="287" t="str">
        <f t="shared" si="15"/>
        <v/>
      </c>
      <c r="G493" s="195"/>
      <c r="H493" s="42"/>
      <c r="I493" s="42"/>
      <c r="J493" s="42"/>
      <c r="K493" s="41"/>
      <c r="L493" s="84"/>
      <c r="M493" s="84"/>
      <c r="N493" s="175">
        <f t="shared" si="14"/>
        <v>0</v>
      </c>
      <c r="O493" s="222"/>
    </row>
    <row r="494" spans="1:15" s="5" customFormat="1" ht="37.5" customHeight="1">
      <c r="A494" s="66"/>
      <c r="B494" s="66"/>
      <c r="C494" s="66"/>
      <c r="D494" s="66"/>
      <c r="E494" s="44"/>
      <c r="F494" s="287" t="str">
        <f t="shared" si="15"/>
        <v/>
      </c>
      <c r="G494" s="195"/>
      <c r="H494" s="42"/>
      <c r="I494" s="42"/>
      <c r="J494" s="42"/>
      <c r="K494" s="41"/>
      <c r="L494" s="84"/>
      <c r="M494" s="84"/>
      <c r="N494" s="175">
        <f t="shared" si="14"/>
        <v>0</v>
      </c>
      <c r="O494" s="222"/>
    </row>
    <row r="495" spans="1:15" s="5" customFormat="1" ht="37.5" customHeight="1">
      <c r="A495" s="68"/>
      <c r="B495" s="68"/>
      <c r="C495" s="68"/>
      <c r="D495" s="66"/>
      <c r="E495" s="44"/>
      <c r="F495" s="287" t="str">
        <f t="shared" si="15"/>
        <v/>
      </c>
      <c r="G495" s="195"/>
      <c r="H495" s="87"/>
      <c r="I495" s="42"/>
      <c r="J495" s="42"/>
      <c r="K495" s="41"/>
      <c r="L495" s="84"/>
      <c r="M495" s="84"/>
      <c r="N495" s="175">
        <f t="shared" si="14"/>
        <v>0</v>
      </c>
      <c r="O495" s="222"/>
    </row>
    <row r="496" spans="1:15" s="5" customFormat="1" ht="37.5" customHeight="1">
      <c r="A496" s="66"/>
      <c r="B496" s="66"/>
      <c r="C496" s="66"/>
      <c r="D496" s="66"/>
      <c r="E496" s="44"/>
      <c r="F496" s="287" t="str">
        <f t="shared" si="15"/>
        <v/>
      </c>
      <c r="G496" s="195"/>
      <c r="H496" s="87"/>
      <c r="I496" s="42"/>
      <c r="J496" s="42"/>
      <c r="K496" s="41"/>
      <c r="L496" s="84"/>
      <c r="M496" s="84"/>
      <c r="N496" s="175">
        <f t="shared" si="14"/>
        <v>0</v>
      </c>
      <c r="O496" s="222"/>
    </row>
    <row r="497" spans="1:15" s="5" customFormat="1" ht="37.5" customHeight="1">
      <c r="A497" s="66"/>
      <c r="B497" s="66"/>
      <c r="C497" s="66"/>
      <c r="D497" s="66"/>
      <c r="E497" s="44"/>
      <c r="F497" s="287" t="str">
        <f t="shared" si="15"/>
        <v/>
      </c>
      <c r="G497" s="195"/>
      <c r="H497" s="87"/>
      <c r="I497" s="42"/>
      <c r="J497" s="42"/>
      <c r="K497" s="41"/>
      <c r="L497" s="84"/>
      <c r="M497" s="84"/>
      <c r="N497" s="175">
        <f t="shared" si="14"/>
        <v>0</v>
      </c>
      <c r="O497" s="222"/>
    </row>
    <row r="498" spans="1:15" s="5" customFormat="1" ht="37.5" customHeight="1">
      <c r="A498" s="66"/>
      <c r="B498" s="66"/>
      <c r="C498" s="66"/>
      <c r="D498" s="66"/>
      <c r="E498" s="44"/>
      <c r="F498" s="287" t="str">
        <f t="shared" si="15"/>
        <v/>
      </c>
      <c r="G498" s="195"/>
      <c r="H498" s="87"/>
      <c r="I498" s="42"/>
      <c r="J498" s="42"/>
      <c r="K498" s="41"/>
      <c r="L498" s="84"/>
      <c r="M498" s="84"/>
      <c r="N498" s="175">
        <f t="shared" si="14"/>
        <v>0</v>
      </c>
      <c r="O498" s="222"/>
    </row>
    <row r="499" spans="1:15" s="5" customFormat="1" ht="37.5" customHeight="1">
      <c r="A499" s="66"/>
      <c r="B499" s="66"/>
      <c r="C499" s="66"/>
      <c r="D499" s="66"/>
      <c r="E499" s="44"/>
      <c r="F499" s="287" t="str">
        <f t="shared" si="15"/>
        <v/>
      </c>
      <c r="G499" s="195"/>
      <c r="H499" s="87"/>
      <c r="I499" s="42"/>
      <c r="J499" s="42"/>
      <c r="K499" s="41"/>
      <c r="L499" s="84"/>
      <c r="M499" s="84"/>
      <c r="N499" s="175">
        <f t="shared" si="14"/>
        <v>0</v>
      </c>
      <c r="O499" s="222"/>
    </row>
    <row r="500" spans="1:15" s="5" customFormat="1" ht="37.5" customHeight="1">
      <c r="A500" s="66"/>
      <c r="B500" s="66"/>
      <c r="C500" s="66"/>
      <c r="D500" s="66"/>
      <c r="E500" s="44"/>
      <c r="F500" s="287" t="str">
        <f t="shared" si="15"/>
        <v/>
      </c>
      <c r="G500" s="195"/>
      <c r="H500" s="87"/>
      <c r="I500" s="42"/>
      <c r="J500" s="42"/>
      <c r="K500" s="41"/>
      <c r="L500" s="84"/>
      <c r="M500" s="84"/>
      <c r="N500" s="175">
        <f t="shared" si="14"/>
        <v>0</v>
      </c>
      <c r="O500" s="222"/>
    </row>
  </sheetData>
  <sheetProtection formatRows="0" insertRows="0" deleteRows="0" selectLockedCells="1"/>
  <mergeCells count="4">
    <mergeCell ref="E3:F3"/>
    <mergeCell ref="L3:N3"/>
    <mergeCell ref="O3:O4"/>
    <mergeCell ref="G3:K3"/>
  </mergeCells>
  <phoneticPr fontId="4" type="noConversion"/>
  <dataValidations count="4">
    <dataValidation type="list" allowBlank="1" showInputMessage="1" showErrorMessage="1" sqref="O501:O1048576" xr:uid="{00000000-0002-0000-0B00-000000000000}">
      <formula1>여부</formula1>
    </dataValidation>
    <dataValidation type="date" allowBlank="1" showInputMessage="1" showErrorMessage="1" error="연월일을 입력" sqref="L1:M1048576" xr:uid="{00000000-0002-0000-0B00-000001000000}">
      <formula1>1</formula1>
      <formula2>2958465</formula2>
    </dataValidation>
    <dataValidation type="list" allowBlank="1" showInputMessage="1" showErrorMessage="1" sqref="G11:G1048576" xr:uid="{00000000-0002-0000-0B00-000002000000}">
      <formula1>재직회사법인유형</formula1>
    </dataValidation>
    <dataValidation type="list" allowBlank="1" showInputMessage="1" showErrorMessage="1" sqref="O11:O500" xr:uid="{00000000-0002-0000-0B00-000003000000}">
      <formula1>경력구분</formula1>
    </dataValidation>
  </dataValidations>
  <pageMargins left="1.1023622047244095" right="0.39370078740157483" top="0.70866141732283472" bottom="0.39370078740157483" header="0.39370078740157483" footer="0.19685039370078741"/>
  <pageSetup paperSize="9" scale="70" fitToHeight="110" orientation="landscape" r:id="rId1"/>
  <headerFooter>
    <oddHeader>&amp;L&amp;"-,굵게"&amp;18 3.4. 참여인력 경력 (&amp;P쪽/&amp;N쪽)&amp;R
(단위 : 년)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O502"/>
  <sheetViews>
    <sheetView view="pageBreakPreview" topLeftCell="E3" zoomScale="85" zoomScaleNormal="100" zoomScaleSheetLayoutView="85" workbookViewId="0">
      <selection activeCell="E3" sqref="E3:F3"/>
    </sheetView>
  </sheetViews>
  <sheetFormatPr defaultColWidth="9" defaultRowHeight="13.5"/>
  <cols>
    <col min="1" max="1" width="9.625" style="129" hidden="1" customWidth="1"/>
    <col min="2" max="2" width="8" style="129" hidden="1" customWidth="1"/>
    <col min="3" max="3" width="9.625" style="129" hidden="1" customWidth="1"/>
    <col min="4" max="4" width="4.75" style="129" hidden="1" customWidth="1"/>
    <col min="5" max="5" width="10.625" style="129" customWidth="1"/>
    <col min="6" max="6" width="12.625" style="129" customWidth="1"/>
    <col min="7" max="7" width="11.5" style="129" bestFit="1" customWidth="1"/>
    <col min="8" max="8" width="36.875" style="129" bestFit="1" customWidth="1"/>
    <col min="9" max="9" width="9.125" style="129" bestFit="1" customWidth="1"/>
    <col min="10" max="10" width="12.125" style="129" bestFit="1" customWidth="1"/>
    <col min="11" max="11" width="11.625" style="129" bestFit="1" customWidth="1"/>
    <col min="12" max="13" width="12.625" style="129" customWidth="1"/>
    <col min="14" max="14" width="8.625" style="129" customWidth="1"/>
    <col min="15" max="15" width="10.625" style="129" customWidth="1"/>
    <col min="16" max="16384" width="9" style="129"/>
  </cols>
  <sheetData>
    <row r="1" spans="1:15" s="28" customFormat="1" ht="13.5" hidden="1" customHeight="1">
      <c r="A1" s="78" t="s">
        <v>144</v>
      </c>
      <c r="B1" s="78" t="s">
        <v>184</v>
      </c>
      <c r="C1" s="78" t="s">
        <v>289</v>
      </c>
      <c r="D1" s="78" t="s">
        <v>178</v>
      </c>
      <c r="E1" s="74" t="s">
        <v>290</v>
      </c>
      <c r="F1" s="156" t="s">
        <v>291</v>
      </c>
      <c r="G1" s="156"/>
      <c r="H1" s="76" t="s">
        <v>316</v>
      </c>
      <c r="I1" s="76" t="s">
        <v>294</v>
      </c>
      <c r="J1" s="76" t="s">
        <v>295</v>
      </c>
      <c r="K1" s="76" t="s">
        <v>332</v>
      </c>
      <c r="L1" s="72" t="s">
        <v>317</v>
      </c>
      <c r="M1" s="72" t="s">
        <v>318</v>
      </c>
      <c r="N1" s="158" t="s">
        <v>333</v>
      </c>
      <c r="O1" s="158" t="s">
        <v>334</v>
      </c>
    </row>
    <row r="2" spans="1:15" s="28" customFormat="1" ht="13.5" hidden="1" customHeight="1">
      <c r="A2" s="78"/>
      <c r="B2" s="78"/>
      <c r="C2" s="78"/>
      <c r="D2" s="78"/>
      <c r="E2" s="74"/>
      <c r="F2" s="156"/>
      <c r="G2" s="156"/>
      <c r="H2" s="76"/>
      <c r="I2" s="76"/>
      <c r="J2" s="76"/>
      <c r="K2" s="76"/>
      <c r="L2" s="72"/>
      <c r="M2" s="72"/>
      <c r="N2" s="158"/>
      <c r="O2" s="158"/>
    </row>
    <row r="3" spans="1:15" s="28" customFormat="1" ht="30" customHeight="1">
      <c r="A3" s="78"/>
      <c r="B3" s="78"/>
      <c r="C3" s="78"/>
      <c r="D3" s="160"/>
      <c r="E3" s="687" t="s">
        <v>539</v>
      </c>
      <c r="F3" s="688"/>
      <c r="G3" s="674" t="s">
        <v>518</v>
      </c>
      <c r="H3" s="656"/>
      <c r="I3" s="656"/>
      <c r="J3" s="656"/>
      <c r="K3" s="657"/>
      <c r="L3" s="687" t="s">
        <v>84</v>
      </c>
      <c r="M3" s="689"/>
      <c r="N3" s="689"/>
      <c r="O3" s="690" t="s">
        <v>664</v>
      </c>
    </row>
    <row r="4" spans="1:15" s="28" customFormat="1" ht="45" customHeight="1">
      <c r="A4" s="78" t="s">
        <v>139</v>
      </c>
      <c r="B4" s="78" t="s">
        <v>140</v>
      </c>
      <c r="C4" s="78" t="s">
        <v>141</v>
      </c>
      <c r="D4" s="78" t="s">
        <v>142</v>
      </c>
      <c r="E4" s="25" t="s">
        <v>57</v>
      </c>
      <c r="F4" s="99" t="s">
        <v>659</v>
      </c>
      <c r="G4" s="99" t="s">
        <v>519</v>
      </c>
      <c r="H4" s="25" t="s">
        <v>58</v>
      </c>
      <c r="I4" s="25" t="s">
        <v>0</v>
      </c>
      <c r="J4" s="263" t="s">
        <v>14</v>
      </c>
      <c r="K4" s="25" t="s">
        <v>19</v>
      </c>
      <c r="L4" s="349" t="s">
        <v>59</v>
      </c>
      <c r="M4" s="349" t="s">
        <v>60</v>
      </c>
      <c r="N4" s="111" t="s">
        <v>61</v>
      </c>
      <c r="O4" s="691"/>
    </row>
    <row r="5" spans="1:15" s="28" customFormat="1" ht="13.5" hidden="1" customHeight="1">
      <c r="A5" s="129"/>
      <c r="B5" s="129"/>
      <c r="C5" s="129"/>
      <c r="D5" s="129"/>
      <c r="E5" s="2"/>
      <c r="F5" s="157"/>
      <c r="G5" s="157"/>
      <c r="L5" s="48"/>
      <c r="M5" s="48"/>
      <c r="N5" s="159"/>
      <c r="O5" s="161"/>
    </row>
    <row r="6" spans="1:15" s="28" customFormat="1" ht="13.5" hidden="1" customHeight="1">
      <c r="A6" s="129"/>
      <c r="B6" s="129"/>
      <c r="C6" s="129"/>
      <c r="D6" s="129"/>
      <c r="E6" s="2"/>
      <c r="F6" s="157"/>
      <c r="G6" s="157"/>
      <c r="L6" s="48"/>
      <c r="M6" s="48"/>
      <c r="N6" s="159"/>
      <c r="O6" s="161"/>
    </row>
    <row r="7" spans="1:15" s="28" customFormat="1" ht="13.5" hidden="1" customHeight="1">
      <c r="A7" s="129"/>
      <c r="B7" s="129"/>
      <c r="C7" s="129"/>
      <c r="D7" s="129"/>
      <c r="E7" s="2"/>
      <c r="F7" s="157"/>
      <c r="G7" s="157"/>
      <c r="L7" s="48"/>
      <c r="M7" s="48"/>
      <c r="N7" s="159"/>
      <c r="O7" s="161"/>
    </row>
    <row r="8" spans="1:15" s="28" customFormat="1" ht="13.5" hidden="1" customHeight="1">
      <c r="A8" s="129"/>
      <c r="B8" s="129"/>
      <c r="C8" s="129"/>
      <c r="D8" s="129"/>
      <c r="E8" s="2"/>
      <c r="F8" s="156"/>
      <c r="G8" s="157"/>
      <c r="L8" s="48"/>
      <c r="M8" s="48"/>
      <c r="N8" s="159"/>
      <c r="O8" s="161"/>
    </row>
    <row r="9" spans="1:15" s="28" customFormat="1" ht="13.5" hidden="1" customHeight="1">
      <c r="A9" s="129"/>
      <c r="B9" s="129"/>
      <c r="C9" s="129"/>
      <c r="D9" s="129"/>
      <c r="E9" s="2"/>
      <c r="F9" s="156"/>
      <c r="G9" s="157"/>
      <c r="L9" s="48"/>
      <c r="M9" s="48"/>
      <c r="N9" s="159"/>
      <c r="O9" s="161"/>
    </row>
    <row r="10" spans="1:15" s="28" customFormat="1" ht="13.5" hidden="1" customHeight="1">
      <c r="A10" s="129"/>
      <c r="B10" s="129"/>
      <c r="C10" s="129"/>
      <c r="D10" s="129"/>
      <c r="E10" s="2"/>
      <c r="F10" s="156"/>
      <c r="G10" s="157"/>
      <c r="L10" s="48"/>
      <c r="M10" s="48"/>
      <c r="N10" s="159"/>
      <c r="O10" s="161"/>
    </row>
    <row r="11" spans="1:15" s="5" customFormat="1" ht="37.5" customHeight="1">
      <c r="A11" s="68"/>
      <c r="B11" s="68"/>
      <c r="C11" s="68"/>
      <c r="D11" s="66"/>
      <c r="E11" s="44" t="s">
        <v>627</v>
      </c>
      <c r="F11" s="287">
        <f t="shared" ref="F11:F17" si="0">IF(ISBLANK($E11),"",VLOOKUP($E11,참여인력_개요,2,FALSE))</f>
        <v>28773</v>
      </c>
      <c r="G11" s="195" t="s">
        <v>572</v>
      </c>
      <c r="H11" s="87" t="s">
        <v>630</v>
      </c>
      <c r="I11" s="42" t="s">
        <v>562</v>
      </c>
      <c r="J11" s="42" t="s">
        <v>573</v>
      </c>
      <c r="K11" s="41" t="s">
        <v>968</v>
      </c>
      <c r="L11" s="84">
        <v>39448</v>
      </c>
      <c r="M11" s="84">
        <f>제안서작성기준일</f>
        <v>46022</v>
      </c>
      <c r="N11" s="337">
        <f t="shared" ref="N11:N17" si="1">DATEDIF(L11,M11,"d")/365</f>
        <v>18.010958904109589</v>
      </c>
      <c r="O11" s="222" t="s">
        <v>863</v>
      </c>
    </row>
    <row r="12" spans="1:15" s="5" customFormat="1" ht="37.5" customHeight="1">
      <c r="A12" s="66"/>
      <c r="B12" s="66"/>
      <c r="C12" s="66"/>
      <c r="D12" s="66"/>
      <c r="E12" s="44" t="s">
        <v>628</v>
      </c>
      <c r="F12" s="287">
        <f t="shared" si="0"/>
        <v>27677</v>
      </c>
      <c r="G12" s="195" t="s">
        <v>572</v>
      </c>
      <c r="H12" s="87" t="s">
        <v>989</v>
      </c>
      <c r="I12" s="42" t="s">
        <v>974</v>
      </c>
      <c r="J12" s="42" t="s">
        <v>975</v>
      </c>
      <c r="K12" s="41" t="s">
        <v>976</v>
      </c>
      <c r="L12" s="84">
        <v>39965</v>
      </c>
      <c r="M12" s="84">
        <f>제안서작성기준일</f>
        <v>46022</v>
      </c>
      <c r="N12" s="337">
        <f t="shared" si="1"/>
        <v>16.594520547945205</v>
      </c>
      <c r="O12" s="222" t="s">
        <v>865</v>
      </c>
    </row>
    <row r="13" spans="1:15" s="5" customFormat="1" ht="37.5" customHeight="1">
      <c r="A13" s="66"/>
      <c r="B13" s="66"/>
      <c r="C13" s="66"/>
      <c r="D13" s="66"/>
      <c r="E13" s="44" t="s">
        <v>620</v>
      </c>
      <c r="F13" s="287">
        <f t="shared" si="0"/>
        <v>25569</v>
      </c>
      <c r="G13" s="195" t="s">
        <v>643</v>
      </c>
      <c r="H13" s="87" t="s">
        <v>972</v>
      </c>
      <c r="I13" s="42" t="s">
        <v>973</v>
      </c>
      <c r="J13" s="42" t="s">
        <v>573</v>
      </c>
      <c r="K13" s="41" t="s">
        <v>968</v>
      </c>
      <c r="L13" s="84">
        <v>37622</v>
      </c>
      <c r="M13" s="84">
        <v>38352</v>
      </c>
      <c r="N13" s="337">
        <f t="shared" si="1"/>
        <v>2</v>
      </c>
      <c r="O13" s="222" t="s">
        <v>863</v>
      </c>
    </row>
    <row r="14" spans="1:15" s="5" customFormat="1" ht="37.5" customHeight="1">
      <c r="A14" s="66"/>
      <c r="B14" s="66"/>
      <c r="C14" s="66"/>
      <c r="D14" s="66"/>
      <c r="E14" s="44" t="s">
        <v>626</v>
      </c>
      <c r="F14" s="287">
        <f t="shared" si="0"/>
        <v>31705</v>
      </c>
      <c r="G14" s="195" t="s">
        <v>572</v>
      </c>
      <c r="H14" s="87" t="s">
        <v>967</v>
      </c>
      <c r="I14" s="42" t="s">
        <v>974</v>
      </c>
      <c r="J14" s="42" t="s">
        <v>975</v>
      </c>
      <c r="K14" s="41" t="s">
        <v>976</v>
      </c>
      <c r="L14" s="84">
        <v>39814</v>
      </c>
      <c r="M14" s="84">
        <f>제안서작성기준일</f>
        <v>46022</v>
      </c>
      <c r="N14" s="337">
        <f t="shared" si="1"/>
        <v>17.008219178082193</v>
      </c>
      <c r="O14" s="222" t="s">
        <v>865</v>
      </c>
    </row>
    <row r="15" spans="1:15" s="5" customFormat="1" ht="37.5" customHeight="1">
      <c r="A15" s="66"/>
      <c r="B15" s="66"/>
      <c r="C15" s="66"/>
      <c r="D15" s="66"/>
      <c r="E15" s="44" t="s">
        <v>626</v>
      </c>
      <c r="F15" s="287">
        <f t="shared" si="0"/>
        <v>31705</v>
      </c>
      <c r="G15" s="195" t="s">
        <v>572</v>
      </c>
      <c r="H15" s="87" t="s">
        <v>978</v>
      </c>
      <c r="I15" s="42" t="s">
        <v>979</v>
      </c>
      <c r="J15" s="42" t="s">
        <v>975</v>
      </c>
      <c r="K15" s="41" t="s">
        <v>980</v>
      </c>
      <c r="L15" s="84">
        <v>39814</v>
      </c>
      <c r="M15" s="84">
        <f>제안서작성기준일</f>
        <v>46022</v>
      </c>
      <c r="N15" s="337">
        <f t="shared" si="1"/>
        <v>17.008219178082193</v>
      </c>
      <c r="O15" s="222" t="s">
        <v>864</v>
      </c>
    </row>
    <row r="16" spans="1:15" s="5" customFormat="1" ht="37.5" customHeight="1">
      <c r="A16" s="66"/>
      <c r="B16" s="66"/>
      <c r="C16" s="66"/>
      <c r="D16" s="66"/>
      <c r="E16" s="44" t="s">
        <v>990</v>
      </c>
      <c r="F16" s="287">
        <f t="shared" si="0"/>
        <v>25569</v>
      </c>
      <c r="G16" s="195" t="s">
        <v>572</v>
      </c>
      <c r="H16" s="87" t="s">
        <v>982</v>
      </c>
      <c r="I16" s="42" t="s">
        <v>983</v>
      </c>
      <c r="J16" s="42" t="s">
        <v>975</v>
      </c>
      <c r="K16" s="41" t="s">
        <v>984</v>
      </c>
      <c r="L16" s="84">
        <v>39814</v>
      </c>
      <c r="M16" s="84">
        <f>제안서작성기준일</f>
        <v>46022</v>
      </c>
      <c r="N16" s="337">
        <f t="shared" si="1"/>
        <v>17.008219178082193</v>
      </c>
      <c r="O16" s="222" t="s">
        <v>864</v>
      </c>
    </row>
    <row r="17" spans="1:15" s="5" customFormat="1" ht="37.5" customHeight="1">
      <c r="A17" s="66"/>
      <c r="B17" s="66"/>
      <c r="C17" s="66"/>
      <c r="D17" s="66"/>
      <c r="E17" s="44" t="s">
        <v>991</v>
      </c>
      <c r="F17" s="287">
        <f t="shared" si="0"/>
        <v>28773</v>
      </c>
      <c r="G17" s="195" t="s">
        <v>572</v>
      </c>
      <c r="H17" s="87" t="s">
        <v>992</v>
      </c>
      <c r="I17" s="42" t="s">
        <v>993</v>
      </c>
      <c r="J17" s="42" t="s">
        <v>994</v>
      </c>
      <c r="K17" s="41" t="s">
        <v>995</v>
      </c>
      <c r="L17" s="84">
        <v>39814</v>
      </c>
      <c r="M17" s="84">
        <f>제안서작성기준일</f>
        <v>46022</v>
      </c>
      <c r="N17" s="337">
        <f t="shared" si="1"/>
        <v>17.008219178082193</v>
      </c>
      <c r="O17" s="222" t="s">
        <v>864</v>
      </c>
    </row>
    <row r="18" spans="1:15" s="5" customFormat="1" ht="37.5" customHeight="1">
      <c r="A18" s="66"/>
      <c r="B18" s="66"/>
      <c r="C18" s="66"/>
      <c r="D18" s="66"/>
      <c r="E18" s="44"/>
      <c r="F18" s="287" t="str">
        <f t="shared" ref="F18:F220" si="2">IF(ISBLANK($E18),"",VLOOKUP($E18,참여인력_개요,2,FALSE))</f>
        <v/>
      </c>
      <c r="G18" s="195"/>
      <c r="H18" s="87"/>
      <c r="I18" s="42"/>
      <c r="J18" s="42"/>
      <c r="K18" s="41"/>
      <c r="L18" s="84"/>
      <c r="M18" s="84"/>
      <c r="N18" s="175">
        <f t="shared" ref="N18:N74" si="3">DATEDIF(L18,M18,"d")/365</f>
        <v>0</v>
      </c>
      <c r="O18" s="222"/>
    </row>
    <row r="19" spans="1:15" s="5" customFormat="1" ht="37.5" customHeight="1">
      <c r="A19" s="66"/>
      <c r="B19" s="66"/>
      <c r="C19" s="66"/>
      <c r="D19" s="66"/>
      <c r="E19" s="44"/>
      <c r="F19" s="287" t="str">
        <f t="shared" si="2"/>
        <v/>
      </c>
      <c r="G19" s="195"/>
      <c r="H19" s="87"/>
      <c r="I19" s="42"/>
      <c r="J19" s="42"/>
      <c r="K19" s="41"/>
      <c r="L19" s="84"/>
      <c r="M19" s="84"/>
      <c r="N19" s="175">
        <f t="shared" si="3"/>
        <v>0</v>
      </c>
      <c r="O19" s="222"/>
    </row>
    <row r="20" spans="1:15" s="5" customFormat="1" ht="37.5" customHeight="1">
      <c r="A20" s="66"/>
      <c r="B20" s="66"/>
      <c r="C20" s="66"/>
      <c r="D20" s="66"/>
      <c r="E20" s="44"/>
      <c r="F20" s="287" t="str">
        <f t="shared" si="2"/>
        <v/>
      </c>
      <c r="G20" s="195"/>
      <c r="H20" s="87"/>
      <c r="I20" s="42"/>
      <c r="J20" s="42"/>
      <c r="K20" s="41"/>
      <c r="L20" s="84"/>
      <c r="M20" s="84"/>
      <c r="N20" s="175">
        <f t="shared" si="3"/>
        <v>0</v>
      </c>
      <c r="O20" s="222"/>
    </row>
    <row r="21" spans="1:15" s="5" customFormat="1" ht="37.5" customHeight="1">
      <c r="A21" s="66"/>
      <c r="B21" s="66"/>
      <c r="C21" s="66"/>
      <c r="D21" s="66"/>
      <c r="E21" s="44"/>
      <c r="F21" s="287" t="str">
        <f t="shared" si="2"/>
        <v/>
      </c>
      <c r="G21" s="195"/>
      <c r="H21" s="87"/>
      <c r="I21" s="42"/>
      <c r="J21" s="42"/>
      <c r="K21" s="41"/>
      <c r="L21" s="84"/>
      <c r="M21" s="84"/>
      <c r="N21" s="175">
        <f t="shared" si="3"/>
        <v>0</v>
      </c>
      <c r="O21" s="222"/>
    </row>
    <row r="22" spans="1:15" s="5" customFormat="1" ht="37.5" customHeight="1">
      <c r="A22" s="66"/>
      <c r="B22" s="66"/>
      <c r="C22" s="66"/>
      <c r="D22" s="66"/>
      <c r="E22" s="44"/>
      <c r="F22" s="287" t="str">
        <f t="shared" si="2"/>
        <v/>
      </c>
      <c r="G22" s="195"/>
      <c r="H22" s="87"/>
      <c r="I22" s="42"/>
      <c r="J22" s="42"/>
      <c r="K22" s="41"/>
      <c r="L22" s="84"/>
      <c r="M22" s="84"/>
      <c r="N22" s="175">
        <f t="shared" si="3"/>
        <v>0</v>
      </c>
      <c r="O22" s="222"/>
    </row>
    <row r="23" spans="1:15" s="5" customFormat="1" ht="37.5" customHeight="1">
      <c r="A23" s="66"/>
      <c r="B23" s="66"/>
      <c r="C23" s="66"/>
      <c r="D23" s="66"/>
      <c r="E23" s="44"/>
      <c r="F23" s="287" t="str">
        <f t="shared" si="2"/>
        <v/>
      </c>
      <c r="G23" s="195"/>
      <c r="H23" s="87"/>
      <c r="I23" s="42"/>
      <c r="J23" s="42"/>
      <c r="K23" s="41"/>
      <c r="L23" s="84"/>
      <c r="M23" s="84"/>
      <c r="N23" s="175">
        <f t="shared" si="3"/>
        <v>0</v>
      </c>
      <c r="O23" s="222"/>
    </row>
    <row r="24" spans="1:15" s="5" customFormat="1" ht="37.5" customHeight="1">
      <c r="A24" s="66"/>
      <c r="B24" s="66"/>
      <c r="C24" s="66"/>
      <c r="D24" s="66"/>
      <c r="E24" s="44"/>
      <c r="F24" s="287" t="str">
        <f t="shared" si="2"/>
        <v/>
      </c>
      <c r="G24" s="195"/>
      <c r="H24" s="87"/>
      <c r="I24" s="42"/>
      <c r="J24" s="42"/>
      <c r="K24" s="41"/>
      <c r="L24" s="84"/>
      <c r="M24" s="84"/>
      <c r="N24" s="175">
        <f t="shared" si="3"/>
        <v>0</v>
      </c>
      <c r="O24" s="222"/>
    </row>
    <row r="25" spans="1:15" s="5" customFormat="1" ht="37.5" customHeight="1">
      <c r="A25" s="66"/>
      <c r="B25" s="66"/>
      <c r="C25" s="66"/>
      <c r="D25" s="66"/>
      <c r="E25" s="44"/>
      <c r="F25" s="287" t="str">
        <f t="shared" si="2"/>
        <v/>
      </c>
      <c r="G25" s="195"/>
      <c r="H25" s="87"/>
      <c r="I25" s="42"/>
      <c r="J25" s="42"/>
      <c r="K25" s="41"/>
      <c r="L25" s="84"/>
      <c r="M25" s="84"/>
      <c r="N25" s="175">
        <f t="shared" si="3"/>
        <v>0</v>
      </c>
      <c r="O25" s="222"/>
    </row>
    <row r="26" spans="1:15" s="5" customFormat="1" ht="37.5" customHeight="1">
      <c r="A26" s="66"/>
      <c r="B26" s="66"/>
      <c r="C26" s="66"/>
      <c r="D26" s="66"/>
      <c r="E26" s="44"/>
      <c r="F26" s="287" t="str">
        <f t="shared" si="2"/>
        <v/>
      </c>
      <c r="G26" s="195"/>
      <c r="H26" s="87"/>
      <c r="I26" s="42"/>
      <c r="J26" s="42"/>
      <c r="K26" s="41"/>
      <c r="L26" s="84"/>
      <c r="M26" s="84"/>
      <c r="N26" s="175">
        <f t="shared" si="3"/>
        <v>0</v>
      </c>
      <c r="O26" s="222"/>
    </row>
    <row r="27" spans="1:15" s="5" customFormat="1" ht="37.5" customHeight="1">
      <c r="A27" s="66"/>
      <c r="B27" s="66"/>
      <c r="C27" s="66"/>
      <c r="D27" s="66"/>
      <c r="E27" s="44"/>
      <c r="F27" s="287" t="str">
        <f t="shared" si="2"/>
        <v/>
      </c>
      <c r="G27" s="195"/>
      <c r="H27" s="87"/>
      <c r="I27" s="42"/>
      <c r="J27" s="42"/>
      <c r="K27" s="41"/>
      <c r="L27" s="84"/>
      <c r="M27" s="84"/>
      <c r="N27" s="175">
        <f t="shared" si="3"/>
        <v>0</v>
      </c>
      <c r="O27" s="222"/>
    </row>
    <row r="28" spans="1:15" s="5" customFormat="1" ht="37.5" customHeight="1">
      <c r="A28" s="66"/>
      <c r="B28" s="66"/>
      <c r="C28" s="66"/>
      <c r="D28" s="66"/>
      <c r="E28" s="44"/>
      <c r="F28" s="287" t="str">
        <f t="shared" si="2"/>
        <v/>
      </c>
      <c r="G28" s="195"/>
      <c r="H28" s="87"/>
      <c r="I28" s="42"/>
      <c r="J28" s="42"/>
      <c r="K28" s="41"/>
      <c r="L28" s="84"/>
      <c r="M28" s="84"/>
      <c r="N28" s="175">
        <f t="shared" si="3"/>
        <v>0</v>
      </c>
      <c r="O28" s="222"/>
    </row>
    <row r="29" spans="1:15" s="5" customFormat="1" ht="37.5" customHeight="1">
      <c r="A29" s="66"/>
      <c r="B29" s="66"/>
      <c r="C29" s="66"/>
      <c r="D29" s="66"/>
      <c r="E29" s="44"/>
      <c r="F29" s="287" t="str">
        <f t="shared" si="2"/>
        <v/>
      </c>
      <c r="G29" s="195"/>
      <c r="H29" s="87"/>
      <c r="I29" s="42"/>
      <c r="J29" s="42"/>
      <c r="K29" s="41"/>
      <c r="L29" s="84"/>
      <c r="M29" s="84"/>
      <c r="N29" s="175">
        <f t="shared" si="3"/>
        <v>0</v>
      </c>
      <c r="O29" s="222"/>
    </row>
    <row r="30" spans="1:15" s="5" customFormat="1" ht="37.5" customHeight="1">
      <c r="A30" s="66"/>
      <c r="B30" s="66"/>
      <c r="C30" s="66"/>
      <c r="D30" s="66"/>
      <c r="E30" s="44"/>
      <c r="F30" s="287" t="str">
        <f t="shared" si="2"/>
        <v/>
      </c>
      <c r="G30" s="195"/>
      <c r="H30" s="87"/>
      <c r="I30" s="42"/>
      <c r="J30" s="42"/>
      <c r="K30" s="41"/>
      <c r="L30" s="84"/>
      <c r="M30" s="84"/>
      <c r="N30" s="175">
        <f t="shared" si="3"/>
        <v>0</v>
      </c>
      <c r="O30" s="222"/>
    </row>
    <row r="31" spans="1:15" s="5" customFormat="1" ht="37.5" customHeight="1">
      <c r="A31" s="66"/>
      <c r="B31" s="66"/>
      <c r="C31" s="66"/>
      <c r="D31" s="66"/>
      <c r="E31" s="44"/>
      <c r="F31" s="287" t="str">
        <f t="shared" si="2"/>
        <v/>
      </c>
      <c r="G31" s="195"/>
      <c r="H31" s="87"/>
      <c r="I31" s="42"/>
      <c r="J31" s="42"/>
      <c r="K31" s="41"/>
      <c r="L31" s="84"/>
      <c r="M31" s="84"/>
      <c r="N31" s="175">
        <f t="shared" si="3"/>
        <v>0</v>
      </c>
      <c r="O31" s="222"/>
    </row>
    <row r="32" spans="1:15" s="5" customFormat="1" ht="37.5" customHeight="1">
      <c r="A32" s="66"/>
      <c r="B32" s="66"/>
      <c r="C32" s="66"/>
      <c r="D32" s="66"/>
      <c r="E32" s="44"/>
      <c r="F32" s="287" t="str">
        <f t="shared" si="2"/>
        <v/>
      </c>
      <c r="G32" s="195"/>
      <c r="H32" s="87"/>
      <c r="I32" s="42"/>
      <c r="J32" s="42"/>
      <c r="K32" s="41"/>
      <c r="L32" s="84"/>
      <c r="M32" s="84"/>
      <c r="N32" s="175">
        <f t="shared" si="3"/>
        <v>0</v>
      </c>
      <c r="O32" s="222"/>
    </row>
    <row r="33" spans="1:15" s="5" customFormat="1" ht="37.5" customHeight="1">
      <c r="A33" s="66"/>
      <c r="B33" s="66"/>
      <c r="C33" s="66"/>
      <c r="D33" s="66"/>
      <c r="E33" s="44"/>
      <c r="F33" s="287" t="str">
        <f t="shared" si="2"/>
        <v/>
      </c>
      <c r="G33" s="195"/>
      <c r="H33" s="87"/>
      <c r="I33" s="42"/>
      <c r="J33" s="42"/>
      <c r="K33" s="41"/>
      <c r="L33" s="84"/>
      <c r="M33" s="84"/>
      <c r="N33" s="175">
        <f t="shared" si="3"/>
        <v>0</v>
      </c>
      <c r="O33" s="222"/>
    </row>
    <row r="34" spans="1:15" s="5" customFormat="1" ht="37.5" customHeight="1">
      <c r="A34" s="66"/>
      <c r="B34" s="66"/>
      <c r="C34" s="66"/>
      <c r="D34" s="66"/>
      <c r="E34" s="44"/>
      <c r="F34" s="287" t="str">
        <f t="shared" si="2"/>
        <v/>
      </c>
      <c r="G34" s="195"/>
      <c r="H34" s="87"/>
      <c r="I34" s="42"/>
      <c r="J34" s="42"/>
      <c r="K34" s="41"/>
      <c r="L34" s="84"/>
      <c r="M34" s="84"/>
      <c r="N34" s="175">
        <f t="shared" si="3"/>
        <v>0</v>
      </c>
      <c r="O34" s="222"/>
    </row>
    <row r="35" spans="1:15" s="5" customFormat="1" ht="37.5" customHeight="1">
      <c r="A35" s="66"/>
      <c r="B35" s="66"/>
      <c r="C35" s="66"/>
      <c r="D35" s="66"/>
      <c r="E35" s="44"/>
      <c r="F35" s="287" t="str">
        <f t="shared" si="2"/>
        <v/>
      </c>
      <c r="G35" s="195"/>
      <c r="H35" s="87"/>
      <c r="I35" s="42"/>
      <c r="J35" s="42"/>
      <c r="K35" s="41"/>
      <c r="L35" s="84"/>
      <c r="M35" s="84"/>
      <c r="N35" s="175">
        <f t="shared" si="3"/>
        <v>0</v>
      </c>
      <c r="O35" s="222"/>
    </row>
    <row r="36" spans="1:15" s="5" customFormat="1" ht="37.5" customHeight="1">
      <c r="A36" s="66"/>
      <c r="B36" s="66"/>
      <c r="C36" s="66"/>
      <c r="D36" s="66"/>
      <c r="E36" s="44"/>
      <c r="F36" s="287" t="str">
        <f t="shared" si="2"/>
        <v/>
      </c>
      <c r="G36" s="195"/>
      <c r="H36" s="87"/>
      <c r="I36" s="42"/>
      <c r="J36" s="42"/>
      <c r="K36" s="41"/>
      <c r="L36" s="84"/>
      <c r="M36" s="84"/>
      <c r="N36" s="175">
        <f t="shared" si="3"/>
        <v>0</v>
      </c>
      <c r="O36" s="222"/>
    </row>
    <row r="37" spans="1:15" s="5" customFormat="1" ht="37.5" customHeight="1">
      <c r="A37" s="66"/>
      <c r="B37" s="66"/>
      <c r="C37" s="66"/>
      <c r="D37" s="66"/>
      <c r="E37" s="44"/>
      <c r="F37" s="287" t="str">
        <f t="shared" si="2"/>
        <v/>
      </c>
      <c r="G37" s="195"/>
      <c r="H37" s="87"/>
      <c r="I37" s="42"/>
      <c r="J37" s="42"/>
      <c r="K37" s="41"/>
      <c r="L37" s="84"/>
      <c r="M37" s="84"/>
      <c r="N37" s="175">
        <f t="shared" si="3"/>
        <v>0</v>
      </c>
      <c r="O37" s="222"/>
    </row>
    <row r="38" spans="1:15" s="5" customFormat="1" ht="37.5" customHeight="1">
      <c r="A38" s="66"/>
      <c r="B38" s="66"/>
      <c r="C38" s="66"/>
      <c r="D38" s="66"/>
      <c r="E38" s="44"/>
      <c r="F38" s="287" t="str">
        <f t="shared" si="2"/>
        <v/>
      </c>
      <c r="G38" s="195"/>
      <c r="H38" s="87"/>
      <c r="I38" s="42"/>
      <c r="J38" s="42"/>
      <c r="K38" s="41"/>
      <c r="L38" s="84"/>
      <c r="M38" s="84"/>
      <c r="N38" s="175">
        <f t="shared" si="3"/>
        <v>0</v>
      </c>
      <c r="O38" s="222"/>
    </row>
    <row r="39" spans="1:15" s="5" customFormat="1" ht="37.5" customHeight="1">
      <c r="A39" s="66"/>
      <c r="B39" s="66"/>
      <c r="C39" s="66"/>
      <c r="D39" s="66"/>
      <c r="E39" s="44"/>
      <c r="F39" s="287" t="str">
        <f t="shared" si="2"/>
        <v/>
      </c>
      <c r="G39" s="195"/>
      <c r="H39" s="87"/>
      <c r="I39" s="42"/>
      <c r="J39" s="42"/>
      <c r="K39" s="41"/>
      <c r="L39" s="84"/>
      <c r="M39" s="84"/>
      <c r="N39" s="175">
        <f t="shared" si="3"/>
        <v>0</v>
      </c>
      <c r="O39" s="222"/>
    </row>
    <row r="40" spans="1:15" s="5" customFormat="1" ht="37.5" customHeight="1">
      <c r="A40" s="66"/>
      <c r="B40" s="66"/>
      <c r="C40" s="66"/>
      <c r="D40" s="66"/>
      <c r="E40" s="44"/>
      <c r="F40" s="287" t="str">
        <f t="shared" si="2"/>
        <v/>
      </c>
      <c r="G40" s="195"/>
      <c r="H40" s="87"/>
      <c r="I40" s="42"/>
      <c r="J40" s="42"/>
      <c r="K40" s="41"/>
      <c r="L40" s="84"/>
      <c r="M40" s="84"/>
      <c r="N40" s="175">
        <f t="shared" si="3"/>
        <v>0</v>
      </c>
      <c r="O40" s="222"/>
    </row>
    <row r="41" spans="1:15" s="5" customFormat="1" ht="37.5" customHeight="1">
      <c r="A41" s="66"/>
      <c r="B41" s="66"/>
      <c r="C41" s="66"/>
      <c r="D41" s="66"/>
      <c r="E41" s="44"/>
      <c r="F41" s="287" t="str">
        <f t="shared" si="2"/>
        <v/>
      </c>
      <c r="G41" s="195"/>
      <c r="H41" s="87"/>
      <c r="I41" s="42"/>
      <c r="J41" s="42"/>
      <c r="K41" s="41"/>
      <c r="L41" s="84"/>
      <c r="M41" s="84"/>
      <c r="N41" s="175">
        <f t="shared" si="3"/>
        <v>0</v>
      </c>
      <c r="O41" s="222"/>
    </row>
    <row r="42" spans="1:15" s="5" customFormat="1" ht="37.5" customHeight="1">
      <c r="A42" s="66"/>
      <c r="B42" s="66"/>
      <c r="C42" s="66"/>
      <c r="D42" s="66"/>
      <c r="E42" s="44"/>
      <c r="F42" s="287" t="str">
        <f t="shared" si="2"/>
        <v/>
      </c>
      <c r="G42" s="195"/>
      <c r="H42" s="87"/>
      <c r="I42" s="42"/>
      <c r="J42" s="42"/>
      <c r="K42" s="41"/>
      <c r="L42" s="84"/>
      <c r="M42" s="84"/>
      <c r="N42" s="175">
        <f t="shared" si="3"/>
        <v>0</v>
      </c>
      <c r="O42" s="222"/>
    </row>
    <row r="43" spans="1:15" s="5" customFormat="1" ht="37.5" customHeight="1">
      <c r="A43" s="66"/>
      <c r="B43" s="66"/>
      <c r="C43" s="66"/>
      <c r="D43" s="66"/>
      <c r="E43" s="44"/>
      <c r="F43" s="287" t="str">
        <f t="shared" si="2"/>
        <v/>
      </c>
      <c r="G43" s="195"/>
      <c r="H43" s="87"/>
      <c r="I43" s="42"/>
      <c r="J43" s="42"/>
      <c r="K43" s="41"/>
      <c r="L43" s="84"/>
      <c r="M43" s="84"/>
      <c r="N43" s="175">
        <f t="shared" si="3"/>
        <v>0</v>
      </c>
      <c r="O43" s="222"/>
    </row>
    <row r="44" spans="1:15" s="5" customFormat="1" ht="37.5" customHeight="1">
      <c r="A44" s="66"/>
      <c r="B44" s="66"/>
      <c r="C44" s="66"/>
      <c r="D44" s="66"/>
      <c r="E44" s="44"/>
      <c r="F44" s="287" t="str">
        <f t="shared" si="2"/>
        <v/>
      </c>
      <c r="G44" s="195"/>
      <c r="H44" s="87"/>
      <c r="I44" s="42"/>
      <c r="J44" s="42"/>
      <c r="K44" s="41"/>
      <c r="L44" s="84"/>
      <c r="M44" s="84"/>
      <c r="N44" s="175">
        <f t="shared" si="3"/>
        <v>0</v>
      </c>
      <c r="O44" s="222"/>
    </row>
    <row r="45" spans="1:15" s="5" customFormat="1" ht="37.5" customHeight="1">
      <c r="A45" s="66"/>
      <c r="B45" s="66"/>
      <c r="C45" s="66"/>
      <c r="D45" s="66"/>
      <c r="E45" s="44"/>
      <c r="F45" s="287" t="str">
        <f t="shared" si="2"/>
        <v/>
      </c>
      <c r="G45" s="195"/>
      <c r="H45" s="87"/>
      <c r="I45" s="42"/>
      <c r="J45" s="42"/>
      <c r="K45" s="41"/>
      <c r="L45" s="84"/>
      <c r="M45" s="84"/>
      <c r="N45" s="175">
        <f t="shared" si="3"/>
        <v>0</v>
      </c>
      <c r="O45" s="222"/>
    </row>
    <row r="46" spans="1:15" s="5" customFormat="1" ht="37.5" customHeight="1">
      <c r="A46" s="66"/>
      <c r="B46" s="66"/>
      <c r="C46" s="66"/>
      <c r="D46" s="66"/>
      <c r="E46" s="44"/>
      <c r="F46" s="287" t="str">
        <f t="shared" si="2"/>
        <v/>
      </c>
      <c r="G46" s="195"/>
      <c r="H46" s="87"/>
      <c r="I46" s="42"/>
      <c r="J46" s="42"/>
      <c r="K46" s="41"/>
      <c r="L46" s="84"/>
      <c r="M46" s="84"/>
      <c r="N46" s="175">
        <f t="shared" si="3"/>
        <v>0</v>
      </c>
      <c r="O46" s="222"/>
    </row>
    <row r="47" spans="1:15" s="5" customFormat="1" ht="37.5" customHeight="1">
      <c r="A47" s="66"/>
      <c r="B47" s="66"/>
      <c r="C47" s="66"/>
      <c r="D47" s="66"/>
      <c r="E47" s="44"/>
      <c r="F47" s="287" t="str">
        <f t="shared" si="2"/>
        <v/>
      </c>
      <c r="G47" s="195"/>
      <c r="H47" s="87"/>
      <c r="I47" s="42"/>
      <c r="J47" s="42"/>
      <c r="K47" s="41"/>
      <c r="L47" s="84"/>
      <c r="M47" s="84"/>
      <c r="N47" s="175">
        <f t="shared" si="3"/>
        <v>0</v>
      </c>
      <c r="O47" s="222"/>
    </row>
    <row r="48" spans="1:15" s="5" customFormat="1" ht="37.5" customHeight="1">
      <c r="A48" s="66"/>
      <c r="B48" s="66"/>
      <c r="C48" s="66"/>
      <c r="D48" s="66"/>
      <c r="E48" s="44"/>
      <c r="F48" s="287" t="str">
        <f t="shared" si="2"/>
        <v/>
      </c>
      <c r="G48" s="195"/>
      <c r="H48" s="87"/>
      <c r="I48" s="42"/>
      <c r="J48" s="42"/>
      <c r="K48" s="41"/>
      <c r="L48" s="84"/>
      <c r="M48" s="84"/>
      <c r="N48" s="175">
        <f t="shared" si="3"/>
        <v>0</v>
      </c>
      <c r="O48" s="222"/>
    </row>
    <row r="49" spans="1:15" s="5" customFormat="1" ht="37.5" customHeight="1">
      <c r="A49" s="66"/>
      <c r="B49" s="66"/>
      <c r="C49" s="66"/>
      <c r="D49" s="66"/>
      <c r="E49" s="44"/>
      <c r="F49" s="287" t="str">
        <f t="shared" si="2"/>
        <v/>
      </c>
      <c r="G49" s="195"/>
      <c r="H49" s="87"/>
      <c r="I49" s="42"/>
      <c r="J49" s="42"/>
      <c r="K49" s="41"/>
      <c r="L49" s="84"/>
      <c r="M49" s="84"/>
      <c r="N49" s="175">
        <f t="shared" si="3"/>
        <v>0</v>
      </c>
      <c r="O49" s="222"/>
    </row>
    <row r="50" spans="1:15" s="5" customFormat="1" ht="37.5" customHeight="1">
      <c r="A50" s="66"/>
      <c r="B50" s="66"/>
      <c r="C50" s="66"/>
      <c r="D50" s="66"/>
      <c r="E50" s="44"/>
      <c r="F50" s="287" t="str">
        <f t="shared" si="2"/>
        <v/>
      </c>
      <c r="G50" s="195"/>
      <c r="H50" s="87"/>
      <c r="I50" s="42"/>
      <c r="J50" s="42"/>
      <c r="K50" s="41"/>
      <c r="L50" s="84"/>
      <c r="M50" s="84"/>
      <c r="N50" s="175">
        <f t="shared" si="3"/>
        <v>0</v>
      </c>
      <c r="O50" s="222"/>
    </row>
    <row r="51" spans="1:15" s="5" customFormat="1" ht="37.5" customHeight="1">
      <c r="A51" s="66"/>
      <c r="B51" s="66"/>
      <c r="C51" s="66"/>
      <c r="D51" s="66"/>
      <c r="E51" s="44"/>
      <c r="F51" s="287" t="str">
        <f t="shared" si="2"/>
        <v/>
      </c>
      <c r="G51" s="195"/>
      <c r="H51" s="87"/>
      <c r="I51" s="42"/>
      <c r="J51" s="42"/>
      <c r="K51" s="41"/>
      <c r="L51" s="84"/>
      <c r="M51" s="84"/>
      <c r="N51" s="175">
        <f t="shared" si="3"/>
        <v>0</v>
      </c>
      <c r="O51" s="222"/>
    </row>
    <row r="52" spans="1:15" s="5" customFormat="1" ht="37.5" customHeight="1">
      <c r="A52" s="66"/>
      <c r="B52" s="66"/>
      <c r="C52" s="66"/>
      <c r="D52" s="66"/>
      <c r="E52" s="44"/>
      <c r="F52" s="287" t="str">
        <f t="shared" si="2"/>
        <v/>
      </c>
      <c r="G52" s="195"/>
      <c r="H52" s="87"/>
      <c r="I52" s="42"/>
      <c r="J52" s="42"/>
      <c r="K52" s="41"/>
      <c r="L52" s="84"/>
      <c r="M52" s="84"/>
      <c r="N52" s="175">
        <f t="shared" si="3"/>
        <v>0</v>
      </c>
      <c r="O52" s="222"/>
    </row>
    <row r="53" spans="1:15" s="5" customFormat="1" ht="37.5" customHeight="1">
      <c r="A53" s="66"/>
      <c r="B53" s="66"/>
      <c r="C53" s="66"/>
      <c r="D53" s="66"/>
      <c r="E53" s="44"/>
      <c r="F53" s="287" t="str">
        <f t="shared" si="2"/>
        <v/>
      </c>
      <c r="G53" s="195"/>
      <c r="H53" s="87"/>
      <c r="I53" s="42"/>
      <c r="J53" s="42"/>
      <c r="K53" s="41"/>
      <c r="L53" s="84"/>
      <c r="M53" s="84"/>
      <c r="N53" s="175">
        <f t="shared" si="3"/>
        <v>0</v>
      </c>
      <c r="O53" s="222"/>
    </row>
    <row r="54" spans="1:15" s="5" customFormat="1" ht="37.5" customHeight="1">
      <c r="A54" s="66"/>
      <c r="B54" s="66"/>
      <c r="C54" s="66"/>
      <c r="D54" s="66"/>
      <c r="E54" s="44"/>
      <c r="F54" s="287" t="str">
        <f t="shared" si="2"/>
        <v/>
      </c>
      <c r="G54" s="195"/>
      <c r="H54" s="87"/>
      <c r="I54" s="42"/>
      <c r="J54" s="42"/>
      <c r="K54" s="41"/>
      <c r="L54" s="84"/>
      <c r="M54" s="84"/>
      <c r="N54" s="175">
        <f t="shared" si="3"/>
        <v>0</v>
      </c>
      <c r="O54" s="222"/>
    </row>
    <row r="55" spans="1:15" s="5" customFormat="1" ht="37.5" customHeight="1">
      <c r="A55" s="66"/>
      <c r="B55" s="66"/>
      <c r="C55" s="66"/>
      <c r="D55" s="66"/>
      <c r="E55" s="44"/>
      <c r="F55" s="287" t="str">
        <f t="shared" si="2"/>
        <v/>
      </c>
      <c r="G55" s="195"/>
      <c r="H55" s="87"/>
      <c r="I55" s="42"/>
      <c r="J55" s="42"/>
      <c r="K55" s="41"/>
      <c r="L55" s="84"/>
      <c r="M55" s="84"/>
      <c r="N55" s="175">
        <f t="shared" si="3"/>
        <v>0</v>
      </c>
      <c r="O55" s="222"/>
    </row>
    <row r="56" spans="1:15" s="5" customFormat="1" ht="37.5" customHeight="1">
      <c r="A56" s="66"/>
      <c r="B56" s="66"/>
      <c r="C56" s="66"/>
      <c r="D56" s="66"/>
      <c r="E56" s="44"/>
      <c r="F56" s="287" t="str">
        <f t="shared" si="2"/>
        <v/>
      </c>
      <c r="G56" s="195"/>
      <c r="H56" s="87"/>
      <c r="I56" s="42"/>
      <c r="J56" s="42"/>
      <c r="K56" s="41"/>
      <c r="L56" s="84"/>
      <c r="M56" s="84"/>
      <c r="N56" s="175">
        <f t="shared" si="3"/>
        <v>0</v>
      </c>
      <c r="O56" s="222"/>
    </row>
    <row r="57" spans="1:15" s="5" customFormat="1" ht="37.5" customHeight="1">
      <c r="A57" s="66"/>
      <c r="B57" s="66"/>
      <c r="C57" s="66"/>
      <c r="D57" s="66"/>
      <c r="E57" s="44"/>
      <c r="F57" s="287" t="str">
        <f t="shared" si="2"/>
        <v/>
      </c>
      <c r="G57" s="195"/>
      <c r="H57" s="87"/>
      <c r="I57" s="42"/>
      <c r="J57" s="42"/>
      <c r="K57" s="41"/>
      <c r="L57" s="84"/>
      <c r="M57" s="84"/>
      <c r="N57" s="175">
        <f t="shared" si="3"/>
        <v>0</v>
      </c>
      <c r="O57" s="222"/>
    </row>
    <row r="58" spans="1:15" s="5" customFormat="1" ht="37.5" customHeight="1">
      <c r="A58" s="66"/>
      <c r="B58" s="66"/>
      <c r="C58" s="66"/>
      <c r="D58" s="66"/>
      <c r="E58" s="44"/>
      <c r="F58" s="287" t="str">
        <f t="shared" si="2"/>
        <v/>
      </c>
      <c r="G58" s="195"/>
      <c r="H58" s="87"/>
      <c r="I58" s="42"/>
      <c r="J58" s="42"/>
      <c r="K58" s="41"/>
      <c r="L58" s="84"/>
      <c r="M58" s="84"/>
      <c r="N58" s="175">
        <f t="shared" si="3"/>
        <v>0</v>
      </c>
      <c r="O58" s="222"/>
    </row>
    <row r="59" spans="1:15" s="5" customFormat="1" ht="37.5" customHeight="1">
      <c r="A59" s="66"/>
      <c r="B59" s="66"/>
      <c r="C59" s="66"/>
      <c r="D59" s="66"/>
      <c r="E59" s="44"/>
      <c r="F59" s="287" t="str">
        <f t="shared" si="2"/>
        <v/>
      </c>
      <c r="G59" s="195"/>
      <c r="H59" s="87"/>
      <c r="I59" s="42"/>
      <c r="J59" s="42"/>
      <c r="K59" s="41"/>
      <c r="L59" s="84"/>
      <c r="M59" s="84"/>
      <c r="N59" s="175">
        <f t="shared" si="3"/>
        <v>0</v>
      </c>
      <c r="O59" s="222"/>
    </row>
    <row r="60" spans="1:15" s="5" customFormat="1" ht="37.5" customHeight="1">
      <c r="A60" s="66"/>
      <c r="B60" s="66"/>
      <c r="C60" s="66"/>
      <c r="D60" s="66"/>
      <c r="E60" s="44"/>
      <c r="F60" s="287" t="str">
        <f t="shared" si="2"/>
        <v/>
      </c>
      <c r="G60" s="195"/>
      <c r="H60" s="87"/>
      <c r="I60" s="42"/>
      <c r="J60" s="42"/>
      <c r="K60" s="41"/>
      <c r="L60" s="84"/>
      <c r="M60" s="84"/>
      <c r="N60" s="175">
        <f t="shared" si="3"/>
        <v>0</v>
      </c>
      <c r="O60" s="222"/>
    </row>
    <row r="61" spans="1:15" s="5" customFormat="1" ht="37.5" customHeight="1">
      <c r="A61" s="66"/>
      <c r="B61" s="66"/>
      <c r="C61" s="66"/>
      <c r="D61" s="66"/>
      <c r="E61" s="44"/>
      <c r="F61" s="287" t="str">
        <f t="shared" si="2"/>
        <v/>
      </c>
      <c r="G61" s="195"/>
      <c r="H61" s="87"/>
      <c r="I61" s="42"/>
      <c r="J61" s="42"/>
      <c r="K61" s="41"/>
      <c r="L61" s="84"/>
      <c r="M61" s="84"/>
      <c r="N61" s="175">
        <f t="shared" si="3"/>
        <v>0</v>
      </c>
      <c r="O61" s="222"/>
    </row>
    <row r="62" spans="1:15" s="5" customFormat="1" ht="37.5" customHeight="1">
      <c r="A62" s="66"/>
      <c r="B62" s="66"/>
      <c r="C62" s="66"/>
      <c r="D62" s="66"/>
      <c r="E62" s="44"/>
      <c r="F62" s="287" t="str">
        <f t="shared" si="2"/>
        <v/>
      </c>
      <c r="G62" s="195"/>
      <c r="H62" s="87"/>
      <c r="I62" s="42"/>
      <c r="J62" s="42"/>
      <c r="K62" s="41"/>
      <c r="L62" s="84"/>
      <c r="M62" s="84"/>
      <c r="N62" s="175">
        <f t="shared" si="3"/>
        <v>0</v>
      </c>
      <c r="O62" s="222"/>
    </row>
    <row r="63" spans="1:15" s="5" customFormat="1" ht="37.5" customHeight="1">
      <c r="A63" s="66"/>
      <c r="B63" s="66"/>
      <c r="C63" s="66"/>
      <c r="D63" s="66"/>
      <c r="E63" s="44"/>
      <c r="F63" s="287" t="str">
        <f t="shared" si="2"/>
        <v/>
      </c>
      <c r="G63" s="195"/>
      <c r="H63" s="87"/>
      <c r="I63" s="42"/>
      <c r="J63" s="42"/>
      <c r="K63" s="41"/>
      <c r="L63" s="84"/>
      <c r="M63" s="84"/>
      <c r="N63" s="175">
        <f t="shared" si="3"/>
        <v>0</v>
      </c>
      <c r="O63" s="222"/>
    </row>
    <row r="64" spans="1:15" s="5" customFormat="1" ht="37.5" customHeight="1">
      <c r="A64" s="66"/>
      <c r="B64" s="66"/>
      <c r="C64" s="66"/>
      <c r="D64" s="66"/>
      <c r="E64" s="44"/>
      <c r="F64" s="287" t="str">
        <f t="shared" si="2"/>
        <v/>
      </c>
      <c r="G64" s="195"/>
      <c r="H64" s="87"/>
      <c r="I64" s="42"/>
      <c r="J64" s="42"/>
      <c r="K64" s="41"/>
      <c r="L64" s="84"/>
      <c r="M64" s="84"/>
      <c r="N64" s="175">
        <f t="shared" si="3"/>
        <v>0</v>
      </c>
      <c r="O64" s="222"/>
    </row>
    <row r="65" spans="1:15" s="5" customFormat="1" ht="37.5" customHeight="1">
      <c r="A65" s="66"/>
      <c r="B65" s="66"/>
      <c r="C65" s="66"/>
      <c r="D65" s="66"/>
      <c r="E65" s="44"/>
      <c r="F65" s="287" t="str">
        <f t="shared" si="2"/>
        <v/>
      </c>
      <c r="G65" s="195"/>
      <c r="H65" s="87"/>
      <c r="I65" s="42"/>
      <c r="J65" s="42"/>
      <c r="K65" s="41"/>
      <c r="L65" s="84"/>
      <c r="M65" s="84"/>
      <c r="N65" s="175">
        <f t="shared" si="3"/>
        <v>0</v>
      </c>
      <c r="O65" s="222"/>
    </row>
    <row r="66" spans="1:15" s="5" customFormat="1" ht="37.5" customHeight="1">
      <c r="A66" s="66"/>
      <c r="B66" s="66"/>
      <c r="C66" s="66"/>
      <c r="D66" s="66"/>
      <c r="E66" s="44"/>
      <c r="F66" s="287" t="str">
        <f t="shared" si="2"/>
        <v/>
      </c>
      <c r="G66" s="195"/>
      <c r="H66" s="87"/>
      <c r="I66" s="42"/>
      <c r="J66" s="42"/>
      <c r="K66" s="41"/>
      <c r="L66" s="84"/>
      <c r="M66" s="84"/>
      <c r="N66" s="175">
        <f t="shared" si="3"/>
        <v>0</v>
      </c>
      <c r="O66" s="222"/>
    </row>
    <row r="67" spans="1:15" s="5" customFormat="1" ht="37.5" customHeight="1">
      <c r="A67" s="66"/>
      <c r="B67" s="66"/>
      <c r="C67" s="66"/>
      <c r="D67" s="66"/>
      <c r="E67" s="44"/>
      <c r="F67" s="287" t="str">
        <f t="shared" si="2"/>
        <v/>
      </c>
      <c r="G67" s="195"/>
      <c r="H67" s="87"/>
      <c r="I67" s="42"/>
      <c r="J67" s="42"/>
      <c r="K67" s="41"/>
      <c r="L67" s="84"/>
      <c r="M67" s="84"/>
      <c r="N67" s="175">
        <f t="shared" si="3"/>
        <v>0</v>
      </c>
      <c r="O67" s="222"/>
    </row>
    <row r="68" spans="1:15" s="5" customFormat="1" ht="37.5" customHeight="1">
      <c r="A68" s="66"/>
      <c r="B68" s="66"/>
      <c r="C68" s="66"/>
      <c r="D68" s="66"/>
      <c r="E68" s="44"/>
      <c r="F68" s="287" t="str">
        <f t="shared" si="2"/>
        <v/>
      </c>
      <c r="G68" s="195"/>
      <c r="H68" s="87"/>
      <c r="I68" s="42"/>
      <c r="J68" s="42"/>
      <c r="K68" s="41"/>
      <c r="L68" s="84"/>
      <c r="M68" s="84"/>
      <c r="N68" s="175">
        <f t="shared" si="3"/>
        <v>0</v>
      </c>
      <c r="O68" s="222"/>
    </row>
    <row r="69" spans="1:15" s="5" customFormat="1" ht="37.5" customHeight="1">
      <c r="A69" s="66"/>
      <c r="B69" s="66"/>
      <c r="C69" s="66"/>
      <c r="D69" s="66"/>
      <c r="E69" s="44"/>
      <c r="F69" s="287" t="str">
        <f t="shared" si="2"/>
        <v/>
      </c>
      <c r="G69" s="195"/>
      <c r="H69" s="87"/>
      <c r="I69" s="42"/>
      <c r="J69" s="42"/>
      <c r="K69" s="41"/>
      <c r="L69" s="84"/>
      <c r="M69" s="84"/>
      <c r="N69" s="175">
        <f t="shared" si="3"/>
        <v>0</v>
      </c>
      <c r="O69" s="222"/>
    </row>
    <row r="70" spans="1:15" s="5" customFormat="1" ht="37.5" customHeight="1">
      <c r="A70" s="66"/>
      <c r="B70" s="66"/>
      <c r="C70" s="66"/>
      <c r="D70" s="66"/>
      <c r="E70" s="44"/>
      <c r="F70" s="287" t="str">
        <f t="shared" si="2"/>
        <v/>
      </c>
      <c r="G70" s="195"/>
      <c r="H70" s="87"/>
      <c r="I70" s="42"/>
      <c r="J70" s="42"/>
      <c r="K70" s="41"/>
      <c r="L70" s="84"/>
      <c r="M70" s="84"/>
      <c r="N70" s="175">
        <f t="shared" si="3"/>
        <v>0</v>
      </c>
      <c r="O70" s="222"/>
    </row>
    <row r="71" spans="1:15" s="5" customFormat="1" ht="37.5" customHeight="1">
      <c r="A71" s="66"/>
      <c r="B71" s="66"/>
      <c r="C71" s="66"/>
      <c r="D71" s="66"/>
      <c r="E71" s="44"/>
      <c r="F71" s="287" t="str">
        <f t="shared" si="2"/>
        <v/>
      </c>
      <c r="G71" s="195"/>
      <c r="H71" s="87"/>
      <c r="I71" s="42"/>
      <c r="J71" s="42"/>
      <c r="K71" s="41"/>
      <c r="L71" s="84"/>
      <c r="M71" s="84"/>
      <c r="N71" s="175">
        <f t="shared" si="3"/>
        <v>0</v>
      </c>
      <c r="O71" s="222"/>
    </row>
    <row r="72" spans="1:15" s="5" customFormat="1" ht="37.5" customHeight="1">
      <c r="A72" s="66"/>
      <c r="B72" s="66"/>
      <c r="C72" s="66"/>
      <c r="D72" s="66"/>
      <c r="E72" s="44"/>
      <c r="F72" s="287" t="str">
        <f t="shared" si="2"/>
        <v/>
      </c>
      <c r="G72" s="195"/>
      <c r="H72" s="87"/>
      <c r="I72" s="42"/>
      <c r="J72" s="42"/>
      <c r="K72" s="41"/>
      <c r="L72" s="84"/>
      <c r="M72" s="84"/>
      <c r="N72" s="175">
        <f t="shared" si="3"/>
        <v>0</v>
      </c>
      <c r="O72" s="222"/>
    </row>
    <row r="73" spans="1:15" s="5" customFormat="1" ht="37.5" customHeight="1">
      <c r="A73" s="66"/>
      <c r="B73" s="66"/>
      <c r="C73" s="66"/>
      <c r="D73" s="66"/>
      <c r="E73" s="44"/>
      <c r="F73" s="287" t="str">
        <f t="shared" si="2"/>
        <v/>
      </c>
      <c r="G73" s="195"/>
      <c r="H73" s="87"/>
      <c r="I73" s="42"/>
      <c r="J73" s="42"/>
      <c r="K73" s="41"/>
      <c r="L73" s="84"/>
      <c r="M73" s="84"/>
      <c r="N73" s="175">
        <f t="shared" si="3"/>
        <v>0</v>
      </c>
      <c r="O73" s="222"/>
    </row>
    <row r="74" spans="1:15" s="5" customFormat="1" ht="37.5" customHeight="1">
      <c r="A74" s="66"/>
      <c r="B74" s="66"/>
      <c r="C74" s="66"/>
      <c r="D74" s="66"/>
      <c r="E74" s="44"/>
      <c r="F74" s="287" t="str">
        <f t="shared" si="2"/>
        <v/>
      </c>
      <c r="G74" s="195"/>
      <c r="H74" s="87"/>
      <c r="I74" s="42"/>
      <c r="J74" s="42"/>
      <c r="K74" s="41"/>
      <c r="L74" s="84"/>
      <c r="M74" s="84"/>
      <c r="N74" s="175">
        <f t="shared" si="3"/>
        <v>0</v>
      </c>
      <c r="O74" s="222"/>
    </row>
    <row r="75" spans="1:15" s="5" customFormat="1" ht="37.5" customHeight="1">
      <c r="A75" s="66"/>
      <c r="B75" s="66"/>
      <c r="C75" s="66"/>
      <c r="D75" s="66"/>
      <c r="E75" s="44"/>
      <c r="F75" s="287" t="str">
        <f t="shared" si="2"/>
        <v/>
      </c>
      <c r="G75" s="195"/>
      <c r="H75" s="87"/>
      <c r="I75" s="42"/>
      <c r="J75" s="42"/>
      <c r="K75" s="41"/>
      <c r="L75" s="84"/>
      <c r="M75" s="84"/>
      <c r="N75" s="175">
        <f t="shared" ref="N75:N138" si="4">DATEDIF(L75,M75,"d")/365</f>
        <v>0</v>
      </c>
      <c r="O75" s="222"/>
    </row>
    <row r="76" spans="1:15" s="5" customFormat="1" ht="37.5" customHeight="1">
      <c r="A76" s="66"/>
      <c r="B76" s="66"/>
      <c r="C76" s="66"/>
      <c r="D76" s="66"/>
      <c r="E76" s="44"/>
      <c r="F76" s="287" t="str">
        <f t="shared" si="2"/>
        <v/>
      </c>
      <c r="G76" s="195"/>
      <c r="H76" s="87"/>
      <c r="I76" s="42"/>
      <c r="J76" s="42"/>
      <c r="K76" s="41"/>
      <c r="L76" s="84"/>
      <c r="M76" s="84"/>
      <c r="N76" s="175">
        <f t="shared" si="4"/>
        <v>0</v>
      </c>
      <c r="O76" s="222"/>
    </row>
    <row r="77" spans="1:15" s="5" customFormat="1" ht="37.5" customHeight="1">
      <c r="A77" s="66"/>
      <c r="B77" s="66"/>
      <c r="C77" s="66"/>
      <c r="D77" s="66"/>
      <c r="E77" s="44"/>
      <c r="F77" s="287" t="str">
        <f t="shared" si="2"/>
        <v/>
      </c>
      <c r="G77" s="195"/>
      <c r="H77" s="87"/>
      <c r="I77" s="42"/>
      <c r="J77" s="42"/>
      <c r="K77" s="41"/>
      <c r="L77" s="84"/>
      <c r="M77" s="84"/>
      <c r="N77" s="175">
        <f t="shared" si="4"/>
        <v>0</v>
      </c>
      <c r="O77" s="222"/>
    </row>
    <row r="78" spans="1:15" s="5" customFormat="1" ht="37.5" customHeight="1">
      <c r="A78" s="66"/>
      <c r="B78" s="66"/>
      <c r="C78" s="66"/>
      <c r="D78" s="66"/>
      <c r="E78" s="44"/>
      <c r="F78" s="287" t="str">
        <f t="shared" si="2"/>
        <v/>
      </c>
      <c r="G78" s="195"/>
      <c r="H78" s="87"/>
      <c r="I78" s="42"/>
      <c r="J78" s="42"/>
      <c r="K78" s="41"/>
      <c r="L78" s="84"/>
      <c r="M78" s="84"/>
      <c r="N78" s="175">
        <f t="shared" si="4"/>
        <v>0</v>
      </c>
      <c r="O78" s="222"/>
    </row>
    <row r="79" spans="1:15" s="5" customFormat="1" ht="37.5" customHeight="1">
      <c r="A79" s="66"/>
      <c r="B79" s="66"/>
      <c r="C79" s="66"/>
      <c r="D79" s="66"/>
      <c r="E79" s="44"/>
      <c r="F79" s="287" t="str">
        <f t="shared" si="2"/>
        <v/>
      </c>
      <c r="G79" s="195"/>
      <c r="H79" s="87"/>
      <c r="I79" s="42"/>
      <c r="J79" s="42"/>
      <c r="K79" s="41"/>
      <c r="L79" s="84"/>
      <c r="M79" s="84"/>
      <c r="N79" s="175">
        <f t="shared" si="4"/>
        <v>0</v>
      </c>
      <c r="O79" s="222"/>
    </row>
    <row r="80" spans="1:15" s="5" customFormat="1" ht="37.5" customHeight="1">
      <c r="A80" s="66"/>
      <c r="B80" s="66"/>
      <c r="C80" s="66"/>
      <c r="D80" s="66"/>
      <c r="E80" s="44"/>
      <c r="F80" s="287" t="str">
        <f t="shared" si="2"/>
        <v/>
      </c>
      <c r="G80" s="195"/>
      <c r="H80" s="87"/>
      <c r="I80" s="42"/>
      <c r="J80" s="42"/>
      <c r="K80" s="41"/>
      <c r="L80" s="84"/>
      <c r="M80" s="84"/>
      <c r="N80" s="175">
        <f t="shared" si="4"/>
        <v>0</v>
      </c>
      <c r="O80" s="222"/>
    </row>
    <row r="81" spans="1:15" s="5" customFormat="1" ht="37.5" customHeight="1">
      <c r="A81" s="66"/>
      <c r="B81" s="66"/>
      <c r="C81" s="66"/>
      <c r="D81" s="66"/>
      <c r="E81" s="44"/>
      <c r="F81" s="287" t="str">
        <f t="shared" si="2"/>
        <v/>
      </c>
      <c r="G81" s="195"/>
      <c r="H81" s="87"/>
      <c r="I81" s="42"/>
      <c r="J81" s="42"/>
      <c r="K81" s="41"/>
      <c r="L81" s="84"/>
      <c r="M81" s="84"/>
      <c r="N81" s="175">
        <f t="shared" si="4"/>
        <v>0</v>
      </c>
      <c r="O81" s="222"/>
    </row>
    <row r="82" spans="1:15" s="5" customFormat="1" ht="37.5" customHeight="1">
      <c r="A82" s="66"/>
      <c r="B82" s="66"/>
      <c r="C82" s="66"/>
      <c r="D82" s="66"/>
      <c r="E82" s="44"/>
      <c r="F82" s="287" t="str">
        <f t="shared" si="2"/>
        <v/>
      </c>
      <c r="G82" s="195"/>
      <c r="H82" s="87"/>
      <c r="I82" s="42"/>
      <c r="J82" s="42"/>
      <c r="K82" s="41"/>
      <c r="L82" s="84"/>
      <c r="M82" s="84"/>
      <c r="N82" s="175">
        <f t="shared" si="4"/>
        <v>0</v>
      </c>
      <c r="O82" s="222"/>
    </row>
    <row r="83" spans="1:15" s="5" customFormat="1" ht="37.5" customHeight="1">
      <c r="A83" s="66"/>
      <c r="B83" s="66"/>
      <c r="C83" s="66"/>
      <c r="D83" s="66"/>
      <c r="E83" s="44"/>
      <c r="F83" s="287" t="str">
        <f t="shared" si="2"/>
        <v/>
      </c>
      <c r="G83" s="195"/>
      <c r="H83" s="87"/>
      <c r="I83" s="42"/>
      <c r="J83" s="42"/>
      <c r="K83" s="41"/>
      <c r="L83" s="84"/>
      <c r="M83" s="84"/>
      <c r="N83" s="175">
        <f t="shared" si="4"/>
        <v>0</v>
      </c>
      <c r="O83" s="222"/>
    </row>
    <row r="84" spans="1:15" s="5" customFormat="1" ht="37.5" customHeight="1">
      <c r="A84" s="66"/>
      <c r="B84" s="66"/>
      <c r="C84" s="66"/>
      <c r="D84" s="66"/>
      <c r="E84" s="44"/>
      <c r="F84" s="287" t="str">
        <f t="shared" si="2"/>
        <v/>
      </c>
      <c r="G84" s="195"/>
      <c r="H84" s="87"/>
      <c r="I84" s="42"/>
      <c r="J84" s="42"/>
      <c r="K84" s="41"/>
      <c r="L84" s="84"/>
      <c r="M84" s="84"/>
      <c r="N84" s="175">
        <f t="shared" si="4"/>
        <v>0</v>
      </c>
      <c r="O84" s="222"/>
    </row>
    <row r="85" spans="1:15" s="5" customFormat="1" ht="37.5" customHeight="1">
      <c r="A85" s="66"/>
      <c r="B85" s="66"/>
      <c r="C85" s="66"/>
      <c r="D85" s="66"/>
      <c r="E85" s="44"/>
      <c r="F85" s="287" t="str">
        <f t="shared" si="2"/>
        <v/>
      </c>
      <c r="G85" s="195"/>
      <c r="H85" s="87"/>
      <c r="I85" s="42"/>
      <c r="J85" s="42"/>
      <c r="K85" s="41"/>
      <c r="L85" s="84"/>
      <c r="M85" s="84"/>
      <c r="N85" s="175">
        <f t="shared" si="4"/>
        <v>0</v>
      </c>
      <c r="O85" s="222"/>
    </row>
    <row r="86" spans="1:15" s="5" customFormat="1" ht="37.5" customHeight="1">
      <c r="A86" s="66"/>
      <c r="B86" s="66"/>
      <c r="C86" s="66"/>
      <c r="D86" s="66"/>
      <c r="E86" s="44"/>
      <c r="F86" s="287" t="str">
        <f t="shared" si="2"/>
        <v/>
      </c>
      <c r="G86" s="195"/>
      <c r="H86" s="87"/>
      <c r="I86" s="42"/>
      <c r="J86" s="42"/>
      <c r="K86" s="41"/>
      <c r="L86" s="84"/>
      <c r="M86" s="84"/>
      <c r="N86" s="175">
        <f t="shared" si="4"/>
        <v>0</v>
      </c>
      <c r="O86" s="222"/>
    </row>
    <row r="87" spans="1:15" s="5" customFormat="1" ht="37.5" customHeight="1">
      <c r="A87" s="66"/>
      <c r="B87" s="66"/>
      <c r="C87" s="66"/>
      <c r="D87" s="66"/>
      <c r="E87" s="44"/>
      <c r="F87" s="287" t="str">
        <f t="shared" si="2"/>
        <v/>
      </c>
      <c r="G87" s="195"/>
      <c r="H87" s="87"/>
      <c r="I87" s="42"/>
      <c r="J87" s="42"/>
      <c r="K87" s="41"/>
      <c r="L87" s="84"/>
      <c r="M87" s="84"/>
      <c r="N87" s="175">
        <f t="shared" si="4"/>
        <v>0</v>
      </c>
      <c r="O87" s="222"/>
    </row>
    <row r="88" spans="1:15" s="5" customFormat="1" ht="37.5" customHeight="1">
      <c r="A88" s="66"/>
      <c r="B88" s="66"/>
      <c r="C88" s="66"/>
      <c r="D88" s="66"/>
      <c r="E88" s="44"/>
      <c r="F88" s="287" t="str">
        <f t="shared" si="2"/>
        <v/>
      </c>
      <c r="G88" s="195"/>
      <c r="H88" s="87"/>
      <c r="I88" s="42"/>
      <c r="J88" s="42"/>
      <c r="K88" s="41"/>
      <c r="L88" s="84"/>
      <c r="M88" s="84"/>
      <c r="N88" s="175">
        <f t="shared" si="4"/>
        <v>0</v>
      </c>
      <c r="O88" s="222"/>
    </row>
    <row r="89" spans="1:15" s="5" customFormat="1" ht="37.5" customHeight="1">
      <c r="A89" s="66"/>
      <c r="B89" s="66"/>
      <c r="C89" s="66"/>
      <c r="D89" s="66"/>
      <c r="E89" s="44"/>
      <c r="F89" s="287" t="str">
        <f t="shared" si="2"/>
        <v/>
      </c>
      <c r="G89" s="195"/>
      <c r="H89" s="87"/>
      <c r="I89" s="42"/>
      <c r="J89" s="42"/>
      <c r="K89" s="41"/>
      <c r="L89" s="84"/>
      <c r="M89" s="84"/>
      <c r="N89" s="175">
        <f t="shared" si="4"/>
        <v>0</v>
      </c>
      <c r="O89" s="222"/>
    </row>
    <row r="90" spans="1:15" s="5" customFormat="1" ht="37.5" customHeight="1">
      <c r="A90" s="66"/>
      <c r="B90" s="66"/>
      <c r="C90" s="66"/>
      <c r="D90" s="66"/>
      <c r="E90" s="44"/>
      <c r="F90" s="287" t="str">
        <f t="shared" si="2"/>
        <v/>
      </c>
      <c r="G90" s="195"/>
      <c r="H90" s="87"/>
      <c r="I90" s="42"/>
      <c r="J90" s="42"/>
      <c r="K90" s="41"/>
      <c r="L90" s="84"/>
      <c r="M90" s="84"/>
      <c r="N90" s="175">
        <f t="shared" si="4"/>
        <v>0</v>
      </c>
      <c r="O90" s="222"/>
    </row>
    <row r="91" spans="1:15" s="5" customFormat="1" ht="37.5" customHeight="1">
      <c r="A91" s="66"/>
      <c r="B91" s="66"/>
      <c r="C91" s="66"/>
      <c r="D91" s="66"/>
      <c r="E91" s="44"/>
      <c r="F91" s="287" t="str">
        <f t="shared" si="2"/>
        <v/>
      </c>
      <c r="G91" s="195"/>
      <c r="H91" s="87"/>
      <c r="I91" s="42"/>
      <c r="J91" s="42"/>
      <c r="K91" s="41"/>
      <c r="L91" s="84"/>
      <c r="M91" s="84"/>
      <c r="N91" s="175">
        <f t="shared" si="4"/>
        <v>0</v>
      </c>
      <c r="O91" s="222"/>
    </row>
    <row r="92" spans="1:15" s="5" customFormat="1" ht="37.5" customHeight="1">
      <c r="A92" s="66"/>
      <c r="B92" s="66"/>
      <c r="C92" s="66"/>
      <c r="D92" s="66"/>
      <c r="E92" s="44"/>
      <c r="F92" s="287" t="str">
        <f t="shared" si="2"/>
        <v/>
      </c>
      <c r="G92" s="195"/>
      <c r="H92" s="87"/>
      <c r="I92" s="42"/>
      <c r="J92" s="42"/>
      <c r="K92" s="41"/>
      <c r="L92" s="84"/>
      <c r="M92" s="84"/>
      <c r="N92" s="175">
        <f t="shared" si="4"/>
        <v>0</v>
      </c>
      <c r="O92" s="222"/>
    </row>
    <row r="93" spans="1:15" s="5" customFormat="1" ht="37.5" customHeight="1">
      <c r="A93" s="66"/>
      <c r="B93" s="66"/>
      <c r="C93" s="66"/>
      <c r="D93" s="66"/>
      <c r="E93" s="44"/>
      <c r="F93" s="287" t="str">
        <f t="shared" si="2"/>
        <v/>
      </c>
      <c r="G93" s="195"/>
      <c r="H93" s="87"/>
      <c r="I93" s="42"/>
      <c r="J93" s="42"/>
      <c r="K93" s="41"/>
      <c r="L93" s="84"/>
      <c r="M93" s="84"/>
      <c r="N93" s="175">
        <f t="shared" si="4"/>
        <v>0</v>
      </c>
      <c r="O93" s="222"/>
    </row>
    <row r="94" spans="1:15" s="5" customFormat="1" ht="37.5" customHeight="1">
      <c r="A94" s="66"/>
      <c r="B94" s="66"/>
      <c r="C94" s="66"/>
      <c r="D94" s="66"/>
      <c r="E94" s="44"/>
      <c r="F94" s="287" t="str">
        <f t="shared" si="2"/>
        <v/>
      </c>
      <c r="G94" s="195"/>
      <c r="H94" s="87"/>
      <c r="I94" s="42"/>
      <c r="J94" s="42"/>
      <c r="K94" s="41"/>
      <c r="L94" s="84"/>
      <c r="M94" s="84"/>
      <c r="N94" s="175">
        <f t="shared" si="4"/>
        <v>0</v>
      </c>
      <c r="O94" s="222"/>
    </row>
    <row r="95" spans="1:15" s="5" customFormat="1" ht="37.5" customHeight="1">
      <c r="A95" s="66"/>
      <c r="B95" s="66"/>
      <c r="C95" s="66"/>
      <c r="D95" s="66"/>
      <c r="E95" s="44"/>
      <c r="F95" s="287" t="str">
        <f t="shared" si="2"/>
        <v/>
      </c>
      <c r="G95" s="195"/>
      <c r="H95" s="87"/>
      <c r="I95" s="42"/>
      <c r="J95" s="42"/>
      <c r="K95" s="41"/>
      <c r="L95" s="84"/>
      <c r="M95" s="84"/>
      <c r="N95" s="175">
        <f t="shared" si="4"/>
        <v>0</v>
      </c>
      <c r="O95" s="222"/>
    </row>
    <row r="96" spans="1:15" s="5" customFormat="1" ht="37.5" customHeight="1">
      <c r="A96" s="66"/>
      <c r="B96" s="66"/>
      <c r="C96" s="66"/>
      <c r="D96" s="66"/>
      <c r="E96" s="44"/>
      <c r="F96" s="287" t="str">
        <f t="shared" si="2"/>
        <v/>
      </c>
      <c r="G96" s="195"/>
      <c r="H96" s="87"/>
      <c r="I96" s="42"/>
      <c r="J96" s="42"/>
      <c r="K96" s="41"/>
      <c r="L96" s="84"/>
      <c r="M96" s="84"/>
      <c r="N96" s="175">
        <f t="shared" si="4"/>
        <v>0</v>
      </c>
      <c r="O96" s="222"/>
    </row>
    <row r="97" spans="1:15" s="5" customFormat="1" ht="37.5" customHeight="1">
      <c r="A97" s="66"/>
      <c r="B97" s="66"/>
      <c r="C97" s="66"/>
      <c r="D97" s="66"/>
      <c r="E97" s="44"/>
      <c r="F97" s="287" t="str">
        <f t="shared" si="2"/>
        <v/>
      </c>
      <c r="G97" s="195"/>
      <c r="H97" s="87"/>
      <c r="I97" s="42"/>
      <c r="J97" s="42"/>
      <c r="K97" s="41"/>
      <c r="L97" s="84"/>
      <c r="M97" s="84"/>
      <c r="N97" s="175">
        <f t="shared" si="4"/>
        <v>0</v>
      </c>
      <c r="O97" s="222"/>
    </row>
    <row r="98" spans="1:15" s="5" customFormat="1" ht="37.5" customHeight="1">
      <c r="A98" s="66"/>
      <c r="B98" s="66"/>
      <c r="C98" s="66"/>
      <c r="D98" s="66"/>
      <c r="E98" s="44"/>
      <c r="F98" s="287" t="str">
        <f t="shared" si="2"/>
        <v/>
      </c>
      <c r="G98" s="195"/>
      <c r="H98" s="87"/>
      <c r="I98" s="42"/>
      <c r="J98" s="42"/>
      <c r="K98" s="41"/>
      <c r="L98" s="84"/>
      <c r="M98" s="84"/>
      <c r="N98" s="175">
        <f t="shared" si="4"/>
        <v>0</v>
      </c>
      <c r="O98" s="222"/>
    </row>
    <row r="99" spans="1:15" s="5" customFormat="1" ht="37.5" customHeight="1">
      <c r="A99" s="66"/>
      <c r="B99" s="66"/>
      <c r="C99" s="66"/>
      <c r="D99" s="66"/>
      <c r="E99" s="44"/>
      <c r="F99" s="287" t="str">
        <f t="shared" si="2"/>
        <v/>
      </c>
      <c r="G99" s="195"/>
      <c r="H99" s="87"/>
      <c r="I99" s="42"/>
      <c r="J99" s="42"/>
      <c r="K99" s="41"/>
      <c r="L99" s="84"/>
      <c r="M99" s="84"/>
      <c r="N99" s="175">
        <f t="shared" si="4"/>
        <v>0</v>
      </c>
      <c r="O99" s="222"/>
    </row>
    <row r="100" spans="1:15" s="5" customFormat="1" ht="37.5" customHeight="1">
      <c r="A100" s="66"/>
      <c r="B100" s="66"/>
      <c r="C100" s="66"/>
      <c r="D100" s="66"/>
      <c r="E100" s="44"/>
      <c r="F100" s="287" t="str">
        <f t="shared" si="2"/>
        <v/>
      </c>
      <c r="G100" s="195"/>
      <c r="H100" s="87"/>
      <c r="I100" s="42"/>
      <c r="J100" s="42"/>
      <c r="K100" s="41"/>
      <c r="L100" s="84"/>
      <c r="M100" s="84"/>
      <c r="N100" s="175">
        <f t="shared" si="4"/>
        <v>0</v>
      </c>
      <c r="O100" s="222"/>
    </row>
    <row r="101" spans="1:15" s="5" customFormat="1" ht="37.5" customHeight="1">
      <c r="A101" s="66"/>
      <c r="B101" s="66"/>
      <c r="C101" s="66"/>
      <c r="D101" s="66"/>
      <c r="E101" s="44"/>
      <c r="F101" s="287" t="str">
        <f t="shared" si="2"/>
        <v/>
      </c>
      <c r="G101" s="195"/>
      <c r="H101" s="87"/>
      <c r="I101" s="42"/>
      <c r="J101" s="42"/>
      <c r="K101" s="41"/>
      <c r="L101" s="84"/>
      <c r="M101" s="84"/>
      <c r="N101" s="175">
        <f t="shared" si="4"/>
        <v>0</v>
      </c>
      <c r="O101" s="222"/>
    </row>
    <row r="102" spans="1:15" s="5" customFormat="1" ht="37.5" customHeight="1">
      <c r="A102" s="66"/>
      <c r="B102" s="66"/>
      <c r="C102" s="66"/>
      <c r="D102" s="66"/>
      <c r="E102" s="44"/>
      <c r="F102" s="287" t="str">
        <f t="shared" si="2"/>
        <v/>
      </c>
      <c r="G102" s="195"/>
      <c r="H102" s="87"/>
      <c r="I102" s="42"/>
      <c r="J102" s="42"/>
      <c r="K102" s="41"/>
      <c r="L102" s="84"/>
      <c r="M102" s="84"/>
      <c r="N102" s="175">
        <f t="shared" si="4"/>
        <v>0</v>
      </c>
      <c r="O102" s="222"/>
    </row>
    <row r="103" spans="1:15" s="5" customFormat="1" ht="37.5" customHeight="1">
      <c r="A103" s="66"/>
      <c r="B103" s="66"/>
      <c r="C103" s="66"/>
      <c r="D103" s="66"/>
      <c r="E103" s="44"/>
      <c r="F103" s="287" t="str">
        <f t="shared" si="2"/>
        <v/>
      </c>
      <c r="G103" s="195"/>
      <c r="H103" s="87"/>
      <c r="I103" s="42"/>
      <c r="J103" s="42"/>
      <c r="K103" s="41"/>
      <c r="L103" s="84"/>
      <c r="M103" s="84"/>
      <c r="N103" s="175">
        <f t="shared" si="4"/>
        <v>0</v>
      </c>
      <c r="O103" s="222"/>
    </row>
    <row r="104" spans="1:15" s="5" customFormat="1" ht="37.5" customHeight="1">
      <c r="A104" s="66"/>
      <c r="B104" s="66"/>
      <c r="C104" s="66"/>
      <c r="D104" s="66"/>
      <c r="E104" s="44"/>
      <c r="F104" s="287" t="str">
        <f t="shared" si="2"/>
        <v/>
      </c>
      <c r="G104" s="195"/>
      <c r="H104" s="87"/>
      <c r="I104" s="42"/>
      <c r="J104" s="42"/>
      <c r="K104" s="41"/>
      <c r="L104" s="84"/>
      <c r="M104" s="84"/>
      <c r="N104" s="175">
        <f t="shared" si="4"/>
        <v>0</v>
      </c>
      <c r="O104" s="222"/>
    </row>
    <row r="105" spans="1:15" s="5" customFormat="1" ht="37.5" customHeight="1">
      <c r="A105" s="66"/>
      <c r="B105" s="66"/>
      <c r="C105" s="66"/>
      <c r="D105" s="66"/>
      <c r="E105" s="44"/>
      <c r="F105" s="287" t="str">
        <f t="shared" si="2"/>
        <v/>
      </c>
      <c r="G105" s="195"/>
      <c r="H105" s="87"/>
      <c r="I105" s="42"/>
      <c r="J105" s="42"/>
      <c r="K105" s="41"/>
      <c r="L105" s="84"/>
      <c r="M105" s="84"/>
      <c r="N105" s="175">
        <f t="shared" si="4"/>
        <v>0</v>
      </c>
      <c r="O105" s="222"/>
    </row>
    <row r="106" spans="1:15" s="5" customFormat="1" ht="37.5" customHeight="1">
      <c r="A106" s="66"/>
      <c r="B106" s="66"/>
      <c r="C106" s="66"/>
      <c r="D106" s="66"/>
      <c r="E106" s="44"/>
      <c r="F106" s="287" t="str">
        <f t="shared" si="2"/>
        <v/>
      </c>
      <c r="G106" s="195"/>
      <c r="H106" s="87"/>
      <c r="I106" s="42"/>
      <c r="J106" s="42"/>
      <c r="K106" s="41"/>
      <c r="L106" s="84"/>
      <c r="M106" s="84"/>
      <c r="N106" s="175">
        <f t="shared" si="4"/>
        <v>0</v>
      </c>
      <c r="O106" s="222"/>
    </row>
    <row r="107" spans="1:15" s="5" customFormat="1" ht="37.5" customHeight="1">
      <c r="A107" s="66"/>
      <c r="B107" s="66"/>
      <c r="C107" s="66"/>
      <c r="D107" s="66"/>
      <c r="E107" s="44"/>
      <c r="F107" s="287" t="str">
        <f t="shared" si="2"/>
        <v/>
      </c>
      <c r="G107" s="195"/>
      <c r="H107" s="87"/>
      <c r="I107" s="42"/>
      <c r="J107" s="42"/>
      <c r="K107" s="41"/>
      <c r="L107" s="84"/>
      <c r="M107" s="84"/>
      <c r="N107" s="175">
        <f t="shared" si="4"/>
        <v>0</v>
      </c>
      <c r="O107" s="222"/>
    </row>
    <row r="108" spans="1:15" s="5" customFormat="1" ht="37.5" customHeight="1">
      <c r="A108" s="66"/>
      <c r="B108" s="66"/>
      <c r="C108" s="66"/>
      <c r="D108" s="66"/>
      <c r="E108" s="44"/>
      <c r="F108" s="287" t="str">
        <f t="shared" si="2"/>
        <v/>
      </c>
      <c r="G108" s="195"/>
      <c r="H108" s="87"/>
      <c r="I108" s="42"/>
      <c r="J108" s="42"/>
      <c r="K108" s="41"/>
      <c r="L108" s="84"/>
      <c r="M108" s="84"/>
      <c r="N108" s="175">
        <f t="shared" si="4"/>
        <v>0</v>
      </c>
      <c r="O108" s="222"/>
    </row>
    <row r="109" spans="1:15" s="5" customFormat="1" ht="37.5" customHeight="1">
      <c r="A109" s="66"/>
      <c r="B109" s="66"/>
      <c r="C109" s="66"/>
      <c r="D109" s="66"/>
      <c r="E109" s="44"/>
      <c r="F109" s="287" t="str">
        <f t="shared" si="2"/>
        <v/>
      </c>
      <c r="G109" s="195"/>
      <c r="H109" s="87"/>
      <c r="I109" s="42"/>
      <c r="J109" s="42"/>
      <c r="K109" s="41"/>
      <c r="L109" s="84"/>
      <c r="M109" s="84"/>
      <c r="N109" s="175">
        <f t="shared" si="4"/>
        <v>0</v>
      </c>
      <c r="O109" s="222"/>
    </row>
    <row r="110" spans="1:15" s="5" customFormat="1" ht="37.5" customHeight="1">
      <c r="A110" s="66"/>
      <c r="B110" s="66"/>
      <c r="C110" s="66"/>
      <c r="D110" s="66"/>
      <c r="E110" s="44"/>
      <c r="F110" s="287" t="str">
        <f t="shared" si="2"/>
        <v/>
      </c>
      <c r="G110" s="195"/>
      <c r="H110" s="87"/>
      <c r="I110" s="42"/>
      <c r="J110" s="42"/>
      <c r="K110" s="41"/>
      <c r="L110" s="84"/>
      <c r="M110" s="84"/>
      <c r="N110" s="175">
        <f t="shared" si="4"/>
        <v>0</v>
      </c>
      <c r="O110" s="222"/>
    </row>
    <row r="111" spans="1:15" s="5" customFormat="1" ht="37.5" customHeight="1">
      <c r="A111" s="66"/>
      <c r="B111" s="66"/>
      <c r="C111" s="66"/>
      <c r="D111" s="66"/>
      <c r="E111" s="44"/>
      <c r="F111" s="287" t="str">
        <f t="shared" si="2"/>
        <v/>
      </c>
      <c r="G111" s="195"/>
      <c r="H111" s="87"/>
      <c r="I111" s="42"/>
      <c r="J111" s="42"/>
      <c r="K111" s="41"/>
      <c r="L111" s="84"/>
      <c r="M111" s="84"/>
      <c r="N111" s="175">
        <f t="shared" si="4"/>
        <v>0</v>
      </c>
      <c r="O111" s="222"/>
    </row>
    <row r="112" spans="1:15" s="5" customFormat="1" ht="37.5" customHeight="1">
      <c r="A112" s="66"/>
      <c r="B112" s="66"/>
      <c r="C112" s="66"/>
      <c r="D112" s="66"/>
      <c r="E112" s="44"/>
      <c r="F112" s="287" t="str">
        <f t="shared" si="2"/>
        <v/>
      </c>
      <c r="G112" s="195"/>
      <c r="H112" s="87"/>
      <c r="I112" s="42"/>
      <c r="J112" s="42"/>
      <c r="K112" s="41"/>
      <c r="L112" s="84"/>
      <c r="M112" s="84"/>
      <c r="N112" s="175">
        <f t="shared" si="4"/>
        <v>0</v>
      </c>
      <c r="O112" s="222"/>
    </row>
    <row r="113" spans="1:15" s="5" customFormat="1" ht="37.5" customHeight="1">
      <c r="A113" s="66"/>
      <c r="B113" s="66"/>
      <c r="C113" s="66"/>
      <c r="D113" s="66"/>
      <c r="E113" s="44"/>
      <c r="F113" s="287" t="str">
        <f t="shared" si="2"/>
        <v/>
      </c>
      <c r="G113" s="195"/>
      <c r="H113" s="87"/>
      <c r="I113" s="42"/>
      <c r="J113" s="42"/>
      <c r="K113" s="41"/>
      <c r="L113" s="84"/>
      <c r="M113" s="84"/>
      <c r="N113" s="175">
        <f t="shared" si="4"/>
        <v>0</v>
      </c>
      <c r="O113" s="222"/>
    </row>
    <row r="114" spans="1:15" s="5" customFormat="1" ht="37.5" customHeight="1">
      <c r="A114" s="66"/>
      <c r="B114" s="66"/>
      <c r="C114" s="66"/>
      <c r="D114" s="66"/>
      <c r="E114" s="44"/>
      <c r="F114" s="287" t="str">
        <f t="shared" si="2"/>
        <v/>
      </c>
      <c r="G114" s="195"/>
      <c r="H114" s="87"/>
      <c r="I114" s="42"/>
      <c r="J114" s="42"/>
      <c r="K114" s="41"/>
      <c r="L114" s="84"/>
      <c r="M114" s="84"/>
      <c r="N114" s="175">
        <f t="shared" si="4"/>
        <v>0</v>
      </c>
      <c r="O114" s="222"/>
    </row>
    <row r="115" spans="1:15" s="5" customFormat="1" ht="37.5" customHeight="1">
      <c r="A115" s="66"/>
      <c r="B115" s="66"/>
      <c r="C115" s="66"/>
      <c r="D115" s="66"/>
      <c r="E115" s="44"/>
      <c r="F115" s="287" t="str">
        <f t="shared" si="2"/>
        <v/>
      </c>
      <c r="G115" s="195"/>
      <c r="H115" s="87"/>
      <c r="I115" s="42"/>
      <c r="J115" s="42"/>
      <c r="K115" s="41"/>
      <c r="L115" s="84"/>
      <c r="M115" s="84"/>
      <c r="N115" s="175">
        <f t="shared" si="4"/>
        <v>0</v>
      </c>
      <c r="O115" s="222"/>
    </row>
    <row r="116" spans="1:15" s="5" customFormat="1" ht="37.5" customHeight="1">
      <c r="A116" s="66"/>
      <c r="B116" s="66"/>
      <c r="C116" s="66"/>
      <c r="D116" s="66"/>
      <c r="E116" s="44"/>
      <c r="F116" s="287" t="str">
        <f t="shared" si="2"/>
        <v/>
      </c>
      <c r="G116" s="195"/>
      <c r="H116" s="87"/>
      <c r="I116" s="42"/>
      <c r="J116" s="42"/>
      <c r="K116" s="41"/>
      <c r="L116" s="84"/>
      <c r="M116" s="84"/>
      <c r="N116" s="175">
        <f t="shared" si="4"/>
        <v>0</v>
      </c>
      <c r="O116" s="222"/>
    </row>
    <row r="117" spans="1:15" s="5" customFormat="1" ht="37.5" customHeight="1">
      <c r="A117" s="66"/>
      <c r="B117" s="66"/>
      <c r="C117" s="66"/>
      <c r="D117" s="66"/>
      <c r="E117" s="44"/>
      <c r="F117" s="287" t="str">
        <f t="shared" si="2"/>
        <v/>
      </c>
      <c r="G117" s="195"/>
      <c r="H117" s="87"/>
      <c r="I117" s="42"/>
      <c r="J117" s="42"/>
      <c r="K117" s="41"/>
      <c r="L117" s="84"/>
      <c r="M117" s="84"/>
      <c r="N117" s="175">
        <f t="shared" si="4"/>
        <v>0</v>
      </c>
      <c r="O117" s="222"/>
    </row>
    <row r="118" spans="1:15" s="5" customFormat="1" ht="37.5" customHeight="1">
      <c r="A118" s="66"/>
      <c r="B118" s="66"/>
      <c r="C118" s="66"/>
      <c r="D118" s="66"/>
      <c r="E118" s="44"/>
      <c r="F118" s="287" t="str">
        <f t="shared" si="2"/>
        <v/>
      </c>
      <c r="G118" s="195"/>
      <c r="H118" s="87"/>
      <c r="I118" s="42"/>
      <c r="J118" s="42"/>
      <c r="K118" s="41"/>
      <c r="L118" s="84"/>
      <c r="M118" s="84"/>
      <c r="N118" s="175">
        <f t="shared" si="4"/>
        <v>0</v>
      </c>
      <c r="O118" s="222"/>
    </row>
    <row r="119" spans="1:15" s="5" customFormat="1" ht="37.5" customHeight="1">
      <c r="A119" s="66"/>
      <c r="B119" s="66"/>
      <c r="C119" s="66"/>
      <c r="D119" s="66"/>
      <c r="E119" s="44"/>
      <c r="F119" s="287" t="str">
        <f t="shared" si="2"/>
        <v/>
      </c>
      <c r="G119" s="195"/>
      <c r="H119" s="87"/>
      <c r="I119" s="42"/>
      <c r="J119" s="42"/>
      <c r="K119" s="41"/>
      <c r="L119" s="84"/>
      <c r="M119" s="84"/>
      <c r="N119" s="175">
        <f t="shared" si="4"/>
        <v>0</v>
      </c>
      <c r="O119" s="222"/>
    </row>
    <row r="120" spans="1:15" s="5" customFormat="1" ht="37.5" customHeight="1">
      <c r="A120" s="66"/>
      <c r="B120" s="66"/>
      <c r="C120" s="66"/>
      <c r="D120" s="66"/>
      <c r="E120" s="44"/>
      <c r="F120" s="287" t="str">
        <f t="shared" si="2"/>
        <v/>
      </c>
      <c r="G120" s="195"/>
      <c r="H120" s="87"/>
      <c r="I120" s="42"/>
      <c r="J120" s="42"/>
      <c r="K120" s="41"/>
      <c r="L120" s="84"/>
      <c r="M120" s="84"/>
      <c r="N120" s="175">
        <f t="shared" si="4"/>
        <v>0</v>
      </c>
      <c r="O120" s="222"/>
    </row>
    <row r="121" spans="1:15" s="5" customFormat="1" ht="37.5" customHeight="1">
      <c r="A121" s="66"/>
      <c r="B121" s="66"/>
      <c r="C121" s="66"/>
      <c r="D121" s="66"/>
      <c r="E121" s="44"/>
      <c r="F121" s="287" t="str">
        <f t="shared" si="2"/>
        <v/>
      </c>
      <c r="G121" s="195"/>
      <c r="H121" s="87"/>
      <c r="I121" s="42"/>
      <c r="J121" s="42"/>
      <c r="K121" s="41"/>
      <c r="L121" s="84"/>
      <c r="M121" s="84"/>
      <c r="N121" s="175">
        <f t="shared" si="4"/>
        <v>0</v>
      </c>
      <c r="O121" s="222"/>
    </row>
    <row r="122" spans="1:15" s="5" customFormat="1" ht="37.5" customHeight="1">
      <c r="A122" s="66"/>
      <c r="B122" s="66"/>
      <c r="C122" s="66"/>
      <c r="D122" s="66"/>
      <c r="E122" s="44"/>
      <c r="F122" s="287" t="str">
        <f t="shared" si="2"/>
        <v/>
      </c>
      <c r="G122" s="195"/>
      <c r="H122" s="87"/>
      <c r="I122" s="42"/>
      <c r="J122" s="42"/>
      <c r="K122" s="41"/>
      <c r="L122" s="84"/>
      <c r="M122" s="84"/>
      <c r="N122" s="175">
        <f t="shared" si="4"/>
        <v>0</v>
      </c>
      <c r="O122" s="222"/>
    </row>
    <row r="123" spans="1:15" s="5" customFormat="1" ht="37.5" customHeight="1">
      <c r="A123" s="66"/>
      <c r="B123" s="66"/>
      <c r="C123" s="66"/>
      <c r="D123" s="66"/>
      <c r="E123" s="44"/>
      <c r="F123" s="287" t="str">
        <f t="shared" si="2"/>
        <v/>
      </c>
      <c r="G123" s="195"/>
      <c r="H123" s="87"/>
      <c r="I123" s="42"/>
      <c r="J123" s="42"/>
      <c r="K123" s="41"/>
      <c r="L123" s="84"/>
      <c r="M123" s="84"/>
      <c r="N123" s="175">
        <f t="shared" si="4"/>
        <v>0</v>
      </c>
      <c r="O123" s="222"/>
    </row>
    <row r="124" spans="1:15" s="5" customFormat="1" ht="37.5" customHeight="1">
      <c r="A124" s="66"/>
      <c r="B124" s="66"/>
      <c r="C124" s="66"/>
      <c r="D124" s="66"/>
      <c r="E124" s="44"/>
      <c r="F124" s="287" t="str">
        <f t="shared" si="2"/>
        <v/>
      </c>
      <c r="G124" s="195"/>
      <c r="H124" s="87"/>
      <c r="I124" s="42"/>
      <c r="J124" s="42"/>
      <c r="K124" s="41"/>
      <c r="L124" s="84"/>
      <c r="M124" s="84"/>
      <c r="N124" s="175">
        <f t="shared" si="4"/>
        <v>0</v>
      </c>
      <c r="O124" s="222"/>
    </row>
    <row r="125" spans="1:15" s="5" customFormat="1" ht="37.5" customHeight="1">
      <c r="A125" s="66"/>
      <c r="B125" s="66"/>
      <c r="C125" s="66"/>
      <c r="D125" s="66"/>
      <c r="E125" s="44"/>
      <c r="F125" s="287" t="str">
        <f t="shared" si="2"/>
        <v/>
      </c>
      <c r="G125" s="195"/>
      <c r="H125" s="87"/>
      <c r="I125" s="42"/>
      <c r="J125" s="42"/>
      <c r="K125" s="41"/>
      <c r="L125" s="84"/>
      <c r="M125" s="84"/>
      <c r="N125" s="175">
        <f t="shared" si="4"/>
        <v>0</v>
      </c>
      <c r="O125" s="222"/>
    </row>
    <row r="126" spans="1:15" s="5" customFormat="1" ht="37.5" customHeight="1">
      <c r="A126" s="66"/>
      <c r="B126" s="66"/>
      <c r="C126" s="66"/>
      <c r="D126" s="66"/>
      <c r="E126" s="44"/>
      <c r="F126" s="287" t="str">
        <f t="shared" si="2"/>
        <v/>
      </c>
      <c r="G126" s="195"/>
      <c r="H126" s="87"/>
      <c r="I126" s="42"/>
      <c r="J126" s="42"/>
      <c r="K126" s="41"/>
      <c r="L126" s="84"/>
      <c r="M126" s="84"/>
      <c r="N126" s="175">
        <f t="shared" si="4"/>
        <v>0</v>
      </c>
      <c r="O126" s="222"/>
    </row>
    <row r="127" spans="1:15" s="5" customFormat="1" ht="37.5" customHeight="1">
      <c r="A127" s="66"/>
      <c r="B127" s="66"/>
      <c r="C127" s="66"/>
      <c r="D127" s="66"/>
      <c r="E127" s="44"/>
      <c r="F127" s="287" t="str">
        <f t="shared" si="2"/>
        <v/>
      </c>
      <c r="G127" s="195"/>
      <c r="H127" s="87"/>
      <c r="I127" s="42"/>
      <c r="J127" s="42"/>
      <c r="K127" s="41"/>
      <c r="L127" s="84"/>
      <c r="M127" s="84"/>
      <c r="N127" s="175">
        <f t="shared" si="4"/>
        <v>0</v>
      </c>
      <c r="O127" s="222"/>
    </row>
    <row r="128" spans="1:15" s="5" customFormat="1" ht="37.5" customHeight="1">
      <c r="A128" s="66"/>
      <c r="B128" s="66"/>
      <c r="C128" s="66"/>
      <c r="D128" s="66"/>
      <c r="E128" s="44"/>
      <c r="F128" s="287" t="str">
        <f t="shared" si="2"/>
        <v/>
      </c>
      <c r="G128" s="195"/>
      <c r="H128" s="87"/>
      <c r="I128" s="42"/>
      <c r="J128" s="42"/>
      <c r="K128" s="41"/>
      <c r="L128" s="84"/>
      <c r="M128" s="84"/>
      <c r="N128" s="175">
        <f t="shared" si="4"/>
        <v>0</v>
      </c>
      <c r="O128" s="222"/>
    </row>
    <row r="129" spans="1:15" s="5" customFormat="1" ht="37.5" customHeight="1">
      <c r="A129" s="66"/>
      <c r="B129" s="66"/>
      <c r="C129" s="66"/>
      <c r="D129" s="66"/>
      <c r="E129" s="44"/>
      <c r="F129" s="287" t="str">
        <f t="shared" si="2"/>
        <v/>
      </c>
      <c r="G129" s="195"/>
      <c r="H129" s="87"/>
      <c r="I129" s="42"/>
      <c r="J129" s="42"/>
      <c r="K129" s="41"/>
      <c r="L129" s="84"/>
      <c r="M129" s="84"/>
      <c r="N129" s="175">
        <f t="shared" si="4"/>
        <v>0</v>
      </c>
      <c r="O129" s="222"/>
    </row>
    <row r="130" spans="1:15" s="5" customFormat="1" ht="37.5" customHeight="1">
      <c r="A130" s="66"/>
      <c r="B130" s="66"/>
      <c r="C130" s="66"/>
      <c r="D130" s="66"/>
      <c r="E130" s="44"/>
      <c r="F130" s="287" t="str">
        <f t="shared" si="2"/>
        <v/>
      </c>
      <c r="G130" s="195"/>
      <c r="H130" s="87"/>
      <c r="I130" s="42"/>
      <c r="J130" s="42"/>
      <c r="K130" s="41"/>
      <c r="L130" s="84"/>
      <c r="M130" s="84"/>
      <c r="N130" s="175">
        <f t="shared" si="4"/>
        <v>0</v>
      </c>
      <c r="O130" s="222"/>
    </row>
    <row r="131" spans="1:15" s="5" customFormat="1" ht="37.5" customHeight="1">
      <c r="A131" s="66"/>
      <c r="B131" s="66"/>
      <c r="C131" s="66"/>
      <c r="D131" s="66"/>
      <c r="E131" s="44"/>
      <c r="F131" s="287" t="str">
        <f t="shared" si="2"/>
        <v/>
      </c>
      <c r="G131" s="195"/>
      <c r="H131" s="87"/>
      <c r="I131" s="42"/>
      <c r="J131" s="42"/>
      <c r="K131" s="41"/>
      <c r="L131" s="84"/>
      <c r="M131" s="84"/>
      <c r="N131" s="175">
        <f t="shared" si="4"/>
        <v>0</v>
      </c>
      <c r="O131" s="222"/>
    </row>
    <row r="132" spans="1:15" s="5" customFormat="1" ht="37.5" customHeight="1">
      <c r="A132" s="66"/>
      <c r="B132" s="66"/>
      <c r="C132" s="66"/>
      <c r="D132" s="66"/>
      <c r="E132" s="44"/>
      <c r="F132" s="287" t="str">
        <f t="shared" si="2"/>
        <v/>
      </c>
      <c r="G132" s="195"/>
      <c r="H132" s="87"/>
      <c r="I132" s="42"/>
      <c r="J132" s="42"/>
      <c r="K132" s="41"/>
      <c r="L132" s="84"/>
      <c r="M132" s="84"/>
      <c r="N132" s="175">
        <f t="shared" si="4"/>
        <v>0</v>
      </c>
      <c r="O132" s="222"/>
    </row>
    <row r="133" spans="1:15" s="5" customFormat="1" ht="37.5" customHeight="1">
      <c r="A133" s="66"/>
      <c r="B133" s="66"/>
      <c r="C133" s="66"/>
      <c r="D133" s="66"/>
      <c r="E133" s="44"/>
      <c r="F133" s="287" t="str">
        <f t="shared" si="2"/>
        <v/>
      </c>
      <c r="G133" s="195"/>
      <c r="H133" s="87"/>
      <c r="I133" s="42"/>
      <c r="J133" s="42"/>
      <c r="K133" s="41"/>
      <c r="L133" s="84"/>
      <c r="M133" s="84"/>
      <c r="N133" s="175">
        <f t="shared" si="4"/>
        <v>0</v>
      </c>
      <c r="O133" s="222"/>
    </row>
    <row r="134" spans="1:15" s="5" customFormat="1" ht="37.5" customHeight="1">
      <c r="A134" s="66"/>
      <c r="B134" s="66"/>
      <c r="C134" s="66"/>
      <c r="D134" s="66"/>
      <c r="E134" s="44"/>
      <c r="F134" s="287" t="str">
        <f t="shared" si="2"/>
        <v/>
      </c>
      <c r="G134" s="195"/>
      <c r="H134" s="87"/>
      <c r="I134" s="42"/>
      <c r="J134" s="42"/>
      <c r="K134" s="41"/>
      <c r="L134" s="84"/>
      <c r="M134" s="84"/>
      <c r="N134" s="175">
        <f t="shared" si="4"/>
        <v>0</v>
      </c>
      <c r="O134" s="222"/>
    </row>
    <row r="135" spans="1:15" s="5" customFormat="1" ht="37.5" customHeight="1">
      <c r="A135" s="66"/>
      <c r="B135" s="66"/>
      <c r="C135" s="66"/>
      <c r="D135" s="66"/>
      <c r="E135" s="44"/>
      <c r="F135" s="287" t="str">
        <f t="shared" si="2"/>
        <v/>
      </c>
      <c r="G135" s="195"/>
      <c r="H135" s="87"/>
      <c r="I135" s="42"/>
      <c r="J135" s="42"/>
      <c r="K135" s="41"/>
      <c r="L135" s="84"/>
      <c r="M135" s="84"/>
      <c r="N135" s="175">
        <f t="shared" si="4"/>
        <v>0</v>
      </c>
      <c r="O135" s="222"/>
    </row>
    <row r="136" spans="1:15" s="5" customFormat="1" ht="37.5" customHeight="1">
      <c r="A136" s="66"/>
      <c r="B136" s="66"/>
      <c r="C136" s="66"/>
      <c r="D136" s="66"/>
      <c r="E136" s="44"/>
      <c r="F136" s="287" t="str">
        <f t="shared" si="2"/>
        <v/>
      </c>
      <c r="G136" s="195"/>
      <c r="H136" s="87"/>
      <c r="I136" s="42"/>
      <c r="J136" s="42"/>
      <c r="K136" s="41"/>
      <c r="L136" s="84"/>
      <c r="M136" s="84"/>
      <c r="N136" s="175">
        <f t="shared" si="4"/>
        <v>0</v>
      </c>
      <c r="O136" s="222"/>
    </row>
    <row r="137" spans="1:15" s="5" customFormat="1" ht="37.5" customHeight="1">
      <c r="A137" s="66"/>
      <c r="B137" s="66"/>
      <c r="C137" s="66"/>
      <c r="D137" s="66"/>
      <c r="E137" s="44"/>
      <c r="F137" s="287" t="str">
        <f t="shared" si="2"/>
        <v/>
      </c>
      <c r="G137" s="195"/>
      <c r="H137" s="87"/>
      <c r="I137" s="42"/>
      <c r="J137" s="42"/>
      <c r="K137" s="41"/>
      <c r="L137" s="84"/>
      <c r="M137" s="84"/>
      <c r="N137" s="175">
        <f t="shared" si="4"/>
        <v>0</v>
      </c>
      <c r="O137" s="222"/>
    </row>
    <row r="138" spans="1:15" s="5" customFormat="1" ht="37.5" customHeight="1">
      <c r="A138" s="66"/>
      <c r="B138" s="66"/>
      <c r="C138" s="66"/>
      <c r="D138" s="66"/>
      <c r="E138" s="44"/>
      <c r="F138" s="287" t="str">
        <f t="shared" si="2"/>
        <v/>
      </c>
      <c r="G138" s="195"/>
      <c r="H138" s="87"/>
      <c r="I138" s="42"/>
      <c r="J138" s="42"/>
      <c r="K138" s="41"/>
      <c r="L138" s="84"/>
      <c r="M138" s="84"/>
      <c r="N138" s="175">
        <f t="shared" si="4"/>
        <v>0</v>
      </c>
      <c r="O138" s="222"/>
    </row>
    <row r="139" spans="1:15" s="5" customFormat="1" ht="37.5" customHeight="1">
      <c r="A139" s="66"/>
      <c r="B139" s="66"/>
      <c r="C139" s="66"/>
      <c r="D139" s="66"/>
      <c r="E139" s="44"/>
      <c r="F139" s="287" t="str">
        <f t="shared" si="2"/>
        <v/>
      </c>
      <c r="G139" s="195"/>
      <c r="H139" s="87"/>
      <c r="I139" s="42"/>
      <c r="J139" s="42"/>
      <c r="K139" s="41"/>
      <c r="L139" s="84"/>
      <c r="M139" s="84"/>
      <c r="N139" s="175">
        <f t="shared" ref="N139:N202" si="5">DATEDIF(L139,M139,"d")/365</f>
        <v>0</v>
      </c>
      <c r="O139" s="222"/>
    </row>
    <row r="140" spans="1:15" s="5" customFormat="1" ht="37.5" customHeight="1">
      <c r="A140" s="66"/>
      <c r="B140" s="66"/>
      <c r="C140" s="66"/>
      <c r="D140" s="66"/>
      <c r="E140" s="44"/>
      <c r="F140" s="287" t="str">
        <f t="shared" si="2"/>
        <v/>
      </c>
      <c r="G140" s="195"/>
      <c r="H140" s="87"/>
      <c r="I140" s="42"/>
      <c r="J140" s="42"/>
      <c r="K140" s="41"/>
      <c r="L140" s="84"/>
      <c r="M140" s="84"/>
      <c r="N140" s="175">
        <f t="shared" si="5"/>
        <v>0</v>
      </c>
      <c r="O140" s="222"/>
    </row>
    <row r="141" spans="1:15" s="5" customFormat="1" ht="37.5" customHeight="1">
      <c r="A141" s="66"/>
      <c r="B141" s="66"/>
      <c r="C141" s="66"/>
      <c r="D141" s="66"/>
      <c r="E141" s="44"/>
      <c r="F141" s="287" t="str">
        <f t="shared" si="2"/>
        <v/>
      </c>
      <c r="G141" s="195"/>
      <c r="H141" s="87"/>
      <c r="I141" s="42"/>
      <c r="J141" s="42"/>
      <c r="K141" s="41"/>
      <c r="L141" s="84"/>
      <c r="M141" s="84"/>
      <c r="N141" s="175">
        <f t="shared" si="5"/>
        <v>0</v>
      </c>
      <c r="O141" s="222"/>
    </row>
    <row r="142" spans="1:15" s="5" customFormat="1" ht="37.5" customHeight="1">
      <c r="A142" s="66"/>
      <c r="B142" s="66"/>
      <c r="C142" s="66"/>
      <c r="D142" s="66"/>
      <c r="E142" s="44"/>
      <c r="F142" s="287" t="str">
        <f t="shared" si="2"/>
        <v/>
      </c>
      <c r="G142" s="195"/>
      <c r="H142" s="87"/>
      <c r="I142" s="42"/>
      <c r="J142" s="42"/>
      <c r="K142" s="41"/>
      <c r="L142" s="84"/>
      <c r="M142" s="84"/>
      <c r="N142" s="175">
        <f t="shared" si="5"/>
        <v>0</v>
      </c>
      <c r="O142" s="222"/>
    </row>
    <row r="143" spans="1:15" s="5" customFormat="1" ht="37.5" customHeight="1">
      <c r="A143" s="66"/>
      <c r="B143" s="66"/>
      <c r="C143" s="66"/>
      <c r="D143" s="66"/>
      <c r="E143" s="44"/>
      <c r="F143" s="287" t="str">
        <f t="shared" si="2"/>
        <v/>
      </c>
      <c r="G143" s="195"/>
      <c r="H143" s="87"/>
      <c r="I143" s="42"/>
      <c r="J143" s="42"/>
      <c r="K143" s="41"/>
      <c r="L143" s="84"/>
      <c r="M143" s="84"/>
      <c r="N143" s="175">
        <f t="shared" si="5"/>
        <v>0</v>
      </c>
      <c r="O143" s="222"/>
    </row>
    <row r="144" spans="1:15" s="5" customFormat="1" ht="37.5" customHeight="1">
      <c r="A144" s="66"/>
      <c r="B144" s="66"/>
      <c r="C144" s="66"/>
      <c r="D144" s="66"/>
      <c r="E144" s="44"/>
      <c r="F144" s="287" t="str">
        <f t="shared" si="2"/>
        <v/>
      </c>
      <c r="G144" s="195"/>
      <c r="H144" s="87"/>
      <c r="I144" s="42"/>
      <c r="J144" s="42"/>
      <c r="K144" s="41"/>
      <c r="L144" s="84"/>
      <c r="M144" s="84"/>
      <c r="N144" s="175">
        <f t="shared" si="5"/>
        <v>0</v>
      </c>
      <c r="O144" s="222"/>
    </row>
    <row r="145" spans="1:15" s="5" customFormat="1" ht="37.5" customHeight="1">
      <c r="A145" s="66"/>
      <c r="B145" s="66"/>
      <c r="C145" s="66"/>
      <c r="D145" s="66"/>
      <c r="E145" s="44"/>
      <c r="F145" s="287" t="str">
        <f t="shared" si="2"/>
        <v/>
      </c>
      <c r="G145" s="195"/>
      <c r="H145" s="87"/>
      <c r="I145" s="42"/>
      <c r="J145" s="42"/>
      <c r="K145" s="41"/>
      <c r="L145" s="84"/>
      <c r="M145" s="84"/>
      <c r="N145" s="175">
        <f t="shared" si="5"/>
        <v>0</v>
      </c>
      <c r="O145" s="222"/>
    </row>
    <row r="146" spans="1:15" s="5" customFormat="1" ht="37.5" customHeight="1">
      <c r="A146" s="66"/>
      <c r="B146" s="66"/>
      <c r="C146" s="66"/>
      <c r="D146" s="66"/>
      <c r="E146" s="44"/>
      <c r="F146" s="287" t="str">
        <f t="shared" si="2"/>
        <v/>
      </c>
      <c r="G146" s="195"/>
      <c r="H146" s="87"/>
      <c r="I146" s="42"/>
      <c r="J146" s="42"/>
      <c r="K146" s="41"/>
      <c r="L146" s="84"/>
      <c r="M146" s="84"/>
      <c r="N146" s="175">
        <f t="shared" si="5"/>
        <v>0</v>
      </c>
      <c r="O146" s="222"/>
    </row>
    <row r="147" spans="1:15" s="5" customFormat="1" ht="37.5" customHeight="1">
      <c r="A147" s="66"/>
      <c r="B147" s="66"/>
      <c r="C147" s="66"/>
      <c r="D147" s="66"/>
      <c r="E147" s="44"/>
      <c r="F147" s="287" t="str">
        <f t="shared" si="2"/>
        <v/>
      </c>
      <c r="G147" s="195"/>
      <c r="H147" s="87"/>
      <c r="I147" s="42"/>
      <c r="J147" s="42"/>
      <c r="K147" s="41"/>
      <c r="L147" s="84"/>
      <c r="M147" s="84"/>
      <c r="N147" s="175">
        <f t="shared" si="5"/>
        <v>0</v>
      </c>
      <c r="O147" s="222"/>
    </row>
    <row r="148" spans="1:15" s="5" customFormat="1" ht="37.5" customHeight="1">
      <c r="A148" s="66"/>
      <c r="B148" s="66"/>
      <c r="C148" s="66"/>
      <c r="D148" s="66"/>
      <c r="E148" s="44"/>
      <c r="F148" s="287" t="str">
        <f t="shared" si="2"/>
        <v/>
      </c>
      <c r="G148" s="195"/>
      <c r="H148" s="87"/>
      <c r="I148" s="42"/>
      <c r="J148" s="42"/>
      <c r="K148" s="41"/>
      <c r="L148" s="84"/>
      <c r="M148" s="84"/>
      <c r="N148" s="175">
        <f t="shared" si="5"/>
        <v>0</v>
      </c>
      <c r="O148" s="222"/>
    </row>
    <row r="149" spans="1:15" s="5" customFormat="1" ht="37.5" customHeight="1">
      <c r="A149" s="66"/>
      <c r="B149" s="66"/>
      <c r="C149" s="66"/>
      <c r="D149" s="66"/>
      <c r="E149" s="44"/>
      <c r="F149" s="287" t="str">
        <f t="shared" si="2"/>
        <v/>
      </c>
      <c r="G149" s="195"/>
      <c r="H149" s="87"/>
      <c r="I149" s="42"/>
      <c r="J149" s="42"/>
      <c r="K149" s="41"/>
      <c r="L149" s="84"/>
      <c r="M149" s="84"/>
      <c r="N149" s="175">
        <f t="shared" si="5"/>
        <v>0</v>
      </c>
      <c r="O149" s="222"/>
    </row>
    <row r="150" spans="1:15" s="5" customFormat="1" ht="37.5" customHeight="1">
      <c r="A150" s="66"/>
      <c r="B150" s="66"/>
      <c r="C150" s="66"/>
      <c r="D150" s="66"/>
      <c r="E150" s="44"/>
      <c r="F150" s="287" t="str">
        <f t="shared" si="2"/>
        <v/>
      </c>
      <c r="G150" s="195"/>
      <c r="H150" s="87"/>
      <c r="I150" s="42"/>
      <c r="J150" s="42"/>
      <c r="K150" s="41"/>
      <c r="L150" s="84"/>
      <c r="M150" s="84"/>
      <c r="N150" s="175">
        <f t="shared" si="5"/>
        <v>0</v>
      </c>
      <c r="O150" s="222"/>
    </row>
    <row r="151" spans="1:15" s="5" customFormat="1" ht="37.5" customHeight="1">
      <c r="A151" s="66"/>
      <c r="B151" s="66"/>
      <c r="C151" s="66"/>
      <c r="D151" s="66"/>
      <c r="E151" s="44"/>
      <c r="F151" s="287" t="str">
        <f t="shared" si="2"/>
        <v/>
      </c>
      <c r="G151" s="195"/>
      <c r="H151" s="87"/>
      <c r="I151" s="42"/>
      <c r="J151" s="42"/>
      <c r="K151" s="41"/>
      <c r="L151" s="84"/>
      <c r="M151" s="84"/>
      <c r="N151" s="175">
        <f t="shared" si="5"/>
        <v>0</v>
      </c>
      <c r="O151" s="222"/>
    </row>
    <row r="152" spans="1:15" s="5" customFormat="1" ht="37.5" customHeight="1">
      <c r="A152" s="66"/>
      <c r="B152" s="66"/>
      <c r="C152" s="66"/>
      <c r="D152" s="66"/>
      <c r="E152" s="44"/>
      <c r="F152" s="287" t="str">
        <f t="shared" si="2"/>
        <v/>
      </c>
      <c r="G152" s="195"/>
      <c r="H152" s="87"/>
      <c r="I152" s="42"/>
      <c r="J152" s="42"/>
      <c r="K152" s="41"/>
      <c r="L152" s="84"/>
      <c r="M152" s="84"/>
      <c r="N152" s="175">
        <f t="shared" si="5"/>
        <v>0</v>
      </c>
      <c r="O152" s="222"/>
    </row>
    <row r="153" spans="1:15" s="5" customFormat="1" ht="37.5" customHeight="1">
      <c r="A153" s="66"/>
      <c r="B153" s="66"/>
      <c r="C153" s="66"/>
      <c r="D153" s="66"/>
      <c r="E153" s="44"/>
      <c r="F153" s="287" t="str">
        <f t="shared" si="2"/>
        <v/>
      </c>
      <c r="G153" s="195"/>
      <c r="H153" s="87"/>
      <c r="I153" s="42"/>
      <c r="J153" s="42"/>
      <c r="K153" s="41"/>
      <c r="L153" s="84"/>
      <c r="M153" s="84"/>
      <c r="N153" s="175">
        <f t="shared" si="5"/>
        <v>0</v>
      </c>
      <c r="O153" s="222"/>
    </row>
    <row r="154" spans="1:15" s="5" customFormat="1" ht="37.5" customHeight="1">
      <c r="A154" s="66"/>
      <c r="B154" s="66"/>
      <c r="C154" s="66"/>
      <c r="D154" s="66"/>
      <c r="E154" s="44"/>
      <c r="F154" s="287" t="str">
        <f t="shared" si="2"/>
        <v/>
      </c>
      <c r="G154" s="195"/>
      <c r="H154" s="87"/>
      <c r="I154" s="42"/>
      <c r="J154" s="42"/>
      <c r="K154" s="41"/>
      <c r="L154" s="84"/>
      <c r="M154" s="84"/>
      <c r="N154" s="175">
        <f t="shared" si="5"/>
        <v>0</v>
      </c>
      <c r="O154" s="222"/>
    </row>
    <row r="155" spans="1:15" s="5" customFormat="1" ht="37.5" customHeight="1">
      <c r="A155" s="66"/>
      <c r="B155" s="66"/>
      <c r="C155" s="66"/>
      <c r="D155" s="66"/>
      <c r="E155" s="44"/>
      <c r="F155" s="287" t="str">
        <f t="shared" si="2"/>
        <v/>
      </c>
      <c r="G155" s="195"/>
      <c r="H155" s="87"/>
      <c r="I155" s="42"/>
      <c r="J155" s="42"/>
      <c r="K155" s="41"/>
      <c r="L155" s="84"/>
      <c r="M155" s="84"/>
      <c r="N155" s="175">
        <f t="shared" si="5"/>
        <v>0</v>
      </c>
      <c r="O155" s="222"/>
    </row>
    <row r="156" spans="1:15" s="5" customFormat="1" ht="37.5" customHeight="1">
      <c r="A156" s="66"/>
      <c r="B156" s="66"/>
      <c r="C156" s="66"/>
      <c r="D156" s="66"/>
      <c r="E156" s="44"/>
      <c r="F156" s="287" t="str">
        <f t="shared" si="2"/>
        <v/>
      </c>
      <c r="G156" s="195"/>
      <c r="H156" s="87"/>
      <c r="I156" s="42"/>
      <c r="J156" s="42"/>
      <c r="K156" s="41"/>
      <c r="L156" s="84"/>
      <c r="M156" s="84"/>
      <c r="N156" s="175">
        <f t="shared" si="5"/>
        <v>0</v>
      </c>
      <c r="O156" s="222"/>
    </row>
    <row r="157" spans="1:15" s="5" customFormat="1" ht="37.5" customHeight="1">
      <c r="A157" s="66"/>
      <c r="B157" s="66"/>
      <c r="C157" s="66"/>
      <c r="D157" s="66"/>
      <c r="E157" s="44"/>
      <c r="F157" s="287" t="str">
        <f t="shared" si="2"/>
        <v/>
      </c>
      <c r="G157" s="195"/>
      <c r="H157" s="87"/>
      <c r="I157" s="42"/>
      <c r="J157" s="42"/>
      <c r="K157" s="41"/>
      <c r="L157" s="84"/>
      <c r="M157" s="84"/>
      <c r="N157" s="175">
        <f t="shared" si="5"/>
        <v>0</v>
      </c>
      <c r="O157" s="222"/>
    </row>
    <row r="158" spans="1:15" s="5" customFormat="1" ht="37.5" customHeight="1">
      <c r="A158" s="66"/>
      <c r="B158" s="66"/>
      <c r="C158" s="66"/>
      <c r="D158" s="66"/>
      <c r="E158" s="44"/>
      <c r="F158" s="287" t="str">
        <f t="shared" si="2"/>
        <v/>
      </c>
      <c r="G158" s="195"/>
      <c r="H158" s="87"/>
      <c r="I158" s="42"/>
      <c r="J158" s="42"/>
      <c r="K158" s="41"/>
      <c r="L158" s="84"/>
      <c r="M158" s="84"/>
      <c r="N158" s="175">
        <f t="shared" si="5"/>
        <v>0</v>
      </c>
      <c r="O158" s="222"/>
    </row>
    <row r="159" spans="1:15" s="5" customFormat="1" ht="37.5" customHeight="1">
      <c r="A159" s="66"/>
      <c r="B159" s="66"/>
      <c r="C159" s="66"/>
      <c r="D159" s="66"/>
      <c r="E159" s="44"/>
      <c r="F159" s="287" t="str">
        <f t="shared" si="2"/>
        <v/>
      </c>
      <c r="G159" s="195"/>
      <c r="H159" s="87"/>
      <c r="I159" s="42"/>
      <c r="J159" s="42"/>
      <c r="K159" s="41"/>
      <c r="L159" s="84"/>
      <c r="M159" s="84"/>
      <c r="N159" s="175">
        <f t="shared" si="5"/>
        <v>0</v>
      </c>
      <c r="O159" s="222"/>
    </row>
    <row r="160" spans="1:15" s="5" customFormat="1" ht="37.5" customHeight="1">
      <c r="A160" s="66"/>
      <c r="B160" s="66"/>
      <c r="C160" s="66"/>
      <c r="D160" s="66"/>
      <c r="E160" s="44"/>
      <c r="F160" s="287" t="str">
        <f t="shared" si="2"/>
        <v/>
      </c>
      <c r="G160" s="195"/>
      <c r="H160" s="87"/>
      <c r="I160" s="42"/>
      <c r="J160" s="42"/>
      <c r="K160" s="41"/>
      <c r="L160" s="84"/>
      <c r="M160" s="84"/>
      <c r="N160" s="175">
        <f t="shared" si="5"/>
        <v>0</v>
      </c>
      <c r="O160" s="222"/>
    </row>
    <row r="161" spans="1:15" s="5" customFormat="1" ht="37.5" customHeight="1">
      <c r="A161" s="66"/>
      <c r="B161" s="66"/>
      <c r="C161" s="66"/>
      <c r="D161" s="66"/>
      <c r="E161" s="44"/>
      <c r="F161" s="287" t="str">
        <f t="shared" si="2"/>
        <v/>
      </c>
      <c r="G161" s="195"/>
      <c r="H161" s="87"/>
      <c r="I161" s="42"/>
      <c r="J161" s="42"/>
      <c r="K161" s="41"/>
      <c r="L161" s="84"/>
      <c r="M161" s="84"/>
      <c r="N161" s="175">
        <f t="shared" si="5"/>
        <v>0</v>
      </c>
      <c r="O161" s="222"/>
    </row>
    <row r="162" spans="1:15" s="5" customFormat="1" ht="37.5" customHeight="1">
      <c r="A162" s="66"/>
      <c r="B162" s="66"/>
      <c r="C162" s="66"/>
      <c r="D162" s="66"/>
      <c r="E162" s="44"/>
      <c r="F162" s="287" t="str">
        <f t="shared" si="2"/>
        <v/>
      </c>
      <c r="G162" s="195"/>
      <c r="H162" s="87"/>
      <c r="I162" s="42"/>
      <c r="J162" s="42"/>
      <c r="K162" s="41"/>
      <c r="L162" s="84"/>
      <c r="M162" s="84"/>
      <c r="N162" s="175">
        <f t="shared" si="5"/>
        <v>0</v>
      </c>
      <c r="O162" s="222"/>
    </row>
    <row r="163" spans="1:15" s="5" customFormat="1" ht="37.5" customHeight="1">
      <c r="A163" s="66"/>
      <c r="B163" s="66"/>
      <c r="C163" s="66"/>
      <c r="D163" s="66"/>
      <c r="E163" s="44"/>
      <c r="F163" s="287" t="str">
        <f t="shared" si="2"/>
        <v/>
      </c>
      <c r="G163" s="195"/>
      <c r="H163" s="87"/>
      <c r="I163" s="42"/>
      <c r="J163" s="42"/>
      <c r="K163" s="41"/>
      <c r="L163" s="84"/>
      <c r="M163" s="84"/>
      <c r="N163" s="175">
        <f t="shared" si="5"/>
        <v>0</v>
      </c>
      <c r="O163" s="222"/>
    </row>
    <row r="164" spans="1:15" s="5" customFormat="1" ht="37.5" customHeight="1">
      <c r="A164" s="66"/>
      <c r="B164" s="66"/>
      <c r="C164" s="66"/>
      <c r="D164" s="66"/>
      <c r="E164" s="44"/>
      <c r="F164" s="287" t="str">
        <f t="shared" si="2"/>
        <v/>
      </c>
      <c r="G164" s="195"/>
      <c r="H164" s="87"/>
      <c r="I164" s="42"/>
      <c r="J164" s="42"/>
      <c r="K164" s="41"/>
      <c r="L164" s="84"/>
      <c r="M164" s="84"/>
      <c r="N164" s="175">
        <f t="shared" si="5"/>
        <v>0</v>
      </c>
      <c r="O164" s="222"/>
    </row>
    <row r="165" spans="1:15" s="5" customFormat="1" ht="37.5" customHeight="1">
      <c r="A165" s="66"/>
      <c r="B165" s="66"/>
      <c r="C165" s="66"/>
      <c r="D165" s="66"/>
      <c r="E165" s="44"/>
      <c r="F165" s="287" t="str">
        <f t="shared" si="2"/>
        <v/>
      </c>
      <c r="G165" s="195"/>
      <c r="H165" s="87"/>
      <c r="I165" s="42"/>
      <c r="J165" s="42"/>
      <c r="K165" s="41"/>
      <c r="L165" s="84"/>
      <c r="M165" s="84"/>
      <c r="N165" s="175">
        <f t="shared" si="5"/>
        <v>0</v>
      </c>
      <c r="O165" s="222"/>
    </row>
    <row r="166" spans="1:15" s="5" customFormat="1" ht="37.5" customHeight="1">
      <c r="A166" s="66"/>
      <c r="B166" s="66"/>
      <c r="C166" s="66"/>
      <c r="D166" s="66"/>
      <c r="E166" s="44"/>
      <c r="F166" s="287" t="str">
        <f t="shared" si="2"/>
        <v/>
      </c>
      <c r="G166" s="195"/>
      <c r="H166" s="87"/>
      <c r="I166" s="42"/>
      <c r="J166" s="42"/>
      <c r="K166" s="41"/>
      <c r="L166" s="84"/>
      <c r="M166" s="84"/>
      <c r="N166" s="175">
        <f t="shared" si="5"/>
        <v>0</v>
      </c>
      <c r="O166" s="222"/>
    </row>
    <row r="167" spans="1:15" s="5" customFormat="1" ht="37.5" customHeight="1">
      <c r="A167" s="66"/>
      <c r="B167" s="66"/>
      <c r="C167" s="66"/>
      <c r="D167" s="66"/>
      <c r="E167" s="44"/>
      <c r="F167" s="287" t="str">
        <f t="shared" si="2"/>
        <v/>
      </c>
      <c r="G167" s="195"/>
      <c r="H167" s="87"/>
      <c r="I167" s="42"/>
      <c r="J167" s="42"/>
      <c r="K167" s="41"/>
      <c r="L167" s="84"/>
      <c r="M167" s="84"/>
      <c r="N167" s="175">
        <f t="shared" si="5"/>
        <v>0</v>
      </c>
      <c r="O167" s="222"/>
    </row>
    <row r="168" spans="1:15" s="5" customFormat="1" ht="37.5" customHeight="1">
      <c r="A168" s="66"/>
      <c r="B168" s="66"/>
      <c r="C168" s="66"/>
      <c r="D168" s="66"/>
      <c r="E168" s="44"/>
      <c r="F168" s="287" t="str">
        <f t="shared" si="2"/>
        <v/>
      </c>
      <c r="G168" s="195"/>
      <c r="H168" s="87"/>
      <c r="I168" s="42"/>
      <c r="J168" s="42"/>
      <c r="K168" s="41"/>
      <c r="L168" s="84"/>
      <c r="M168" s="84"/>
      <c r="N168" s="175">
        <f t="shared" si="5"/>
        <v>0</v>
      </c>
      <c r="O168" s="222"/>
    </row>
    <row r="169" spans="1:15" s="5" customFormat="1" ht="37.5" customHeight="1">
      <c r="A169" s="66"/>
      <c r="B169" s="66"/>
      <c r="C169" s="66"/>
      <c r="D169" s="66"/>
      <c r="E169" s="44"/>
      <c r="F169" s="287" t="str">
        <f t="shared" si="2"/>
        <v/>
      </c>
      <c r="G169" s="195"/>
      <c r="H169" s="87"/>
      <c r="I169" s="42"/>
      <c r="J169" s="42"/>
      <c r="K169" s="41"/>
      <c r="L169" s="84"/>
      <c r="M169" s="84"/>
      <c r="N169" s="175">
        <f t="shared" si="5"/>
        <v>0</v>
      </c>
      <c r="O169" s="222"/>
    </row>
    <row r="170" spans="1:15" s="5" customFormat="1" ht="37.5" customHeight="1">
      <c r="A170" s="66"/>
      <c r="B170" s="66"/>
      <c r="C170" s="66"/>
      <c r="D170" s="66"/>
      <c r="E170" s="44"/>
      <c r="F170" s="287" t="str">
        <f t="shared" si="2"/>
        <v/>
      </c>
      <c r="G170" s="195"/>
      <c r="H170" s="87"/>
      <c r="I170" s="42"/>
      <c r="J170" s="42"/>
      <c r="K170" s="41"/>
      <c r="L170" s="84"/>
      <c r="M170" s="84"/>
      <c r="N170" s="175">
        <f t="shared" si="5"/>
        <v>0</v>
      </c>
      <c r="O170" s="222"/>
    </row>
    <row r="171" spans="1:15" s="5" customFormat="1" ht="37.5" customHeight="1">
      <c r="A171" s="66"/>
      <c r="B171" s="66"/>
      <c r="C171" s="66"/>
      <c r="D171" s="66"/>
      <c r="E171" s="44"/>
      <c r="F171" s="287" t="str">
        <f t="shared" si="2"/>
        <v/>
      </c>
      <c r="G171" s="195"/>
      <c r="H171" s="87"/>
      <c r="I171" s="42"/>
      <c r="J171" s="42"/>
      <c r="K171" s="41"/>
      <c r="L171" s="84"/>
      <c r="M171" s="84"/>
      <c r="N171" s="175">
        <f t="shared" si="5"/>
        <v>0</v>
      </c>
      <c r="O171" s="222"/>
    </row>
    <row r="172" spans="1:15" s="5" customFormat="1" ht="37.5" customHeight="1">
      <c r="A172" s="66"/>
      <c r="B172" s="66"/>
      <c r="C172" s="66"/>
      <c r="D172" s="66"/>
      <c r="E172" s="44"/>
      <c r="F172" s="287" t="str">
        <f t="shared" si="2"/>
        <v/>
      </c>
      <c r="G172" s="195"/>
      <c r="H172" s="87"/>
      <c r="I172" s="42"/>
      <c r="J172" s="42"/>
      <c r="K172" s="41"/>
      <c r="L172" s="84"/>
      <c r="M172" s="84"/>
      <c r="N172" s="175">
        <f t="shared" si="5"/>
        <v>0</v>
      </c>
      <c r="O172" s="222"/>
    </row>
    <row r="173" spans="1:15" s="5" customFormat="1" ht="37.5" customHeight="1">
      <c r="A173" s="66"/>
      <c r="B173" s="66"/>
      <c r="C173" s="66"/>
      <c r="D173" s="66"/>
      <c r="E173" s="44"/>
      <c r="F173" s="287" t="str">
        <f t="shared" si="2"/>
        <v/>
      </c>
      <c r="G173" s="195"/>
      <c r="H173" s="87"/>
      <c r="I173" s="42"/>
      <c r="J173" s="42"/>
      <c r="K173" s="41"/>
      <c r="L173" s="84"/>
      <c r="M173" s="84"/>
      <c r="N173" s="175">
        <f t="shared" si="5"/>
        <v>0</v>
      </c>
      <c r="O173" s="222"/>
    </row>
    <row r="174" spans="1:15" s="5" customFormat="1" ht="37.5" customHeight="1">
      <c r="A174" s="66"/>
      <c r="B174" s="66"/>
      <c r="C174" s="66"/>
      <c r="D174" s="66"/>
      <c r="E174" s="44"/>
      <c r="F174" s="287" t="str">
        <f t="shared" si="2"/>
        <v/>
      </c>
      <c r="G174" s="195"/>
      <c r="H174" s="87"/>
      <c r="I174" s="42"/>
      <c r="J174" s="42"/>
      <c r="K174" s="41"/>
      <c r="L174" s="84"/>
      <c r="M174" s="84"/>
      <c r="N174" s="175">
        <f t="shared" si="5"/>
        <v>0</v>
      </c>
      <c r="O174" s="222"/>
    </row>
    <row r="175" spans="1:15" s="5" customFormat="1" ht="37.5" customHeight="1">
      <c r="A175" s="66"/>
      <c r="B175" s="66"/>
      <c r="C175" s="66"/>
      <c r="D175" s="66"/>
      <c r="E175" s="44"/>
      <c r="F175" s="287" t="str">
        <f t="shared" si="2"/>
        <v/>
      </c>
      <c r="G175" s="195"/>
      <c r="H175" s="87"/>
      <c r="I175" s="42"/>
      <c r="J175" s="42"/>
      <c r="K175" s="41"/>
      <c r="L175" s="84"/>
      <c r="M175" s="84"/>
      <c r="N175" s="175">
        <f t="shared" si="5"/>
        <v>0</v>
      </c>
      <c r="O175" s="222"/>
    </row>
    <row r="176" spans="1:15" s="5" customFormat="1" ht="37.5" customHeight="1">
      <c r="A176" s="66"/>
      <c r="B176" s="66"/>
      <c r="C176" s="66"/>
      <c r="D176" s="66"/>
      <c r="E176" s="44"/>
      <c r="F176" s="287" t="str">
        <f t="shared" si="2"/>
        <v/>
      </c>
      <c r="G176" s="195"/>
      <c r="H176" s="87"/>
      <c r="I176" s="42"/>
      <c r="J176" s="42"/>
      <c r="K176" s="41"/>
      <c r="L176" s="84"/>
      <c r="M176" s="84"/>
      <c r="N176" s="175">
        <f t="shared" si="5"/>
        <v>0</v>
      </c>
      <c r="O176" s="222"/>
    </row>
    <row r="177" spans="1:15" s="5" customFormat="1" ht="37.5" customHeight="1">
      <c r="A177" s="66"/>
      <c r="B177" s="66"/>
      <c r="C177" s="66"/>
      <c r="D177" s="66"/>
      <c r="E177" s="44"/>
      <c r="F177" s="287" t="str">
        <f t="shared" si="2"/>
        <v/>
      </c>
      <c r="G177" s="195"/>
      <c r="H177" s="87"/>
      <c r="I177" s="42"/>
      <c r="J177" s="42"/>
      <c r="K177" s="41"/>
      <c r="L177" s="84"/>
      <c r="M177" s="84"/>
      <c r="N177" s="175">
        <f t="shared" si="5"/>
        <v>0</v>
      </c>
      <c r="O177" s="222"/>
    </row>
    <row r="178" spans="1:15" s="5" customFormat="1" ht="37.5" customHeight="1">
      <c r="A178" s="66"/>
      <c r="B178" s="66"/>
      <c r="C178" s="66"/>
      <c r="D178" s="66"/>
      <c r="E178" s="44"/>
      <c r="F178" s="287" t="str">
        <f t="shared" si="2"/>
        <v/>
      </c>
      <c r="G178" s="195"/>
      <c r="H178" s="87"/>
      <c r="I178" s="42"/>
      <c r="J178" s="42"/>
      <c r="K178" s="41"/>
      <c r="L178" s="84"/>
      <c r="M178" s="84"/>
      <c r="N178" s="175">
        <f t="shared" si="5"/>
        <v>0</v>
      </c>
      <c r="O178" s="222"/>
    </row>
    <row r="179" spans="1:15" s="5" customFormat="1" ht="37.5" customHeight="1">
      <c r="A179" s="66"/>
      <c r="B179" s="66"/>
      <c r="C179" s="66"/>
      <c r="D179" s="66"/>
      <c r="E179" s="44"/>
      <c r="F179" s="287" t="str">
        <f t="shared" si="2"/>
        <v/>
      </c>
      <c r="G179" s="195"/>
      <c r="H179" s="87"/>
      <c r="I179" s="42"/>
      <c r="J179" s="42"/>
      <c r="K179" s="41"/>
      <c r="L179" s="84"/>
      <c r="M179" s="84"/>
      <c r="N179" s="175">
        <f t="shared" si="5"/>
        <v>0</v>
      </c>
      <c r="O179" s="222"/>
    </row>
    <row r="180" spans="1:15" s="5" customFormat="1" ht="37.5" customHeight="1">
      <c r="A180" s="66"/>
      <c r="B180" s="66"/>
      <c r="C180" s="66"/>
      <c r="D180" s="66"/>
      <c r="E180" s="44"/>
      <c r="F180" s="287" t="str">
        <f t="shared" si="2"/>
        <v/>
      </c>
      <c r="G180" s="195"/>
      <c r="H180" s="87"/>
      <c r="I180" s="42"/>
      <c r="J180" s="42"/>
      <c r="K180" s="41"/>
      <c r="L180" s="84"/>
      <c r="M180" s="84"/>
      <c r="N180" s="175">
        <f t="shared" si="5"/>
        <v>0</v>
      </c>
      <c r="O180" s="222"/>
    </row>
    <row r="181" spans="1:15" s="5" customFormat="1" ht="37.5" customHeight="1">
      <c r="A181" s="66"/>
      <c r="B181" s="66"/>
      <c r="C181" s="66"/>
      <c r="D181" s="66"/>
      <c r="E181" s="44"/>
      <c r="F181" s="287" t="str">
        <f t="shared" si="2"/>
        <v/>
      </c>
      <c r="G181" s="195"/>
      <c r="H181" s="87"/>
      <c r="I181" s="42"/>
      <c r="J181" s="42"/>
      <c r="K181" s="41"/>
      <c r="L181" s="84"/>
      <c r="M181" s="84"/>
      <c r="N181" s="175">
        <f t="shared" si="5"/>
        <v>0</v>
      </c>
      <c r="O181" s="222"/>
    </row>
    <row r="182" spans="1:15" s="5" customFormat="1" ht="37.5" customHeight="1">
      <c r="A182" s="66"/>
      <c r="B182" s="66"/>
      <c r="C182" s="66"/>
      <c r="D182" s="66"/>
      <c r="E182" s="44"/>
      <c r="F182" s="287" t="str">
        <f t="shared" si="2"/>
        <v/>
      </c>
      <c r="G182" s="195"/>
      <c r="H182" s="87"/>
      <c r="I182" s="42"/>
      <c r="J182" s="42"/>
      <c r="K182" s="41"/>
      <c r="L182" s="84"/>
      <c r="M182" s="84"/>
      <c r="N182" s="175">
        <f t="shared" si="5"/>
        <v>0</v>
      </c>
      <c r="O182" s="222"/>
    </row>
    <row r="183" spans="1:15" s="5" customFormat="1" ht="37.5" customHeight="1">
      <c r="A183" s="66"/>
      <c r="B183" s="66"/>
      <c r="C183" s="66"/>
      <c r="D183" s="66"/>
      <c r="E183" s="44"/>
      <c r="F183" s="287" t="str">
        <f t="shared" si="2"/>
        <v/>
      </c>
      <c r="G183" s="195"/>
      <c r="H183" s="87"/>
      <c r="I183" s="42"/>
      <c r="J183" s="42"/>
      <c r="K183" s="41"/>
      <c r="L183" s="84"/>
      <c r="M183" s="84"/>
      <c r="N183" s="175">
        <f t="shared" si="5"/>
        <v>0</v>
      </c>
      <c r="O183" s="222"/>
    </row>
    <row r="184" spans="1:15" s="5" customFormat="1" ht="37.5" customHeight="1">
      <c r="A184" s="66"/>
      <c r="B184" s="66"/>
      <c r="C184" s="66"/>
      <c r="D184" s="66"/>
      <c r="E184" s="44"/>
      <c r="F184" s="287" t="str">
        <f t="shared" si="2"/>
        <v/>
      </c>
      <c r="G184" s="195"/>
      <c r="H184" s="87"/>
      <c r="I184" s="42"/>
      <c r="J184" s="42"/>
      <c r="K184" s="41"/>
      <c r="L184" s="84"/>
      <c r="M184" s="84"/>
      <c r="N184" s="175">
        <f t="shared" si="5"/>
        <v>0</v>
      </c>
      <c r="O184" s="222"/>
    </row>
    <row r="185" spans="1:15" s="5" customFormat="1" ht="37.5" customHeight="1">
      <c r="A185" s="66"/>
      <c r="B185" s="66"/>
      <c r="C185" s="66"/>
      <c r="D185" s="66"/>
      <c r="E185" s="44"/>
      <c r="F185" s="287" t="str">
        <f t="shared" si="2"/>
        <v/>
      </c>
      <c r="G185" s="195"/>
      <c r="H185" s="87"/>
      <c r="I185" s="42"/>
      <c r="J185" s="42"/>
      <c r="K185" s="41"/>
      <c r="L185" s="84"/>
      <c r="M185" s="84"/>
      <c r="N185" s="175">
        <f t="shared" si="5"/>
        <v>0</v>
      </c>
      <c r="O185" s="222"/>
    </row>
    <row r="186" spans="1:15" s="5" customFormat="1" ht="37.5" customHeight="1">
      <c r="A186" s="66"/>
      <c r="B186" s="66"/>
      <c r="C186" s="66"/>
      <c r="D186" s="66"/>
      <c r="E186" s="44"/>
      <c r="F186" s="287" t="str">
        <f t="shared" si="2"/>
        <v/>
      </c>
      <c r="G186" s="195"/>
      <c r="H186" s="87"/>
      <c r="I186" s="42"/>
      <c r="J186" s="42"/>
      <c r="K186" s="41"/>
      <c r="L186" s="84"/>
      <c r="M186" s="84"/>
      <c r="N186" s="175">
        <f t="shared" si="5"/>
        <v>0</v>
      </c>
      <c r="O186" s="222"/>
    </row>
    <row r="187" spans="1:15" s="5" customFormat="1" ht="37.5" customHeight="1">
      <c r="A187" s="66"/>
      <c r="B187" s="66"/>
      <c r="C187" s="66"/>
      <c r="D187" s="66"/>
      <c r="E187" s="44"/>
      <c r="F187" s="287" t="str">
        <f t="shared" si="2"/>
        <v/>
      </c>
      <c r="G187" s="195"/>
      <c r="H187" s="87"/>
      <c r="I187" s="42"/>
      <c r="J187" s="42"/>
      <c r="K187" s="41"/>
      <c r="L187" s="84"/>
      <c r="M187" s="84"/>
      <c r="N187" s="175">
        <f t="shared" si="5"/>
        <v>0</v>
      </c>
      <c r="O187" s="222"/>
    </row>
    <row r="188" spans="1:15" s="5" customFormat="1" ht="37.5" customHeight="1">
      <c r="A188" s="66"/>
      <c r="B188" s="66"/>
      <c r="C188" s="66"/>
      <c r="D188" s="66"/>
      <c r="E188" s="44"/>
      <c r="F188" s="287" t="str">
        <f t="shared" si="2"/>
        <v/>
      </c>
      <c r="G188" s="195"/>
      <c r="H188" s="87"/>
      <c r="I188" s="42"/>
      <c r="J188" s="42"/>
      <c r="K188" s="41"/>
      <c r="L188" s="84"/>
      <c r="M188" s="84"/>
      <c r="N188" s="175">
        <f t="shared" si="5"/>
        <v>0</v>
      </c>
      <c r="O188" s="222"/>
    </row>
    <row r="189" spans="1:15" s="5" customFormat="1" ht="37.5" customHeight="1">
      <c r="A189" s="66"/>
      <c r="B189" s="66"/>
      <c r="C189" s="66"/>
      <c r="D189" s="66"/>
      <c r="E189" s="44"/>
      <c r="F189" s="287" t="str">
        <f t="shared" si="2"/>
        <v/>
      </c>
      <c r="G189" s="195"/>
      <c r="H189" s="87"/>
      <c r="I189" s="42"/>
      <c r="J189" s="42"/>
      <c r="K189" s="41"/>
      <c r="L189" s="84"/>
      <c r="M189" s="84"/>
      <c r="N189" s="175">
        <f t="shared" si="5"/>
        <v>0</v>
      </c>
      <c r="O189" s="222"/>
    </row>
    <row r="190" spans="1:15" s="5" customFormat="1" ht="37.5" customHeight="1">
      <c r="A190" s="66"/>
      <c r="B190" s="66"/>
      <c r="C190" s="66"/>
      <c r="D190" s="66"/>
      <c r="E190" s="44"/>
      <c r="F190" s="287" t="str">
        <f t="shared" si="2"/>
        <v/>
      </c>
      <c r="G190" s="195"/>
      <c r="H190" s="87"/>
      <c r="I190" s="42"/>
      <c r="J190" s="42"/>
      <c r="K190" s="41"/>
      <c r="L190" s="84"/>
      <c r="M190" s="84"/>
      <c r="N190" s="175">
        <f t="shared" si="5"/>
        <v>0</v>
      </c>
      <c r="O190" s="222"/>
    </row>
    <row r="191" spans="1:15" s="5" customFormat="1" ht="37.5" customHeight="1">
      <c r="A191" s="66"/>
      <c r="B191" s="66"/>
      <c r="C191" s="66"/>
      <c r="D191" s="66"/>
      <c r="E191" s="44"/>
      <c r="F191" s="287" t="str">
        <f t="shared" si="2"/>
        <v/>
      </c>
      <c r="G191" s="195"/>
      <c r="H191" s="87"/>
      <c r="I191" s="42"/>
      <c r="J191" s="42"/>
      <c r="K191" s="41"/>
      <c r="L191" s="84"/>
      <c r="M191" s="84"/>
      <c r="N191" s="175">
        <f t="shared" si="5"/>
        <v>0</v>
      </c>
      <c r="O191" s="222"/>
    </row>
    <row r="192" spans="1:15" s="5" customFormat="1" ht="37.5" customHeight="1">
      <c r="A192" s="66"/>
      <c r="B192" s="66"/>
      <c r="C192" s="66"/>
      <c r="D192" s="66"/>
      <c r="E192" s="44"/>
      <c r="F192" s="287" t="str">
        <f t="shared" si="2"/>
        <v/>
      </c>
      <c r="G192" s="195"/>
      <c r="H192" s="87"/>
      <c r="I192" s="42"/>
      <c r="J192" s="42"/>
      <c r="K192" s="41"/>
      <c r="L192" s="84"/>
      <c r="M192" s="84"/>
      <c r="N192" s="175">
        <f t="shared" si="5"/>
        <v>0</v>
      </c>
      <c r="O192" s="222"/>
    </row>
    <row r="193" spans="1:15" s="5" customFormat="1" ht="37.5" customHeight="1">
      <c r="A193" s="66"/>
      <c r="B193" s="66"/>
      <c r="C193" s="66"/>
      <c r="D193" s="66"/>
      <c r="E193" s="44"/>
      <c r="F193" s="287" t="str">
        <f t="shared" si="2"/>
        <v/>
      </c>
      <c r="G193" s="195"/>
      <c r="H193" s="87"/>
      <c r="I193" s="42"/>
      <c r="J193" s="42"/>
      <c r="K193" s="41"/>
      <c r="L193" s="84"/>
      <c r="M193" s="84"/>
      <c r="N193" s="175">
        <f t="shared" si="5"/>
        <v>0</v>
      </c>
      <c r="O193" s="222"/>
    </row>
    <row r="194" spans="1:15" s="5" customFormat="1" ht="37.5" customHeight="1">
      <c r="A194" s="66"/>
      <c r="B194" s="66"/>
      <c r="C194" s="66"/>
      <c r="D194" s="66"/>
      <c r="E194" s="44"/>
      <c r="F194" s="287" t="str">
        <f t="shared" si="2"/>
        <v/>
      </c>
      <c r="G194" s="195"/>
      <c r="H194" s="87"/>
      <c r="I194" s="42"/>
      <c r="J194" s="42"/>
      <c r="K194" s="41"/>
      <c r="L194" s="84"/>
      <c r="M194" s="84"/>
      <c r="N194" s="175">
        <f t="shared" si="5"/>
        <v>0</v>
      </c>
      <c r="O194" s="222"/>
    </row>
    <row r="195" spans="1:15" s="5" customFormat="1" ht="37.5" customHeight="1">
      <c r="A195" s="66"/>
      <c r="B195" s="66"/>
      <c r="C195" s="66"/>
      <c r="D195" s="66"/>
      <c r="E195" s="44"/>
      <c r="F195" s="287" t="str">
        <f t="shared" si="2"/>
        <v/>
      </c>
      <c r="G195" s="195"/>
      <c r="H195" s="87"/>
      <c r="I195" s="42"/>
      <c r="J195" s="42"/>
      <c r="K195" s="41"/>
      <c r="L195" s="84"/>
      <c r="M195" s="84"/>
      <c r="N195" s="175">
        <f t="shared" si="5"/>
        <v>0</v>
      </c>
      <c r="O195" s="222"/>
    </row>
    <row r="196" spans="1:15" s="5" customFormat="1" ht="37.5" customHeight="1">
      <c r="A196" s="66"/>
      <c r="B196" s="66"/>
      <c r="C196" s="66"/>
      <c r="D196" s="66"/>
      <c r="E196" s="44"/>
      <c r="F196" s="287" t="str">
        <f t="shared" si="2"/>
        <v/>
      </c>
      <c r="G196" s="195"/>
      <c r="H196" s="87"/>
      <c r="I196" s="42"/>
      <c r="J196" s="42"/>
      <c r="K196" s="41"/>
      <c r="L196" s="84"/>
      <c r="M196" s="84"/>
      <c r="N196" s="175">
        <f t="shared" si="5"/>
        <v>0</v>
      </c>
      <c r="O196" s="222"/>
    </row>
    <row r="197" spans="1:15" s="5" customFormat="1" ht="37.5" customHeight="1">
      <c r="A197" s="66"/>
      <c r="B197" s="66"/>
      <c r="C197" s="66"/>
      <c r="D197" s="66"/>
      <c r="E197" s="44"/>
      <c r="F197" s="287" t="str">
        <f t="shared" si="2"/>
        <v/>
      </c>
      <c r="G197" s="195"/>
      <c r="H197" s="87"/>
      <c r="I197" s="42"/>
      <c r="J197" s="42"/>
      <c r="K197" s="41"/>
      <c r="L197" s="84"/>
      <c r="M197" s="84"/>
      <c r="N197" s="175">
        <f t="shared" si="5"/>
        <v>0</v>
      </c>
      <c r="O197" s="222"/>
    </row>
    <row r="198" spans="1:15" s="5" customFormat="1" ht="37.5" customHeight="1">
      <c r="A198" s="66"/>
      <c r="B198" s="66"/>
      <c r="C198" s="66"/>
      <c r="D198" s="66"/>
      <c r="E198" s="44"/>
      <c r="F198" s="287" t="str">
        <f t="shared" si="2"/>
        <v/>
      </c>
      <c r="G198" s="195"/>
      <c r="H198" s="87"/>
      <c r="I198" s="42"/>
      <c r="J198" s="42"/>
      <c r="K198" s="41"/>
      <c r="L198" s="84"/>
      <c r="M198" s="84"/>
      <c r="N198" s="175">
        <f t="shared" si="5"/>
        <v>0</v>
      </c>
      <c r="O198" s="222"/>
    </row>
    <row r="199" spans="1:15" s="5" customFormat="1" ht="37.5" customHeight="1">
      <c r="A199" s="66"/>
      <c r="B199" s="66"/>
      <c r="C199" s="66"/>
      <c r="D199" s="66"/>
      <c r="E199" s="44"/>
      <c r="F199" s="287" t="str">
        <f t="shared" si="2"/>
        <v/>
      </c>
      <c r="G199" s="195"/>
      <c r="H199" s="87"/>
      <c r="I199" s="42"/>
      <c r="J199" s="42"/>
      <c r="K199" s="41"/>
      <c r="L199" s="84"/>
      <c r="M199" s="84"/>
      <c r="N199" s="175">
        <f t="shared" si="5"/>
        <v>0</v>
      </c>
      <c r="O199" s="222"/>
    </row>
    <row r="200" spans="1:15" s="5" customFormat="1" ht="37.5" customHeight="1">
      <c r="A200" s="66"/>
      <c r="B200" s="66"/>
      <c r="C200" s="66"/>
      <c r="D200" s="66"/>
      <c r="E200" s="44"/>
      <c r="F200" s="287" t="str">
        <f t="shared" si="2"/>
        <v/>
      </c>
      <c r="G200" s="195"/>
      <c r="H200" s="87"/>
      <c r="I200" s="42"/>
      <c r="J200" s="42"/>
      <c r="K200" s="41"/>
      <c r="L200" s="84"/>
      <c r="M200" s="84"/>
      <c r="N200" s="175">
        <f t="shared" si="5"/>
        <v>0</v>
      </c>
      <c r="O200" s="222"/>
    </row>
    <row r="201" spans="1:15" s="5" customFormat="1" ht="37.5" customHeight="1">
      <c r="A201" s="66"/>
      <c r="B201" s="66"/>
      <c r="C201" s="66"/>
      <c r="D201" s="66"/>
      <c r="E201" s="44"/>
      <c r="F201" s="287" t="str">
        <f t="shared" si="2"/>
        <v/>
      </c>
      <c r="G201" s="195"/>
      <c r="H201" s="87"/>
      <c r="I201" s="42"/>
      <c r="J201" s="42"/>
      <c r="K201" s="41"/>
      <c r="L201" s="84"/>
      <c r="M201" s="84"/>
      <c r="N201" s="175">
        <f t="shared" si="5"/>
        <v>0</v>
      </c>
      <c r="O201" s="222"/>
    </row>
    <row r="202" spans="1:15" s="5" customFormat="1" ht="37.5" customHeight="1">
      <c r="A202" s="66"/>
      <c r="B202" s="66"/>
      <c r="C202" s="66"/>
      <c r="D202" s="66"/>
      <c r="E202" s="44"/>
      <c r="F202" s="287" t="str">
        <f t="shared" si="2"/>
        <v/>
      </c>
      <c r="G202" s="195"/>
      <c r="H202" s="87"/>
      <c r="I202" s="42"/>
      <c r="J202" s="42"/>
      <c r="K202" s="41"/>
      <c r="L202" s="84"/>
      <c r="M202" s="84"/>
      <c r="N202" s="175">
        <f t="shared" si="5"/>
        <v>0</v>
      </c>
      <c r="O202" s="222"/>
    </row>
    <row r="203" spans="1:15" s="5" customFormat="1" ht="37.5" customHeight="1">
      <c r="A203" s="66"/>
      <c r="B203" s="66"/>
      <c r="C203" s="66"/>
      <c r="D203" s="66"/>
      <c r="E203" s="44"/>
      <c r="F203" s="287" t="str">
        <f t="shared" si="2"/>
        <v/>
      </c>
      <c r="G203" s="195"/>
      <c r="H203" s="87"/>
      <c r="I203" s="42"/>
      <c r="J203" s="42"/>
      <c r="K203" s="41"/>
      <c r="L203" s="84"/>
      <c r="M203" s="84"/>
      <c r="N203" s="175">
        <f t="shared" ref="N203:N266" si="6">DATEDIF(L203,M203,"d")/365</f>
        <v>0</v>
      </c>
      <c r="O203" s="222"/>
    </row>
    <row r="204" spans="1:15" s="5" customFormat="1" ht="37.5" customHeight="1">
      <c r="A204" s="66"/>
      <c r="B204" s="66"/>
      <c r="C204" s="66"/>
      <c r="D204" s="66"/>
      <c r="E204" s="44"/>
      <c r="F204" s="287" t="str">
        <f t="shared" si="2"/>
        <v/>
      </c>
      <c r="G204" s="195"/>
      <c r="H204" s="87"/>
      <c r="I204" s="42"/>
      <c r="J204" s="42"/>
      <c r="K204" s="41"/>
      <c r="L204" s="84"/>
      <c r="M204" s="84"/>
      <c r="N204" s="175">
        <f t="shared" si="6"/>
        <v>0</v>
      </c>
      <c r="O204" s="222"/>
    </row>
    <row r="205" spans="1:15" s="5" customFormat="1" ht="37.5" customHeight="1">
      <c r="A205" s="66"/>
      <c r="B205" s="66"/>
      <c r="C205" s="66"/>
      <c r="D205" s="66"/>
      <c r="E205" s="44"/>
      <c r="F205" s="287" t="str">
        <f t="shared" si="2"/>
        <v/>
      </c>
      <c r="G205" s="195"/>
      <c r="H205" s="87"/>
      <c r="I205" s="42"/>
      <c r="J205" s="42"/>
      <c r="K205" s="41"/>
      <c r="L205" s="84"/>
      <c r="M205" s="84"/>
      <c r="N205" s="175">
        <f t="shared" si="6"/>
        <v>0</v>
      </c>
      <c r="O205" s="222"/>
    </row>
    <row r="206" spans="1:15" s="5" customFormat="1" ht="37.5" customHeight="1">
      <c r="A206" s="66"/>
      <c r="B206" s="66"/>
      <c r="C206" s="66"/>
      <c r="D206" s="66"/>
      <c r="E206" s="44"/>
      <c r="F206" s="287" t="str">
        <f t="shared" si="2"/>
        <v/>
      </c>
      <c r="G206" s="195"/>
      <c r="H206" s="87"/>
      <c r="I206" s="42"/>
      <c r="J206" s="42"/>
      <c r="K206" s="41"/>
      <c r="L206" s="84"/>
      <c r="M206" s="84"/>
      <c r="N206" s="175">
        <f t="shared" si="6"/>
        <v>0</v>
      </c>
      <c r="O206" s="222"/>
    </row>
    <row r="207" spans="1:15" s="5" customFormat="1" ht="37.5" customHeight="1">
      <c r="A207" s="66"/>
      <c r="B207" s="66"/>
      <c r="C207" s="66"/>
      <c r="D207" s="66"/>
      <c r="E207" s="44"/>
      <c r="F207" s="287" t="str">
        <f t="shared" si="2"/>
        <v/>
      </c>
      <c r="G207" s="195"/>
      <c r="H207" s="87"/>
      <c r="I207" s="42"/>
      <c r="J207" s="42"/>
      <c r="K207" s="41"/>
      <c r="L207" s="84"/>
      <c r="M207" s="84"/>
      <c r="N207" s="175">
        <f t="shared" si="6"/>
        <v>0</v>
      </c>
      <c r="O207" s="222"/>
    </row>
    <row r="208" spans="1:15" s="5" customFormat="1" ht="37.5" customHeight="1">
      <c r="A208" s="66"/>
      <c r="B208" s="66"/>
      <c r="C208" s="66"/>
      <c r="D208" s="66"/>
      <c r="E208" s="44"/>
      <c r="F208" s="287" t="str">
        <f t="shared" si="2"/>
        <v/>
      </c>
      <c r="G208" s="195"/>
      <c r="H208" s="87"/>
      <c r="I208" s="42"/>
      <c r="J208" s="42"/>
      <c r="K208" s="41"/>
      <c r="L208" s="84"/>
      <c r="M208" s="84"/>
      <c r="N208" s="175">
        <f t="shared" si="6"/>
        <v>0</v>
      </c>
      <c r="O208" s="222"/>
    </row>
    <row r="209" spans="1:15" s="5" customFormat="1" ht="37.5" customHeight="1">
      <c r="A209" s="66"/>
      <c r="B209" s="66"/>
      <c r="C209" s="66"/>
      <c r="D209" s="66"/>
      <c r="E209" s="44"/>
      <c r="F209" s="287" t="str">
        <f t="shared" si="2"/>
        <v/>
      </c>
      <c r="G209" s="195"/>
      <c r="H209" s="87"/>
      <c r="I209" s="42"/>
      <c r="J209" s="42"/>
      <c r="K209" s="41"/>
      <c r="L209" s="84"/>
      <c r="M209" s="84"/>
      <c r="N209" s="175">
        <f t="shared" si="6"/>
        <v>0</v>
      </c>
      <c r="O209" s="222"/>
    </row>
    <row r="210" spans="1:15" s="5" customFormat="1" ht="37.5" customHeight="1">
      <c r="A210" s="66"/>
      <c r="B210" s="66"/>
      <c r="C210" s="66"/>
      <c r="D210" s="66"/>
      <c r="E210" s="44"/>
      <c r="F210" s="287" t="str">
        <f t="shared" si="2"/>
        <v/>
      </c>
      <c r="G210" s="195"/>
      <c r="H210" s="87"/>
      <c r="I210" s="42"/>
      <c r="J210" s="42"/>
      <c r="K210" s="41"/>
      <c r="L210" s="84"/>
      <c r="M210" s="84"/>
      <c r="N210" s="175">
        <f t="shared" si="6"/>
        <v>0</v>
      </c>
      <c r="O210" s="222"/>
    </row>
    <row r="211" spans="1:15" s="5" customFormat="1" ht="37.5" customHeight="1">
      <c r="A211" s="66"/>
      <c r="B211" s="66"/>
      <c r="C211" s="66"/>
      <c r="D211" s="66"/>
      <c r="E211" s="44"/>
      <c r="F211" s="287" t="str">
        <f t="shared" si="2"/>
        <v/>
      </c>
      <c r="G211" s="195"/>
      <c r="H211" s="87"/>
      <c r="I211" s="42"/>
      <c r="J211" s="42"/>
      <c r="K211" s="41"/>
      <c r="L211" s="84"/>
      <c r="M211" s="84"/>
      <c r="N211" s="175">
        <f t="shared" si="6"/>
        <v>0</v>
      </c>
      <c r="O211" s="222"/>
    </row>
    <row r="212" spans="1:15" s="5" customFormat="1" ht="37.5" customHeight="1">
      <c r="A212" s="66"/>
      <c r="B212" s="66"/>
      <c r="C212" s="66"/>
      <c r="D212" s="66"/>
      <c r="E212" s="44"/>
      <c r="F212" s="287" t="str">
        <f t="shared" si="2"/>
        <v/>
      </c>
      <c r="G212" s="195"/>
      <c r="H212" s="87"/>
      <c r="I212" s="42"/>
      <c r="J212" s="42"/>
      <c r="K212" s="41"/>
      <c r="L212" s="84"/>
      <c r="M212" s="84"/>
      <c r="N212" s="175">
        <f t="shared" si="6"/>
        <v>0</v>
      </c>
      <c r="O212" s="222"/>
    </row>
    <row r="213" spans="1:15" s="5" customFormat="1" ht="37.5" customHeight="1">
      <c r="A213" s="66"/>
      <c r="B213" s="66"/>
      <c r="C213" s="66"/>
      <c r="D213" s="66"/>
      <c r="E213" s="44"/>
      <c r="F213" s="287" t="str">
        <f t="shared" si="2"/>
        <v/>
      </c>
      <c r="G213" s="195"/>
      <c r="H213" s="87"/>
      <c r="I213" s="42"/>
      <c r="J213" s="42"/>
      <c r="K213" s="41"/>
      <c r="L213" s="84"/>
      <c r="M213" s="84"/>
      <c r="N213" s="175">
        <f t="shared" si="6"/>
        <v>0</v>
      </c>
      <c r="O213" s="222"/>
    </row>
    <row r="214" spans="1:15" s="5" customFormat="1" ht="37.5" customHeight="1">
      <c r="A214" s="66"/>
      <c r="B214" s="66"/>
      <c r="C214" s="66"/>
      <c r="D214" s="66"/>
      <c r="E214" s="44"/>
      <c r="F214" s="287" t="str">
        <f t="shared" si="2"/>
        <v/>
      </c>
      <c r="G214" s="195"/>
      <c r="H214" s="87"/>
      <c r="I214" s="42"/>
      <c r="J214" s="42"/>
      <c r="K214" s="41"/>
      <c r="L214" s="84"/>
      <c r="M214" s="84"/>
      <c r="N214" s="175">
        <f t="shared" si="6"/>
        <v>0</v>
      </c>
      <c r="O214" s="222"/>
    </row>
    <row r="215" spans="1:15" s="5" customFormat="1" ht="37.5" customHeight="1">
      <c r="A215" s="66"/>
      <c r="B215" s="66"/>
      <c r="C215" s="66"/>
      <c r="D215" s="66"/>
      <c r="E215" s="44"/>
      <c r="F215" s="287" t="str">
        <f t="shared" si="2"/>
        <v/>
      </c>
      <c r="G215" s="195"/>
      <c r="H215" s="87"/>
      <c r="I215" s="42"/>
      <c r="J215" s="42"/>
      <c r="K215" s="41"/>
      <c r="L215" s="84"/>
      <c r="M215" s="84"/>
      <c r="N215" s="175">
        <f t="shared" si="6"/>
        <v>0</v>
      </c>
      <c r="O215" s="222"/>
    </row>
    <row r="216" spans="1:15" s="5" customFormat="1" ht="37.5" customHeight="1">
      <c r="A216" s="66"/>
      <c r="B216" s="66"/>
      <c r="C216" s="66"/>
      <c r="D216" s="66"/>
      <c r="E216" s="44"/>
      <c r="F216" s="287" t="str">
        <f t="shared" si="2"/>
        <v/>
      </c>
      <c r="G216" s="195"/>
      <c r="H216" s="87"/>
      <c r="I216" s="42"/>
      <c r="J216" s="42"/>
      <c r="K216" s="41"/>
      <c r="L216" s="84"/>
      <c r="M216" s="84"/>
      <c r="N216" s="175">
        <f t="shared" si="6"/>
        <v>0</v>
      </c>
      <c r="O216" s="222"/>
    </row>
    <row r="217" spans="1:15" s="5" customFormat="1" ht="37.5" customHeight="1">
      <c r="A217" s="66"/>
      <c r="B217" s="66"/>
      <c r="C217" s="66"/>
      <c r="D217" s="66"/>
      <c r="E217" s="44"/>
      <c r="F217" s="287" t="str">
        <f t="shared" si="2"/>
        <v/>
      </c>
      <c r="G217" s="195"/>
      <c r="H217" s="87"/>
      <c r="I217" s="42"/>
      <c r="J217" s="42"/>
      <c r="K217" s="41"/>
      <c r="L217" s="84"/>
      <c r="M217" s="84"/>
      <c r="N217" s="175">
        <f t="shared" si="6"/>
        <v>0</v>
      </c>
      <c r="O217" s="222"/>
    </row>
    <row r="218" spans="1:15" s="5" customFormat="1" ht="37.5" customHeight="1">
      <c r="A218" s="66"/>
      <c r="B218" s="66"/>
      <c r="C218" s="66"/>
      <c r="D218" s="66"/>
      <c r="E218" s="44"/>
      <c r="F218" s="287" t="str">
        <f t="shared" si="2"/>
        <v/>
      </c>
      <c r="G218" s="195"/>
      <c r="H218" s="87"/>
      <c r="I218" s="42"/>
      <c r="J218" s="42"/>
      <c r="K218" s="41"/>
      <c r="L218" s="84"/>
      <c r="M218" s="84"/>
      <c r="N218" s="175">
        <f t="shared" si="6"/>
        <v>0</v>
      </c>
      <c r="O218" s="222"/>
    </row>
    <row r="219" spans="1:15" s="5" customFormat="1" ht="37.5" customHeight="1">
      <c r="A219" s="66"/>
      <c r="B219" s="66"/>
      <c r="C219" s="66"/>
      <c r="D219" s="66"/>
      <c r="E219" s="44"/>
      <c r="F219" s="287" t="str">
        <f t="shared" si="2"/>
        <v/>
      </c>
      <c r="G219" s="195"/>
      <c r="H219" s="87"/>
      <c r="I219" s="42"/>
      <c r="J219" s="42"/>
      <c r="K219" s="41"/>
      <c r="L219" s="84"/>
      <c r="M219" s="84"/>
      <c r="N219" s="175">
        <f t="shared" si="6"/>
        <v>0</v>
      </c>
      <c r="O219" s="222"/>
    </row>
    <row r="220" spans="1:15" s="5" customFormat="1" ht="37.5" customHeight="1">
      <c r="A220" s="66"/>
      <c r="B220" s="66"/>
      <c r="C220" s="66"/>
      <c r="D220" s="66"/>
      <c r="E220" s="44"/>
      <c r="F220" s="287" t="str">
        <f t="shared" si="2"/>
        <v/>
      </c>
      <c r="G220" s="195"/>
      <c r="H220" s="87"/>
      <c r="I220" s="42"/>
      <c r="J220" s="42"/>
      <c r="K220" s="41"/>
      <c r="L220" s="84"/>
      <c r="M220" s="84"/>
      <c r="N220" s="175">
        <f t="shared" si="6"/>
        <v>0</v>
      </c>
      <c r="O220" s="222"/>
    </row>
    <row r="221" spans="1:15" s="5" customFormat="1" ht="37.5" customHeight="1">
      <c r="A221" s="66"/>
      <c r="B221" s="66"/>
      <c r="C221" s="66"/>
      <c r="D221" s="66"/>
      <c r="E221" s="44"/>
      <c r="F221" s="287" t="str">
        <f t="shared" ref="F221:F284" si="7">IF(ISBLANK($E221),"",VLOOKUP($E221,참여인력_개요,2,FALSE))</f>
        <v/>
      </c>
      <c r="G221" s="195"/>
      <c r="H221" s="87"/>
      <c r="I221" s="42"/>
      <c r="J221" s="42"/>
      <c r="K221" s="41"/>
      <c r="L221" s="84"/>
      <c r="M221" s="84"/>
      <c r="N221" s="175">
        <f t="shared" si="6"/>
        <v>0</v>
      </c>
      <c r="O221" s="222"/>
    </row>
    <row r="222" spans="1:15" s="5" customFormat="1" ht="37.5" customHeight="1">
      <c r="A222" s="66"/>
      <c r="B222" s="66"/>
      <c r="C222" s="66"/>
      <c r="D222" s="66"/>
      <c r="E222" s="44"/>
      <c r="F222" s="287" t="str">
        <f t="shared" si="7"/>
        <v/>
      </c>
      <c r="G222" s="195"/>
      <c r="H222" s="87"/>
      <c r="I222" s="42"/>
      <c r="J222" s="42"/>
      <c r="K222" s="41"/>
      <c r="L222" s="84"/>
      <c r="M222" s="84"/>
      <c r="N222" s="175">
        <f t="shared" si="6"/>
        <v>0</v>
      </c>
      <c r="O222" s="222"/>
    </row>
    <row r="223" spans="1:15" s="5" customFormat="1" ht="37.5" customHeight="1">
      <c r="A223" s="66"/>
      <c r="B223" s="66"/>
      <c r="C223" s="66"/>
      <c r="D223" s="66"/>
      <c r="E223" s="44"/>
      <c r="F223" s="287" t="str">
        <f t="shared" si="7"/>
        <v/>
      </c>
      <c r="G223" s="195"/>
      <c r="H223" s="87"/>
      <c r="I223" s="42"/>
      <c r="J223" s="42"/>
      <c r="K223" s="41"/>
      <c r="L223" s="84"/>
      <c r="M223" s="84"/>
      <c r="N223" s="175">
        <f t="shared" si="6"/>
        <v>0</v>
      </c>
      <c r="O223" s="222"/>
    </row>
    <row r="224" spans="1:15" s="5" customFormat="1" ht="37.5" customHeight="1">
      <c r="A224" s="66"/>
      <c r="B224" s="66"/>
      <c r="C224" s="66"/>
      <c r="D224" s="66"/>
      <c r="E224" s="44"/>
      <c r="F224" s="287" t="str">
        <f t="shared" si="7"/>
        <v/>
      </c>
      <c r="G224" s="195"/>
      <c r="H224" s="87"/>
      <c r="I224" s="42"/>
      <c r="J224" s="42"/>
      <c r="K224" s="41"/>
      <c r="L224" s="84"/>
      <c r="M224" s="84"/>
      <c r="N224" s="175">
        <f t="shared" si="6"/>
        <v>0</v>
      </c>
      <c r="O224" s="222"/>
    </row>
    <row r="225" spans="1:15" s="5" customFormat="1" ht="37.5" customHeight="1">
      <c r="A225" s="66"/>
      <c r="B225" s="66"/>
      <c r="C225" s="66"/>
      <c r="D225" s="66"/>
      <c r="E225" s="44"/>
      <c r="F225" s="287" t="str">
        <f t="shared" si="7"/>
        <v/>
      </c>
      <c r="G225" s="195"/>
      <c r="H225" s="87"/>
      <c r="I225" s="42"/>
      <c r="J225" s="42"/>
      <c r="K225" s="41"/>
      <c r="L225" s="84"/>
      <c r="M225" s="84"/>
      <c r="N225" s="175">
        <f t="shared" si="6"/>
        <v>0</v>
      </c>
      <c r="O225" s="222"/>
    </row>
    <row r="226" spans="1:15" s="5" customFormat="1" ht="37.5" customHeight="1">
      <c r="A226" s="66"/>
      <c r="B226" s="66"/>
      <c r="C226" s="66"/>
      <c r="D226" s="66"/>
      <c r="E226" s="44"/>
      <c r="F226" s="287" t="str">
        <f t="shared" si="7"/>
        <v/>
      </c>
      <c r="G226" s="195"/>
      <c r="H226" s="87"/>
      <c r="I226" s="42"/>
      <c r="J226" s="42"/>
      <c r="K226" s="41"/>
      <c r="L226" s="84"/>
      <c r="M226" s="84"/>
      <c r="N226" s="175">
        <f t="shared" si="6"/>
        <v>0</v>
      </c>
      <c r="O226" s="222"/>
    </row>
    <row r="227" spans="1:15" s="5" customFormat="1" ht="37.5" customHeight="1">
      <c r="A227" s="66"/>
      <c r="B227" s="66"/>
      <c r="C227" s="66"/>
      <c r="D227" s="66"/>
      <c r="E227" s="44"/>
      <c r="F227" s="287" t="str">
        <f t="shared" si="7"/>
        <v/>
      </c>
      <c r="G227" s="195"/>
      <c r="H227" s="87"/>
      <c r="I227" s="42"/>
      <c r="J227" s="42"/>
      <c r="K227" s="41"/>
      <c r="L227" s="84"/>
      <c r="M227" s="84"/>
      <c r="N227" s="175">
        <f t="shared" si="6"/>
        <v>0</v>
      </c>
      <c r="O227" s="222"/>
    </row>
    <row r="228" spans="1:15" s="5" customFormat="1" ht="37.5" customHeight="1">
      <c r="A228" s="66"/>
      <c r="B228" s="66"/>
      <c r="C228" s="66"/>
      <c r="D228" s="66"/>
      <c r="E228" s="44"/>
      <c r="F228" s="287" t="str">
        <f t="shared" si="7"/>
        <v/>
      </c>
      <c r="G228" s="195"/>
      <c r="H228" s="87"/>
      <c r="I228" s="42"/>
      <c r="J228" s="42"/>
      <c r="K228" s="41"/>
      <c r="L228" s="84"/>
      <c r="M228" s="84"/>
      <c r="N228" s="175">
        <f t="shared" si="6"/>
        <v>0</v>
      </c>
      <c r="O228" s="222"/>
    </row>
    <row r="229" spans="1:15" s="5" customFormat="1" ht="37.5" customHeight="1">
      <c r="A229" s="66"/>
      <c r="B229" s="66"/>
      <c r="C229" s="66"/>
      <c r="D229" s="66"/>
      <c r="E229" s="44"/>
      <c r="F229" s="287" t="str">
        <f t="shared" si="7"/>
        <v/>
      </c>
      <c r="G229" s="195"/>
      <c r="H229" s="87"/>
      <c r="I229" s="42"/>
      <c r="J229" s="42"/>
      <c r="K229" s="41"/>
      <c r="L229" s="84"/>
      <c r="M229" s="84"/>
      <c r="N229" s="175">
        <f t="shared" si="6"/>
        <v>0</v>
      </c>
      <c r="O229" s="222"/>
    </row>
    <row r="230" spans="1:15" s="5" customFormat="1" ht="37.5" customHeight="1">
      <c r="A230" s="66"/>
      <c r="B230" s="66"/>
      <c r="C230" s="66"/>
      <c r="D230" s="66"/>
      <c r="E230" s="44"/>
      <c r="F230" s="287" t="str">
        <f t="shared" si="7"/>
        <v/>
      </c>
      <c r="G230" s="195"/>
      <c r="H230" s="87"/>
      <c r="I230" s="42"/>
      <c r="J230" s="42"/>
      <c r="K230" s="41"/>
      <c r="L230" s="84"/>
      <c r="M230" s="84"/>
      <c r="N230" s="175">
        <f t="shared" si="6"/>
        <v>0</v>
      </c>
      <c r="O230" s="222"/>
    </row>
    <row r="231" spans="1:15" s="5" customFormat="1" ht="37.5" customHeight="1">
      <c r="A231" s="66"/>
      <c r="B231" s="66"/>
      <c r="C231" s="66"/>
      <c r="D231" s="66"/>
      <c r="E231" s="44"/>
      <c r="F231" s="287" t="str">
        <f t="shared" si="7"/>
        <v/>
      </c>
      <c r="G231" s="195"/>
      <c r="H231" s="87"/>
      <c r="I231" s="42"/>
      <c r="J231" s="42"/>
      <c r="K231" s="41"/>
      <c r="L231" s="84"/>
      <c r="M231" s="84"/>
      <c r="N231" s="175">
        <f t="shared" si="6"/>
        <v>0</v>
      </c>
      <c r="O231" s="222"/>
    </row>
    <row r="232" spans="1:15" s="5" customFormat="1" ht="37.5" customHeight="1">
      <c r="A232" s="66"/>
      <c r="B232" s="66"/>
      <c r="C232" s="66"/>
      <c r="D232" s="66"/>
      <c r="E232" s="44"/>
      <c r="F232" s="287" t="str">
        <f t="shared" si="7"/>
        <v/>
      </c>
      <c r="G232" s="195"/>
      <c r="H232" s="87"/>
      <c r="I232" s="42"/>
      <c r="J232" s="42"/>
      <c r="K232" s="41"/>
      <c r="L232" s="84"/>
      <c r="M232" s="84"/>
      <c r="N232" s="175">
        <f t="shared" si="6"/>
        <v>0</v>
      </c>
      <c r="O232" s="222"/>
    </row>
    <row r="233" spans="1:15" s="5" customFormat="1" ht="37.5" customHeight="1">
      <c r="A233" s="66"/>
      <c r="B233" s="66"/>
      <c r="C233" s="66"/>
      <c r="D233" s="66"/>
      <c r="E233" s="44"/>
      <c r="F233" s="287" t="str">
        <f t="shared" si="7"/>
        <v/>
      </c>
      <c r="G233" s="195"/>
      <c r="H233" s="87"/>
      <c r="I233" s="42"/>
      <c r="J233" s="42"/>
      <c r="K233" s="41"/>
      <c r="L233" s="84"/>
      <c r="M233" s="84"/>
      <c r="N233" s="175">
        <f t="shared" si="6"/>
        <v>0</v>
      </c>
      <c r="O233" s="222"/>
    </row>
    <row r="234" spans="1:15" s="5" customFormat="1" ht="37.5" customHeight="1">
      <c r="A234" s="66"/>
      <c r="B234" s="66"/>
      <c r="C234" s="66"/>
      <c r="D234" s="66"/>
      <c r="E234" s="44"/>
      <c r="F234" s="287" t="str">
        <f t="shared" si="7"/>
        <v/>
      </c>
      <c r="G234" s="195"/>
      <c r="H234" s="87"/>
      <c r="I234" s="42"/>
      <c r="J234" s="42"/>
      <c r="K234" s="41"/>
      <c r="L234" s="84"/>
      <c r="M234" s="84"/>
      <c r="N234" s="175">
        <f t="shared" si="6"/>
        <v>0</v>
      </c>
      <c r="O234" s="222"/>
    </row>
    <row r="235" spans="1:15" s="5" customFormat="1" ht="37.5" customHeight="1">
      <c r="A235" s="66"/>
      <c r="B235" s="66"/>
      <c r="C235" s="66"/>
      <c r="D235" s="66"/>
      <c r="E235" s="44"/>
      <c r="F235" s="287" t="str">
        <f t="shared" si="7"/>
        <v/>
      </c>
      <c r="G235" s="195"/>
      <c r="H235" s="87"/>
      <c r="I235" s="42"/>
      <c r="J235" s="42"/>
      <c r="K235" s="41"/>
      <c r="L235" s="84"/>
      <c r="M235" s="84"/>
      <c r="N235" s="175">
        <f t="shared" si="6"/>
        <v>0</v>
      </c>
      <c r="O235" s="222"/>
    </row>
    <row r="236" spans="1:15" s="5" customFormat="1" ht="37.5" customHeight="1">
      <c r="A236" s="66"/>
      <c r="B236" s="66"/>
      <c r="C236" s="66"/>
      <c r="D236" s="66"/>
      <c r="E236" s="44"/>
      <c r="F236" s="287" t="str">
        <f t="shared" si="7"/>
        <v/>
      </c>
      <c r="G236" s="195"/>
      <c r="H236" s="87"/>
      <c r="I236" s="42"/>
      <c r="J236" s="42"/>
      <c r="K236" s="41"/>
      <c r="L236" s="84"/>
      <c r="M236" s="84"/>
      <c r="N236" s="175">
        <f t="shared" si="6"/>
        <v>0</v>
      </c>
      <c r="O236" s="222"/>
    </row>
    <row r="237" spans="1:15" s="5" customFormat="1" ht="37.5" customHeight="1">
      <c r="A237" s="66"/>
      <c r="B237" s="66"/>
      <c r="C237" s="66"/>
      <c r="D237" s="66"/>
      <c r="E237" s="44"/>
      <c r="F237" s="287" t="str">
        <f t="shared" si="7"/>
        <v/>
      </c>
      <c r="G237" s="195"/>
      <c r="H237" s="87"/>
      <c r="I237" s="42"/>
      <c r="J237" s="42"/>
      <c r="K237" s="41"/>
      <c r="L237" s="84"/>
      <c r="M237" s="84"/>
      <c r="N237" s="175">
        <f t="shared" si="6"/>
        <v>0</v>
      </c>
      <c r="O237" s="222"/>
    </row>
    <row r="238" spans="1:15" s="5" customFormat="1" ht="37.5" customHeight="1">
      <c r="A238" s="66"/>
      <c r="B238" s="66"/>
      <c r="C238" s="66"/>
      <c r="D238" s="66"/>
      <c r="E238" s="44"/>
      <c r="F238" s="287" t="str">
        <f t="shared" si="7"/>
        <v/>
      </c>
      <c r="G238" s="195"/>
      <c r="H238" s="87"/>
      <c r="I238" s="42"/>
      <c r="J238" s="42"/>
      <c r="K238" s="41"/>
      <c r="L238" s="84"/>
      <c r="M238" s="84"/>
      <c r="N238" s="175">
        <f t="shared" si="6"/>
        <v>0</v>
      </c>
      <c r="O238" s="222"/>
    </row>
    <row r="239" spans="1:15" s="5" customFormat="1" ht="37.5" customHeight="1">
      <c r="A239" s="66"/>
      <c r="B239" s="66"/>
      <c r="C239" s="66"/>
      <c r="D239" s="66"/>
      <c r="E239" s="44"/>
      <c r="F239" s="287" t="str">
        <f t="shared" si="7"/>
        <v/>
      </c>
      <c r="G239" s="195"/>
      <c r="H239" s="87"/>
      <c r="I239" s="42"/>
      <c r="J239" s="42"/>
      <c r="K239" s="41"/>
      <c r="L239" s="84"/>
      <c r="M239" s="84"/>
      <c r="N239" s="175">
        <f t="shared" si="6"/>
        <v>0</v>
      </c>
      <c r="O239" s="222"/>
    </row>
    <row r="240" spans="1:15" s="5" customFormat="1" ht="37.5" customHeight="1">
      <c r="A240" s="66"/>
      <c r="B240" s="66"/>
      <c r="C240" s="66"/>
      <c r="D240" s="66"/>
      <c r="E240" s="44"/>
      <c r="F240" s="287" t="str">
        <f t="shared" si="7"/>
        <v/>
      </c>
      <c r="G240" s="195"/>
      <c r="H240" s="87"/>
      <c r="I240" s="42"/>
      <c r="J240" s="42"/>
      <c r="K240" s="41"/>
      <c r="L240" s="84"/>
      <c r="M240" s="84"/>
      <c r="N240" s="175">
        <f t="shared" si="6"/>
        <v>0</v>
      </c>
      <c r="O240" s="222"/>
    </row>
    <row r="241" spans="1:15" s="5" customFormat="1" ht="37.5" customHeight="1">
      <c r="A241" s="66"/>
      <c r="B241" s="66"/>
      <c r="C241" s="66"/>
      <c r="D241" s="66"/>
      <c r="E241" s="44"/>
      <c r="F241" s="287" t="str">
        <f t="shared" si="7"/>
        <v/>
      </c>
      <c r="G241" s="195"/>
      <c r="H241" s="87"/>
      <c r="I241" s="42"/>
      <c r="J241" s="42"/>
      <c r="K241" s="41"/>
      <c r="L241" s="84"/>
      <c r="M241" s="84"/>
      <c r="N241" s="175">
        <f t="shared" si="6"/>
        <v>0</v>
      </c>
      <c r="O241" s="222"/>
    </row>
    <row r="242" spans="1:15" s="5" customFormat="1" ht="37.5" customHeight="1">
      <c r="A242" s="66"/>
      <c r="B242" s="66"/>
      <c r="C242" s="66"/>
      <c r="D242" s="66"/>
      <c r="E242" s="44"/>
      <c r="F242" s="287" t="str">
        <f t="shared" si="7"/>
        <v/>
      </c>
      <c r="G242" s="195"/>
      <c r="H242" s="87"/>
      <c r="I242" s="42"/>
      <c r="J242" s="42"/>
      <c r="K242" s="41"/>
      <c r="L242" s="84"/>
      <c r="M242" s="84"/>
      <c r="N242" s="175">
        <f t="shared" si="6"/>
        <v>0</v>
      </c>
      <c r="O242" s="222"/>
    </row>
    <row r="243" spans="1:15" s="5" customFormat="1" ht="37.5" customHeight="1">
      <c r="A243" s="66"/>
      <c r="B243" s="66"/>
      <c r="C243" s="66"/>
      <c r="D243" s="66"/>
      <c r="E243" s="44"/>
      <c r="F243" s="287" t="str">
        <f t="shared" si="7"/>
        <v/>
      </c>
      <c r="G243" s="195"/>
      <c r="H243" s="87"/>
      <c r="I243" s="42"/>
      <c r="J243" s="42"/>
      <c r="K243" s="41"/>
      <c r="L243" s="84"/>
      <c r="M243" s="84"/>
      <c r="N243" s="175">
        <f t="shared" si="6"/>
        <v>0</v>
      </c>
      <c r="O243" s="222"/>
    </row>
    <row r="244" spans="1:15" s="5" customFormat="1" ht="37.5" customHeight="1">
      <c r="A244" s="66"/>
      <c r="B244" s="66"/>
      <c r="C244" s="66"/>
      <c r="D244" s="66"/>
      <c r="E244" s="44"/>
      <c r="F244" s="287" t="str">
        <f t="shared" si="7"/>
        <v/>
      </c>
      <c r="G244" s="195"/>
      <c r="H244" s="87"/>
      <c r="I244" s="42"/>
      <c r="J244" s="42"/>
      <c r="K244" s="41"/>
      <c r="L244" s="84"/>
      <c r="M244" s="84"/>
      <c r="N244" s="175">
        <f t="shared" si="6"/>
        <v>0</v>
      </c>
      <c r="O244" s="222"/>
    </row>
    <row r="245" spans="1:15" s="5" customFormat="1" ht="37.5" customHeight="1">
      <c r="A245" s="66"/>
      <c r="B245" s="66"/>
      <c r="C245" s="66"/>
      <c r="D245" s="66"/>
      <c r="E245" s="44"/>
      <c r="F245" s="287" t="str">
        <f t="shared" si="7"/>
        <v/>
      </c>
      <c r="G245" s="195"/>
      <c r="H245" s="87"/>
      <c r="I245" s="42"/>
      <c r="J245" s="42"/>
      <c r="K245" s="41"/>
      <c r="L245" s="84"/>
      <c r="M245" s="84"/>
      <c r="N245" s="175">
        <f t="shared" si="6"/>
        <v>0</v>
      </c>
      <c r="O245" s="222"/>
    </row>
    <row r="246" spans="1:15" s="5" customFormat="1" ht="37.5" customHeight="1">
      <c r="A246" s="66"/>
      <c r="B246" s="66"/>
      <c r="C246" s="66"/>
      <c r="D246" s="66"/>
      <c r="E246" s="44"/>
      <c r="F246" s="287" t="str">
        <f t="shared" si="7"/>
        <v/>
      </c>
      <c r="G246" s="195"/>
      <c r="H246" s="87"/>
      <c r="I246" s="42"/>
      <c r="J246" s="42"/>
      <c r="K246" s="41"/>
      <c r="L246" s="84"/>
      <c r="M246" s="84"/>
      <c r="N246" s="175">
        <f t="shared" si="6"/>
        <v>0</v>
      </c>
      <c r="O246" s="222"/>
    </row>
    <row r="247" spans="1:15" s="5" customFormat="1" ht="37.5" customHeight="1">
      <c r="A247" s="66"/>
      <c r="B247" s="66"/>
      <c r="C247" s="66"/>
      <c r="D247" s="66"/>
      <c r="E247" s="44"/>
      <c r="F247" s="287" t="str">
        <f t="shared" si="7"/>
        <v/>
      </c>
      <c r="G247" s="195"/>
      <c r="H247" s="87"/>
      <c r="I247" s="42"/>
      <c r="J247" s="42"/>
      <c r="K247" s="41"/>
      <c r="L247" s="84"/>
      <c r="M247" s="84"/>
      <c r="N247" s="175">
        <f t="shared" si="6"/>
        <v>0</v>
      </c>
      <c r="O247" s="222"/>
    </row>
    <row r="248" spans="1:15" s="5" customFormat="1" ht="37.5" customHeight="1">
      <c r="A248" s="66"/>
      <c r="B248" s="66"/>
      <c r="C248" s="66"/>
      <c r="D248" s="66"/>
      <c r="E248" s="44"/>
      <c r="F248" s="287" t="str">
        <f t="shared" si="7"/>
        <v/>
      </c>
      <c r="G248" s="195"/>
      <c r="H248" s="87"/>
      <c r="I248" s="42"/>
      <c r="J248" s="42"/>
      <c r="K248" s="41"/>
      <c r="L248" s="84"/>
      <c r="M248" s="84"/>
      <c r="N248" s="175">
        <f t="shared" si="6"/>
        <v>0</v>
      </c>
      <c r="O248" s="222"/>
    </row>
    <row r="249" spans="1:15" s="5" customFormat="1" ht="37.5" customHeight="1">
      <c r="A249" s="66"/>
      <c r="B249" s="66"/>
      <c r="C249" s="66"/>
      <c r="D249" s="66"/>
      <c r="E249" s="44"/>
      <c r="F249" s="287" t="str">
        <f t="shared" si="7"/>
        <v/>
      </c>
      <c r="G249" s="195"/>
      <c r="H249" s="87"/>
      <c r="I249" s="42"/>
      <c r="J249" s="42"/>
      <c r="K249" s="41"/>
      <c r="L249" s="84"/>
      <c r="M249" s="84"/>
      <c r="N249" s="175">
        <f t="shared" si="6"/>
        <v>0</v>
      </c>
      <c r="O249" s="222"/>
    </row>
    <row r="250" spans="1:15" s="5" customFormat="1" ht="37.5" customHeight="1">
      <c r="A250" s="66"/>
      <c r="B250" s="66"/>
      <c r="C250" s="66"/>
      <c r="D250" s="66"/>
      <c r="E250" s="44"/>
      <c r="F250" s="287" t="str">
        <f t="shared" si="7"/>
        <v/>
      </c>
      <c r="G250" s="195"/>
      <c r="H250" s="87"/>
      <c r="I250" s="42"/>
      <c r="J250" s="42"/>
      <c r="K250" s="41"/>
      <c r="L250" s="84"/>
      <c r="M250" s="84"/>
      <c r="N250" s="175">
        <f t="shared" si="6"/>
        <v>0</v>
      </c>
      <c r="O250" s="222"/>
    </row>
    <row r="251" spans="1:15" s="5" customFormat="1" ht="37.5" customHeight="1">
      <c r="A251" s="66"/>
      <c r="B251" s="66"/>
      <c r="C251" s="66"/>
      <c r="D251" s="66"/>
      <c r="E251" s="44"/>
      <c r="F251" s="287" t="str">
        <f t="shared" si="7"/>
        <v/>
      </c>
      <c r="G251" s="195"/>
      <c r="H251" s="87"/>
      <c r="I251" s="42"/>
      <c r="J251" s="42"/>
      <c r="K251" s="41"/>
      <c r="L251" s="84"/>
      <c r="M251" s="84"/>
      <c r="N251" s="175">
        <f t="shared" si="6"/>
        <v>0</v>
      </c>
      <c r="O251" s="222"/>
    </row>
    <row r="252" spans="1:15" s="5" customFormat="1" ht="37.5" customHeight="1">
      <c r="A252" s="66"/>
      <c r="B252" s="66"/>
      <c r="C252" s="66"/>
      <c r="D252" s="66"/>
      <c r="E252" s="44"/>
      <c r="F252" s="287" t="str">
        <f t="shared" si="7"/>
        <v/>
      </c>
      <c r="G252" s="195"/>
      <c r="H252" s="87"/>
      <c r="I252" s="42"/>
      <c r="J252" s="42"/>
      <c r="K252" s="41"/>
      <c r="L252" s="84"/>
      <c r="M252" s="84"/>
      <c r="N252" s="175">
        <f t="shared" si="6"/>
        <v>0</v>
      </c>
      <c r="O252" s="222"/>
    </row>
    <row r="253" spans="1:15" s="5" customFormat="1" ht="37.5" customHeight="1">
      <c r="A253" s="66"/>
      <c r="B253" s="66"/>
      <c r="C253" s="66"/>
      <c r="D253" s="66"/>
      <c r="E253" s="44"/>
      <c r="F253" s="287" t="str">
        <f t="shared" si="7"/>
        <v/>
      </c>
      <c r="G253" s="195"/>
      <c r="H253" s="87"/>
      <c r="I253" s="42"/>
      <c r="J253" s="42"/>
      <c r="K253" s="41"/>
      <c r="L253" s="84"/>
      <c r="M253" s="84"/>
      <c r="N253" s="175">
        <f t="shared" si="6"/>
        <v>0</v>
      </c>
      <c r="O253" s="222"/>
    </row>
    <row r="254" spans="1:15" s="5" customFormat="1" ht="37.5" customHeight="1">
      <c r="A254" s="66"/>
      <c r="B254" s="66"/>
      <c r="C254" s="66"/>
      <c r="D254" s="66"/>
      <c r="E254" s="44"/>
      <c r="F254" s="287" t="str">
        <f t="shared" si="7"/>
        <v/>
      </c>
      <c r="G254" s="195"/>
      <c r="H254" s="87"/>
      <c r="I254" s="42"/>
      <c r="J254" s="42"/>
      <c r="K254" s="41"/>
      <c r="L254" s="84"/>
      <c r="M254" s="84"/>
      <c r="N254" s="175">
        <f t="shared" si="6"/>
        <v>0</v>
      </c>
      <c r="O254" s="222"/>
    </row>
    <row r="255" spans="1:15" s="5" customFormat="1" ht="37.5" customHeight="1">
      <c r="A255" s="66"/>
      <c r="B255" s="66"/>
      <c r="C255" s="66"/>
      <c r="D255" s="66"/>
      <c r="E255" s="44"/>
      <c r="F255" s="287" t="str">
        <f t="shared" si="7"/>
        <v/>
      </c>
      <c r="G255" s="195"/>
      <c r="H255" s="87"/>
      <c r="I255" s="42"/>
      <c r="J255" s="42"/>
      <c r="K255" s="41"/>
      <c r="L255" s="84"/>
      <c r="M255" s="84"/>
      <c r="N255" s="175">
        <f t="shared" si="6"/>
        <v>0</v>
      </c>
      <c r="O255" s="222"/>
    </row>
    <row r="256" spans="1:15" s="5" customFormat="1" ht="37.5" customHeight="1">
      <c r="A256" s="66"/>
      <c r="B256" s="66"/>
      <c r="C256" s="66"/>
      <c r="D256" s="66"/>
      <c r="E256" s="44"/>
      <c r="F256" s="287" t="str">
        <f t="shared" si="7"/>
        <v/>
      </c>
      <c r="G256" s="195"/>
      <c r="H256" s="87"/>
      <c r="I256" s="42"/>
      <c r="J256" s="42"/>
      <c r="K256" s="41"/>
      <c r="L256" s="84"/>
      <c r="M256" s="84"/>
      <c r="N256" s="175">
        <f t="shared" si="6"/>
        <v>0</v>
      </c>
      <c r="O256" s="222"/>
    </row>
    <row r="257" spans="1:15" s="5" customFormat="1" ht="37.5" customHeight="1">
      <c r="A257" s="66"/>
      <c r="B257" s="66"/>
      <c r="C257" s="66"/>
      <c r="D257" s="66"/>
      <c r="E257" s="44"/>
      <c r="F257" s="287" t="str">
        <f t="shared" si="7"/>
        <v/>
      </c>
      <c r="G257" s="195"/>
      <c r="H257" s="87"/>
      <c r="I257" s="42"/>
      <c r="J257" s="42"/>
      <c r="K257" s="41"/>
      <c r="L257" s="84"/>
      <c r="M257" s="84"/>
      <c r="N257" s="175">
        <f t="shared" si="6"/>
        <v>0</v>
      </c>
      <c r="O257" s="222"/>
    </row>
    <row r="258" spans="1:15" s="5" customFormat="1" ht="37.5" customHeight="1">
      <c r="A258" s="66"/>
      <c r="B258" s="66"/>
      <c r="C258" s="66"/>
      <c r="D258" s="66"/>
      <c r="E258" s="44"/>
      <c r="F258" s="287" t="str">
        <f t="shared" si="7"/>
        <v/>
      </c>
      <c r="G258" s="195"/>
      <c r="H258" s="87"/>
      <c r="I258" s="42"/>
      <c r="J258" s="42"/>
      <c r="K258" s="41"/>
      <c r="L258" s="84"/>
      <c r="M258" s="84"/>
      <c r="N258" s="175">
        <f t="shared" si="6"/>
        <v>0</v>
      </c>
      <c r="O258" s="222"/>
    </row>
    <row r="259" spans="1:15" s="5" customFormat="1" ht="37.5" customHeight="1">
      <c r="A259" s="66"/>
      <c r="B259" s="66"/>
      <c r="C259" s="66"/>
      <c r="D259" s="66"/>
      <c r="E259" s="44"/>
      <c r="F259" s="287" t="str">
        <f t="shared" si="7"/>
        <v/>
      </c>
      <c r="G259" s="195"/>
      <c r="H259" s="87"/>
      <c r="I259" s="42"/>
      <c r="J259" s="42"/>
      <c r="K259" s="41"/>
      <c r="L259" s="84"/>
      <c r="M259" s="84"/>
      <c r="N259" s="175">
        <f t="shared" si="6"/>
        <v>0</v>
      </c>
      <c r="O259" s="222"/>
    </row>
    <row r="260" spans="1:15" s="5" customFormat="1" ht="37.5" customHeight="1">
      <c r="A260" s="66"/>
      <c r="B260" s="66"/>
      <c r="C260" s="66"/>
      <c r="D260" s="66"/>
      <c r="E260" s="44"/>
      <c r="F260" s="287" t="str">
        <f t="shared" si="7"/>
        <v/>
      </c>
      <c r="G260" s="195"/>
      <c r="H260" s="87"/>
      <c r="I260" s="42"/>
      <c r="J260" s="42"/>
      <c r="K260" s="41"/>
      <c r="L260" s="84"/>
      <c r="M260" s="84"/>
      <c r="N260" s="175">
        <f t="shared" si="6"/>
        <v>0</v>
      </c>
      <c r="O260" s="222"/>
    </row>
    <row r="261" spans="1:15" s="5" customFormat="1" ht="37.5" customHeight="1">
      <c r="A261" s="66"/>
      <c r="B261" s="66"/>
      <c r="C261" s="66"/>
      <c r="D261" s="66"/>
      <c r="E261" s="44"/>
      <c r="F261" s="287" t="str">
        <f t="shared" si="7"/>
        <v/>
      </c>
      <c r="G261" s="195"/>
      <c r="H261" s="87"/>
      <c r="I261" s="42"/>
      <c r="J261" s="42"/>
      <c r="K261" s="41"/>
      <c r="L261" s="84"/>
      <c r="M261" s="84"/>
      <c r="N261" s="175">
        <f t="shared" si="6"/>
        <v>0</v>
      </c>
      <c r="O261" s="222"/>
    </row>
    <row r="262" spans="1:15" s="5" customFormat="1" ht="37.5" customHeight="1">
      <c r="A262" s="66"/>
      <c r="B262" s="66"/>
      <c r="C262" s="66"/>
      <c r="D262" s="66"/>
      <c r="E262" s="44"/>
      <c r="F262" s="287" t="str">
        <f t="shared" si="7"/>
        <v/>
      </c>
      <c r="G262" s="195"/>
      <c r="H262" s="87"/>
      <c r="I262" s="42"/>
      <c r="J262" s="42"/>
      <c r="K262" s="41"/>
      <c r="L262" s="84"/>
      <c r="M262" s="84"/>
      <c r="N262" s="175">
        <f t="shared" si="6"/>
        <v>0</v>
      </c>
      <c r="O262" s="222"/>
    </row>
    <row r="263" spans="1:15" s="5" customFormat="1" ht="37.5" customHeight="1">
      <c r="A263" s="66"/>
      <c r="B263" s="66"/>
      <c r="C263" s="66"/>
      <c r="D263" s="66"/>
      <c r="E263" s="44"/>
      <c r="F263" s="287" t="str">
        <f t="shared" si="7"/>
        <v/>
      </c>
      <c r="G263" s="195"/>
      <c r="H263" s="87"/>
      <c r="I263" s="42"/>
      <c r="J263" s="42"/>
      <c r="K263" s="41"/>
      <c r="L263" s="84"/>
      <c r="M263" s="84"/>
      <c r="N263" s="175">
        <f t="shared" si="6"/>
        <v>0</v>
      </c>
      <c r="O263" s="222"/>
    </row>
    <row r="264" spans="1:15" s="5" customFormat="1" ht="37.5" customHeight="1">
      <c r="A264" s="66"/>
      <c r="B264" s="66"/>
      <c r="C264" s="66"/>
      <c r="D264" s="66"/>
      <c r="E264" s="44"/>
      <c r="F264" s="287" t="str">
        <f t="shared" si="7"/>
        <v/>
      </c>
      <c r="G264" s="195"/>
      <c r="H264" s="87"/>
      <c r="I264" s="42"/>
      <c r="J264" s="42"/>
      <c r="K264" s="41"/>
      <c r="L264" s="84"/>
      <c r="M264" s="84"/>
      <c r="N264" s="175">
        <f t="shared" si="6"/>
        <v>0</v>
      </c>
      <c r="O264" s="222"/>
    </row>
    <row r="265" spans="1:15" s="5" customFormat="1" ht="37.5" customHeight="1">
      <c r="A265" s="66"/>
      <c r="B265" s="66"/>
      <c r="C265" s="66"/>
      <c r="D265" s="66"/>
      <c r="E265" s="44"/>
      <c r="F265" s="287" t="str">
        <f t="shared" si="7"/>
        <v/>
      </c>
      <c r="G265" s="195"/>
      <c r="H265" s="87"/>
      <c r="I265" s="42"/>
      <c r="J265" s="42"/>
      <c r="K265" s="41"/>
      <c r="L265" s="84"/>
      <c r="M265" s="84"/>
      <c r="N265" s="175">
        <f t="shared" si="6"/>
        <v>0</v>
      </c>
      <c r="O265" s="222"/>
    </row>
    <row r="266" spans="1:15" s="5" customFormat="1" ht="37.5" customHeight="1">
      <c r="A266" s="66"/>
      <c r="B266" s="66"/>
      <c r="C266" s="66"/>
      <c r="D266" s="66"/>
      <c r="E266" s="44"/>
      <c r="F266" s="287" t="str">
        <f t="shared" si="7"/>
        <v/>
      </c>
      <c r="G266" s="195"/>
      <c r="H266" s="87"/>
      <c r="I266" s="42"/>
      <c r="J266" s="42"/>
      <c r="K266" s="41"/>
      <c r="L266" s="84"/>
      <c r="M266" s="84"/>
      <c r="N266" s="175">
        <f t="shared" si="6"/>
        <v>0</v>
      </c>
      <c r="O266" s="222"/>
    </row>
    <row r="267" spans="1:15" s="5" customFormat="1" ht="37.5" customHeight="1">
      <c r="A267" s="66"/>
      <c r="B267" s="66"/>
      <c r="C267" s="66"/>
      <c r="D267" s="66"/>
      <c r="E267" s="44"/>
      <c r="F267" s="287" t="str">
        <f t="shared" si="7"/>
        <v/>
      </c>
      <c r="G267" s="195"/>
      <c r="H267" s="87"/>
      <c r="I267" s="42"/>
      <c r="J267" s="42"/>
      <c r="K267" s="41"/>
      <c r="L267" s="84"/>
      <c r="M267" s="84"/>
      <c r="N267" s="175">
        <f t="shared" ref="N267:N330" si="8">DATEDIF(L267,M267,"d")/365</f>
        <v>0</v>
      </c>
      <c r="O267" s="222"/>
    </row>
    <row r="268" spans="1:15" s="5" customFormat="1" ht="37.5" customHeight="1">
      <c r="A268" s="66"/>
      <c r="B268" s="66"/>
      <c r="C268" s="66"/>
      <c r="D268" s="66"/>
      <c r="E268" s="44"/>
      <c r="F268" s="287" t="str">
        <f t="shared" si="7"/>
        <v/>
      </c>
      <c r="G268" s="195"/>
      <c r="H268" s="87"/>
      <c r="I268" s="42"/>
      <c r="J268" s="42"/>
      <c r="K268" s="41"/>
      <c r="L268" s="84"/>
      <c r="M268" s="84"/>
      <c r="N268" s="175">
        <f t="shared" si="8"/>
        <v>0</v>
      </c>
      <c r="O268" s="222"/>
    </row>
    <row r="269" spans="1:15" s="5" customFormat="1" ht="37.5" customHeight="1">
      <c r="A269" s="66"/>
      <c r="B269" s="66"/>
      <c r="C269" s="66"/>
      <c r="D269" s="66"/>
      <c r="E269" s="44"/>
      <c r="F269" s="287" t="str">
        <f t="shared" si="7"/>
        <v/>
      </c>
      <c r="G269" s="195"/>
      <c r="H269" s="87"/>
      <c r="I269" s="42"/>
      <c r="J269" s="42"/>
      <c r="K269" s="41"/>
      <c r="L269" s="84"/>
      <c r="M269" s="84"/>
      <c r="N269" s="175">
        <f t="shared" si="8"/>
        <v>0</v>
      </c>
      <c r="O269" s="222"/>
    </row>
    <row r="270" spans="1:15" s="5" customFormat="1" ht="37.5" customHeight="1">
      <c r="A270" s="66"/>
      <c r="B270" s="66"/>
      <c r="C270" s="66"/>
      <c r="D270" s="66"/>
      <c r="E270" s="44"/>
      <c r="F270" s="287" t="str">
        <f t="shared" si="7"/>
        <v/>
      </c>
      <c r="G270" s="195"/>
      <c r="H270" s="87"/>
      <c r="I270" s="42"/>
      <c r="J270" s="42"/>
      <c r="K270" s="41"/>
      <c r="L270" s="84"/>
      <c r="M270" s="84"/>
      <c r="N270" s="175">
        <f t="shared" si="8"/>
        <v>0</v>
      </c>
      <c r="O270" s="222"/>
    </row>
    <row r="271" spans="1:15" s="5" customFormat="1" ht="37.5" customHeight="1">
      <c r="A271" s="66"/>
      <c r="B271" s="66"/>
      <c r="C271" s="66"/>
      <c r="D271" s="66"/>
      <c r="E271" s="44"/>
      <c r="F271" s="287" t="str">
        <f t="shared" si="7"/>
        <v/>
      </c>
      <c r="G271" s="195"/>
      <c r="H271" s="87"/>
      <c r="I271" s="42"/>
      <c r="J271" s="42"/>
      <c r="K271" s="41"/>
      <c r="L271" s="84"/>
      <c r="M271" s="84"/>
      <c r="N271" s="175">
        <f t="shared" si="8"/>
        <v>0</v>
      </c>
      <c r="O271" s="222"/>
    </row>
    <row r="272" spans="1:15" s="5" customFormat="1" ht="37.5" customHeight="1">
      <c r="A272" s="66"/>
      <c r="B272" s="66"/>
      <c r="C272" s="66"/>
      <c r="D272" s="66"/>
      <c r="E272" s="44"/>
      <c r="F272" s="287" t="str">
        <f t="shared" si="7"/>
        <v/>
      </c>
      <c r="G272" s="195"/>
      <c r="H272" s="87"/>
      <c r="I272" s="42"/>
      <c r="J272" s="42"/>
      <c r="K272" s="41"/>
      <c r="L272" s="84"/>
      <c r="M272" s="84"/>
      <c r="N272" s="175">
        <f t="shared" si="8"/>
        <v>0</v>
      </c>
      <c r="O272" s="222"/>
    </row>
    <row r="273" spans="1:15" s="5" customFormat="1" ht="37.5" customHeight="1">
      <c r="A273" s="66"/>
      <c r="B273" s="66"/>
      <c r="C273" s="66"/>
      <c r="D273" s="66"/>
      <c r="E273" s="44"/>
      <c r="F273" s="287" t="str">
        <f t="shared" si="7"/>
        <v/>
      </c>
      <c r="G273" s="195"/>
      <c r="H273" s="87"/>
      <c r="I273" s="42"/>
      <c r="J273" s="42"/>
      <c r="K273" s="41"/>
      <c r="L273" s="84"/>
      <c r="M273" s="84"/>
      <c r="N273" s="175">
        <f t="shared" si="8"/>
        <v>0</v>
      </c>
      <c r="O273" s="222"/>
    </row>
    <row r="274" spans="1:15" s="5" customFormat="1" ht="37.5" customHeight="1">
      <c r="A274" s="66"/>
      <c r="B274" s="66"/>
      <c r="C274" s="66"/>
      <c r="D274" s="66"/>
      <c r="E274" s="44"/>
      <c r="F274" s="287" t="str">
        <f t="shared" si="7"/>
        <v/>
      </c>
      <c r="G274" s="195"/>
      <c r="H274" s="87"/>
      <c r="I274" s="42"/>
      <c r="J274" s="42"/>
      <c r="K274" s="41"/>
      <c r="L274" s="84"/>
      <c r="M274" s="84"/>
      <c r="N274" s="175">
        <f t="shared" si="8"/>
        <v>0</v>
      </c>
      <c r="O274" s="222"/>
    </row>
    <row r="275" spans="1:15" s="5" customFormat="1" ht="37.5" customHeight="1">
      <c r="A275" s="66"/>
      <c r="B275" s="66"/>
      <c r="C275" s="66"/>
      <c r="D275" s="66"/>
      <c r="E275" s="44"/>
      <c r="F275" s="287" t="str">
        <f t="shared" si="7"/>
        <v/>
      </c>
      <c r="G275" s="195"/>
      <c r="H275" s="87"/>
      <c r="I275" s="42"/>
      <c r="J275" s="42"/>
      <c r="K275" s="41"/>
      <c r="L275" s="84"/>
      <c r="M275" s="84"/>
      <c r="N275" s="175">
        <f t="shared" si="8"/>
        <v>0</v>
      </c>
      <c r="O275" s="222"/>
    </row>
    <row r="276" spans="1:15" s="5" customFormat="1" ht="37.5" customHeight="1">
      <c r="A276" s="66"/>
      <c r="B276" s="66"/>
      <c r="C276" s="66"/>
      <c r="D276" s="66"/>
      <c r="E276" s="44"/>
      <c r="F276" s="287" t="str">
        <f t="shared" si="7"/>
        <v/>
      </c>
      <c r="G276" s="195"/>
      <c r="H276" s="87"/>
      <c r="I276" s="42"/>
      <c r="J276" s="42"/>
      <c r="K276" s="41"/>
      <c r="L276" s="84"/>
      <c r="M276" s="84"/>
      <c r="N276" s="175">
        <f t="shared" si="8"/>
        <v>0</v>
      </c>
      <c r="O276" s="222"/>
    </row>
    <row r="277" spans="1:15" s="5" customFormat="1" ht="37.5" customHeight="1">
      <c r="A277" s="66"/>
      <c r="B277" s="66"/>
      <c r="C277" s="66"/>
      <c r="D277" s="66"/>
      <c r="E277" s="44"/>
      <c r="F277" s="287" t="str">
        <f t="shared" si="7"/>
        <v/>
      </c>
      <c r="G277" s="195"/>
      <c r="H277" s="87"/>
      <c r="I277" s="42"/>
      <c r="J277" s="42"/>
      <c r="K277" s="41"/>
      <c r="L277" s="84"/>
      <c r="M277" s="84"/>
      <c r="N277" s="175">
        <f t="shared" si="8"/>
        <v>0</v>
      </c>
      <c r="O277" s="222"/>
    </row>
    <row r="278" spans="1:15" s="5" customFormat="1" ht="37.5" customHeight="1">
      <c r="A278" s="66"/>
      <c r="B278" s="66"/>
      <c r="C278" s="66"/>
      <c r="D278" s="66"/>
      <c r="E278" s="44"/>
      <c r="F278" s="287" t="str">
        <f t="shared" si="7"/>
        <v/>
      </c>
      <c r="G278" s="195"/>
      <c r="H278" s="87"/>
      <c r="I278" s="42"/>
      <c r="J278" s="42"/>
      <c r="K278" s="41"/>
      <c r="L278" s="84"/>
      <c r="M278" s="84"/>
      <c r="N278" s="175">
        <f t="shared" si="8"/>
        <v>0</v>
      </c>
      <c r="O278" s="222"/>
    </row>
    <row r="279" spans="1:15" s="5" customFormat="1" ht="37.5" customHeight="1">
      <c r="A279" s="66"/>
      <c r="B279" s="66"/>
      <c r="C279" s="66"/>
      <c r="D279" s="66"/>
      <c r="E279" s="44"/>
      <c r="F279" s="287" t="str">
        <f t="shared" si="7"/>
        <v/>
      </c>
      <c r="G279" s="195"/>
      <c r="H279" s="87"/>
      <c r="I279" s="42"/>
      <c r="J279" s="42"/>
      <c r="K279" s="41"/>
      <c r="L279" s="84"/>
      <c r="M279" s="84"/>
      <c r="N279" s="175">
        <f t="shared" si="8"/>
        <v>0</v>
      </c>
      <c r="O279" s="222"/>
    </row>
    <row r="280" spans="1:15" s="5" customFormat="1" ht="37.5" customHeight="1">
      <c r="A280" s="66"/>
      <c r="B280" s="66"/>
      <c r="C280" s="66"/>
      <c r="D280" s="66"/>
      <c r="E280" s="44"/>
      <c r="F280" s="287" t="str">
        <f t="shared" si="7"/>
        <v/>
      </c>
      <c r="G280" s="195"/>
      <c r="H280" s="87"/>
      <c r="I280" s="42"/>
      <c r="J280" s="42"/>
      <c r="K280" s="41"/>
      <c r="L280" s="84"/>
      <c r="M280" s="84"/>
      <c r="N280" s="175">
        <f t="shared" si="8"/>
        <v>0</v>
      </c>
      <c r="O280" s="222"/>
    </row>
    <row r="281" spans="1:15" s="5" customFormat="1" ht="37.5" customHeight="1">
      <c r="A281" s="66"/>
      <c r="B281" s="66"/>
      <c r="C281" s="66"/>
      <c r="D281" s="66"/>
      <c r="E281" s="44"/>
      <c r="F281" s="287" t="str">
        <f t="shared" si="7"/>
        <v/>
      </c>
      <c r="G281" s="195"/>
      <c r="H281" s="87"/>
      <c r="I281" s="42"/>
      <c r="J281" s="42"/>
      <c r="K281" s="41"/>
      <c r="L281" s="84"/>
      <c r="M281" s="84"/>
      <c r="N281" s="175">
        <f t="shared" si="8"/>
        <v>0</v>
      </c>
      <c r="O281" s="222"/>
    </row>
    <row r="282" spans="1:15" s="5" customFormat="1" ht="37.5" customHeight="1">
      <c r="A282" s="66"/>
      <c r="B282" s="66"/>
      <c r="C282" s="66"/>
      <c r="D282" s="66"/>
      <c r="E282" s="44"/>
      <c r="F282" s="287" t="str">
        <f t="shared" si="7"/>
        <v/>
      </c>
      <c r="G282" s="195"/>
      <c r="H282" s="87"/>
      <c r="I282" s="42"/>
      <c r="J282" s="42"/>
      <c r="K282" s="41"/>
      <c r="L282" s="84"/>
      <c r="M282" s="84"/>
      <c r="N282" s="175">
        <f t="shared" si="8"/>
        <v>0</v>
      </c>
      <c r="O282" s="222"/>
    </row>
    <row r="283" spans="1:15" s="5" customFormat="1" ht="37.5" customHeight="1">
      <c r="A283" s="66"/>
      <c r="B283" s="66"/>
      <c r="C283" s="66"/>
      <c r="D283" s="66"/>
      <c r="E283" s="44"/>
      <c r="F283" s="287" t="str">
        <f t="shared" si="7"/>
        <v/>
      </c>
      <c r="G283" s="195"/>
      <c r="H283" s="87"/>
      <c r="I283" s="42"/>
      <c r="J283" s="42"/>
      <c r="K283" s="41"/>
      <c r="L283" s="84"/>
      <c r="M283" s="84"/>
      <c r="N283" s="175">
        <f t="shared" si="8"/>
        <v>0</v>
      </c>
      <c r="O283" s="222"/>
    </row>
    <row r="284" spans="1:15" s="5" customFormat="1" ht="37.5" customHeight="1">
      <c r="A284" s="66"/>
      <c r="B284" s="66"/>
      <c r="C284" s="66"/>
      <c r="D284" s="66"/>
      <c r="E284" s="44"/>
      <c r="F284" s="287" t="str">
        <f t="shared" si="7"/>
        <v/>
      </c>
      <c r="G284" s="195"/>
      <c r="H284" s="87"/>
      <c r="I284" s="42"/>
      <c r="J284" s="42"/>
      <c r="K284" s="41"/>
      <c r="L284" s="84"/>
      <c r="M284" s="84"/>
      <c r="N284" s="175">
        <f t="shared" si="8"/>
        <v>0</v>
      </c>
      <c r="O284" s="222"/>
    </row>
    <row r="285" spans="1:15" s="5" customFormat="1" ht="37.5" customHeight="1">
      <c r="A285" s="66"/>
      <c r="B285" s="66"/>
      <c r="C285" s="66"/>
      <c r="D285" s="66"/>
      <c r="E285" s="44"/>
      <c r="F285" s="287" t="str">
        <f t="shared" ref="F285:F348" si="9">IF(ISBLANK($E285),"",VLOOKUP($E285,참여인력_개요,2,FALSE))</f>
        <v/>
      </c>
      <c r="G285" s="195"/>
      <c r="H285" s="87"/>
      <c r="I285" s="42"/>
      <c r="J285" s="42"/>
      <c r="K285" s="41"/>
      <c r="L285" s="84"/>
      <c r="M285" s="84"/>
      <c r="N285" s="175">
        <f t="shared" si="8"/>
        <v>0</v>
      </c>
      <c r="O285" s="222"/>
    </row>
    <row r="286" spans="1:15" s="5" customFormat="1" ht="37.5" customHeight="1">
      <c r="A286" s="66"/>
      <c r="B286" s="66"/>
      <c r="C286" s="66"/>
      <c r="D286" s="66"/>
      <c r="E286" s="44"/>
      <c r="F286" s="287" t="str">
        <f t="shared" si="9"/>
        <v/>
      </c>
      <c r="G286" s="195"/>
      <c r="H286" s="87"/>
      <c r="I286" s="42"/>
      <c r="J286" s="42"/>
      <c r="K286" s="41"/>
      <c r="L286" s="84"/>
      <c r="M286" s="84"/>
      <c r="N286" s="175">
        <f t="shared" si="8"/>
        <v>0</v>
      </c>
      <c r="O286" s="222"/>
    </row>
    <row r="287" spans="1:15" s="5" customFormat="1" ht="37.5" customHeight="1">
      <c r="A287" s="66"/>
      <c r="B287" s="66"/>
      <c r="C287" s="66"/>
      <c r="D287" s="66"/>
      <c r="E287" s="44"/>
      <c r="F287" s="287" t="str">
        <f t="shared" si="9"/>
        <v/>
      </c>
      <c r="G287" s="195"/>
      <c r="H287" s="87"/>
      <c r="I287" s="42"/>
      <c r="J287" s="42"/>
      <c r="K287" s="41"/>
      <c r="L287" s="84"/>
      <c r="M287" s="84"/>
      <c r="N287" s="175">
        <f t="shared" si="8"/>
        <v>0</v>
      </c>
      <c r="O287" s="222"/>
    </row>
    <row r="288" spans="1:15" s="5" customFormat="1" ht="37.5" customHeight="1">
      <c r="A288" s="66"/>
      <c r="B288" s="66"/>
      <c r="C288" s="66"/>
      <c r="D288" s="66"/>
      <c r="E288" s="44"/>
      <c r="F288" s="287" t="str">
        <f t="shared" si="9"/>
        <v/>
      </c>
      <c r="G288" s="195"/>
      <c r="H288" s="87"/>
      <c r="I288" s="42"/>
      <c r="J288" s="42"/>
      <c r="K288" s="41"/>
      <c r="L288" s="84"/>
      <c r="M288" s="84"/>
      <c r="N288" s="175">
        <f t="shared" si="8"/>
        <v>0</v>
      </c>
      <c r="O288" s="222"/>
    </row>
    <row r="289" spans="1:15" s="5" customFormat="1" ht="37.5" customHeight="1">
      <c r="A289" s="66"/>
      <c r="B289" s="66"/>
      <c r="C289" s="66"/>
      <c r="D289" s="66"/>
      <c r="E289" s="44"/>
      <c r="F289" s="287" t="str">
        <f t="shared" si="9"/>
        <v/>
      </c>
      <c r="G289" s="195"/>
      <c r="H289" s="87"/>
      <c r="I289" s="42"/>
      <c r="J289" s="42"/>
      <c r="K289" s="41"/>
      <c r="L289" s="84"/>
      <c r="M289" s="84"/>
      <c r="N289" s="175">
        <f t="shared" si="8"/>
        <v>0</v>
      </c>
      <c r="O289" s="222"/>
    </row>
    <row r="290" spans="1:15" s="5" customFormat="1" ht="37.5" customHeight="1">
      <c r="A290" s="66"/>
      <c r="B290" s="66"/>
      <c r="C290" s="66"/>
      <c r="D290" s="66"/>
      <c r="E290" s="44"/>
      <c r="F290" s="287" t="str">
        <f t="shared" si="9"/>
        <v/>
      </c>
      <c r="G290" s="195"/>
      <c r="H290" s="87"/>
      <c r="I290" s="42"/>
      <c r="J290" s="42"/>
      <c r="K290" s="41"/>
      <c r="L290" s="84"/>
      <c r="M290" s="84"/>
      <c r="N290" s="175">
        <f t="shared" si="8"/>
        <v>0</v>
      </c>
      <c r="O290" s="222"/>
    </row>
    <row r="291" spans="1:15" s="5" customFormat="1" ht="37.5" customHeight="1">
      <c r="A291" s="66"/>
      <c r="B291" s="66"/>
      <c r="C291" s="66"/>
      <c r="D291" s="66"/>
      <c r="E291" s="44"/>
      <c r="F291" s="287" t="str">
        <f t="shared" si="9"/>
        <v/>
      </c>
      <c r="G291" s="195"/>
      <c r="H291" s="87"/>
      <c r="I291" s="42"/>
      <c r="J291" s="42"/>
      <c r="K291" s="41"/>
      <c r="L291" s="84"/>
      <c r="M291" s="84"/>
      <c r="N291" s="175">
        <f t="shared" si="8"/>
        <v>0</v>
      </c>
      <c r="O291" s="222"/>
    </row>
    <row r="292" spans="1:15" s="5" customFormat="1" ht="37.5" customHeight="1">
      <c r="A292" s="66"/>
      <c r="B292" s="66"/>
      <c r="C292" s="66"/>
      <c r="D292" s="66"/>
      <c r="E292" s="44"/>
      <c r="F292" s="287" t="str">
        <f t="shared" si="9"/>
        <v/>
      </c>
      <c r="G292" s="195"/>
      <c r="H292" s="87"/>
      <c r="I292" s="42"/>
      <c r="J292" s="42"/>
      <c r="K292" s="41"/>
      <c r="L292" s="84"/>
      <c r="M292" s="84"/>
      <c r="N292" s="175">
        <f t="shared" si="8"/>
        <v>0</v>
      </c>
      <c r="O292" s="222"/>
    </row>
    <row r="293" spans="1:15" s="5" customFormat="1" ht="37.5" customHeight="1">
      <c r="A293" s="66"/>
      <c r="B293" s="66"/>
      <c r="C293" s="66"/>
      <c r="D293" s="66"/>
      <c r="E293" s="44"/>
      <c r="F293" s="287" t="str">
        <f t="shared" si="9"/>
        <v/>
      </c>
      <c r="G293" s="195"/>
      <c r="H293" s="87"/>
      <c r="I293" s="42"/>
      <c r="J293" s="42"/>
      <c r="K293" s="41"/>
      <c r="L293" s="84"/>
      <c r="M293" s="84"/>
      <c r="N293" s="175">
        <f t="shared" si="8"/>
        <v>0</v>
      </c>
      <c r="O293" s="222"/>
    </row>
    <row r="294" spans="1:15" s="5" customFormat="1" ht="37.5" customHeight="1">
      <c r="A294" s="66"/>
      <c r="B294" s="66"/>
      <c r="C294" s="66"/>
      <c r="D294" s="66"/>
      <c r="E294" s="44"/>
      <c r="F294" s="287" t="str">
        <f t="shared" si="9"/>
        <v/>
      </c>
      <c r="G294" s="195"/>
      <c r="H294" s="87"/>
      <c r="I294" s="42"/>
      <c r="J294" s="42"/>
      <c r="K294" s="41"/>
      <c r="L294" s="84"/>
      <c r="M294" s="84"/>
      <c r="N294" s="175">
        <f t="shared" si="8"/>
        <v>0</v>
      </c>
      <c r="O294" s="222"/>
    </row>
    <row r="295" spans="1:15" s="5" customFormat="1" ht="37.5" customHeight="1">
      <c r="A295" s="66"/>
      <c r="B295" s="66"/>
      <c r="C295" s="66"/>
      <c r="D295" s="66"/>
      <c r="E295" s="44"/>
      <c r="F295" s="287" t="str">
        <f t="shared" si="9"/>
        <v/>
      </c>
      <c r="G295" s="195"/>
      <c r="H295" s="87"/>
      <c r="I295" s="42"/>
      <c r="J295" s="42"/>
      <c r="K295" s="41"/>
      <c r="L295" s="84"/>
      <c r="M295" s="84"/>
      <c r="N295" s="175">
        <f t="shared" si="8"/>
        <v>0</v>
      </c>
      <c r="O295" s="222"/>
    </row>
    <row r="296" spans="1:15" s="5" customFormat="1" ht="37.5" customHeight="1">
      <c r="A296" s="66"/>
      <c r="B296" s="66"/>
      <c r="C296" s="66"/>
      <c r="D296" s="66"/>
      <c r="E296" s="44"/>
      <c r="F296" s="287" t="str">
        <f t="shared" si="9"/>
        <v/>
      </c>
      <c r="G296" s="195"/>
      <c r="H296" s="87"/>
      <c r="I296" s="42"/>
      <c r="J296" s="42"/>
      <c r="K296" s="41"/>
      <c r="L296" s="84"/>
      <c r="M296" s="84"/>
      <c r="N296" s="175">
        <f t="shared" si="8"/>
        <v>0</v>
      </c>
      <c r="O296" s="222"/>
    </row>
    <row r="297" spans="1:15" s="5" customFormat="1" ht="37.5" customHeight="1">
      <c r="A297" s="66"/>
      <c r="B297" s="66"/>
      <c r="C297" s="66"/>
      <c r="D297" s="66"/>
      <c r="E297" s="44"/>
      <c r="F297" s="287" t="str">
        <f t="shared" si="9"/>
        <v/>
      </c>
      <c r="G297" s="195"/>
      <c r="H297" s="87"/>
      <c r="I297" s="42"/>
      <c r="J297" s="42"/>
      <c r="K297" s="41"/>
      <c r="L297" s="84"/>
      <c r="M297" s="84"/>
      <c r="N297" s="175">
        <f t="shared" si="8"/>
        <v>0</v>
      </c>
      <c r="O297" s="222"/>
    </row>
    <row r="298" spans="1:15" s="5" customFormat="1" ht="37.5" customHeight="1">
      <c r="A298" s="66"/>
      <c r="B298" s="66"/>
      <c r="C298" s="66"/>
      <c r="D298" s="66"/>
      <c r="E298" s="44"/>
      <c r="F298" s="287" t="str">
        <f t="shared" si="9"/>
        <v/>
      </c>
      <c r="G298" s="195"/>
      <c r="H298" s="87"/>
      <c r="I298" s="42"/>
      <c r="J298" s="42"/>
      <c r="K298" s="41"/>
      <c r="L298" s="84"/>
      <c r="M298" s="84"/>
      <c r="N298" s="175">
        <f t="shared" si="8"/>
        <v>0</v>
      </c>
      <c r="O298" s="222"/>
    </row>
    <row r="299" spans="1:15" s="5" customFormat="1" ht="37.5" customHeight="1">
      <c r="A299" s="66"/>
      <c r="B299" s="66"/>
      <c r="C299" s="66"/>
      <c r="D299" s="66"/>
      <c r="E299" s="44"/>
      <c r="F299" s="287" t="str">
        <f t="shared" si="9"/>
        <v/>
      </c>
      <c r="G299" s="195"/>
      <c r="H299" s="87"/>
      <c r="I299" s="42"/>
      <c r="J299" s="42"/>
      <c r="K299" s="41"/>
      <c r="L299" s="84"/>
      <c r="M299" s="84"/>
      <c r="N299" s="175">
        <f t="shared" si="8"/>
        <v>0</v>
      </c>
      <c r="O299" s="222"/>
    </row>
    <row r="300" spans="1:15" s="5" customFormat="1" ht="37.5" customHeight="1">
      <c r="A300" s="66"/>
      <c r="B300" s="66"/>
      <c r="C300" s="66"/>
      <c r="D300" s="66"/>
      <c r="E300" s="44"/>
      <c r="F300" s="287" t="str">
        <f t="shared" si="9"/>
        <v/>
      </c>
      <c r="G300" s="195"/>
      <c r="H300" s="87"/>
      <c r="I300" s="42"/>
      <c r="J300" s="42"/>
      <c r="K300" s="41"/>
      <c r="L300" s="84"/>
      <c r="M300" s="84"/>
      <c r="N300" s="175">
        <f t="shared" si="8"/>
        <v>0</v>
      </c>
      <c r="O300" s="222"/>
    </row>
    <row r="301" spans="1:15" s="5" customFormat="1" ht="37.5" customHeight="1">
      <c r="A301" s="66"/>
      <c r="B301" s="66"/>
      <c r="C301" s="66"/>
      <c r="D301" s="66"/>
      <c r="E301" s="44"/>
      <c r="F301" s="287" t="str">
        <f t="shared" si="9"/>
        <v/>
      </c>
      <c r="G301" s="195"/>
      <c r="H301" s="87"/>
      <c r="I301" s="42"/>
      <c r="J301" s="42"/>
      <c r="K301" s="41"/>
      <c r="L301" s="84"/>
      <c r="M301" s="84"/>
      <c r="N301" s="175">
        <f t="shared" si="8"/>
        <v>0</v>
      </c>
      <c r="O301" s="222"/>
    </row>
    <row r="302" spans="1:15" s="5" customFormat="1" ht="37.5" customHeight="1">
      <c r="A302" s="66"/>
      <c r="B302" s="66"/>
      <c r="C302" s="66"/>
      <c r="D302" s="66"/>
      <c r="E302" s="44"/>
      <c r="F302" s="287" t="str">
        <f t="shared" si="9"/>
        <v/>
      </c>
      <c r="G302" s="195"/>
      <c r="H302" s="87"/>
      <c r="I302" s="42"/>
      <c r="J302" s="42"/>
      <c r="K302" s="41"/>
      <c r="L302" s="84"/>
      <c r="M302" s="84"/>
      <c r="N302" s="175">
        <f t="shared" si="8"/>
        <v>0</v>
      </c>
      <c r="O302" s="222"/>
    </row>
    <row r="303" spans="1:15" s="5" customFormat="1" ht="37.5" customHeight="1">
      <c r="A303" s="66"/>
      <c r="B303" s="66"/>
      <c r="C303" s="66"/>
      <c r="D303" s="66"/>
      <c r="E303" s="44"/>
      <c r="F303" s="287" t="str">
        <f t="shared" si="9"/>
        <v/>
      </c>
      <c r="G303" s="195"/>
      <c r="H303" s="87"/>
      <c r="I303" s="42"/>
      <c r="J303" s="42"/>
      <c r="K303" s="41"/>
      <c r="L303" s="84"/>
      <c r="M303" s="84"/>
      <c r="N303" s="175">
        <f t="shared" si="8"/>
        <v>0</v>
      </c>
      <c r="O303" s="222"/>
    </row>
    <row r="304" spans="1:15" s="5" customFormat="1" ht="37.5" customHeight="1">
      <c r="A304" s="66"/>
      <c r="B304" s="66"/>
      <c r="C304" s="66"/>
      <c r="D304" s="66"/>
      <c r="E304" s="44"/>
      <c r="F304" s="287" t="str">
        <f t="shared" si="9"/>
        <v/>
      </c>
      <c r="G304" s="195"/>
      <c r="H304" s="87"/>
      <c r="I304" s="42"/>
      <c r="J304" s="42"/>
      <c r="K304" s="41"/>
      <c r="L304" s="84"/>
      <c r="M304" s="84"/>
      <c r="N304" s="175">
        <f t="shared" si="8"/>
        <v>0</v>
      </c>
      <c r="O304" s="222"/>
    </row>
    <row r="305" spans="1:15" s="5" customFormat="1" ht="37.5" customHeight="1">
      <c r="A305" s="66"/>
      <c r="B305" s="66"/>
      <c r="C305" s="66"/>
      <c r="D305" s="66"/>
      <c r="E305" s="44"/>
      <c r="F305" s="287" t="str">
        <f t="shared" si="9"/>
        <v/>
      </c>
      <c r="G305" s="195"/>
      <c r="H305" s="87"/>
      <c r="I305" s="42"/>
      <c r="J305" s="42"/>
      <c r="K305" s="41"/>
      <c r="L305" s="84"/>
      <c r="M305" s="84"/>
      <c r="N305" s="175">
        <f t="shared" si="8"/>
        <v>0</v>
      </c>
      <c r="O305" s="222"/>
    </row>
    <row r="306" spans="1:15" s="5" customFormat="1" ht="37.5" customHeight="1">
      <c r="A306" s="66"/>
      <c r="B306" s="66"/>
      <c r="C306" s="66"/>
      <c r="D306" s="66"/>
      <c r="E306" s="44"/>
      <c r="F306" s="287" t="str">
        <f t="shared" si="9"/>
        <v/>
      </c>
      <c r="G306" s="195"/>
      <c r="H306" s="87"/>
      <c r="I306" s="42"/>
      <c r="J306" s="42"/>
      <c r="K306" s="41"/>
      <c r="L306" s="84"/>
      <c r="M306" s="84"/>
      <c r="N306" s="175">
        <f t="shared" si="8"/>
        <v>0</v>
      </c>
      <c r="O306" s="222"/>
    </row>
    <row r="307" spans="1:15" s="5" customFormat="1" ht="37.5" customHeight="1">
      <c r="A307" s="66"/>
      <c r="B307" s="66"/>
      <c r="C307" s="66"/>
      <c r="D307" s="66"/>
      <c r="E307" s="44"/>
      <c r="F307" s="287" t="str">
        <f t="shared" si="9"/>
        <v/>
      </c>
      <c r="G307" s="195"/>
      <c r="H307" s="87"/>
      <c r="I307" s="42"/>
      <c r="J307" s="42"/>
      <c r="K307" s="41"/>
      <c r="L307" s="84"/>
      <c r="M307" s="84"/>
      <c r="N307" s="175">
        <f t="shared" si="8"/>
        <v>0</v>
      </c>
      <c r="O307" s="222"/>
    </row>
    <row r="308" spans="1:15" s="5" customFormat="1" ht="37.5" customHeight="1">
      <c r="A308" s="66"/>
      <c r="B308" s="66"/>
      <c r="C308" s="66"/>
      <c r="D308" s="66"/>
      <c r="E308" s="44"/>
      <c r="F308" s="287" t="str">
        <f t="shared" si="9"/>
        <v/>
      </c>
      <c r="G308" s="195"/>
      <c r="H308" s="87"/>
      <c r="I308" s="42"/>
      <c r="J308" s="42"/>
      <c r="K308" s="41"/>
      <c r="L308" s="84"/>
      <c r="M308" s="84"/>
      <c r="N308" s="175">
        <f t="shared" si="8"/>
        <v>0</v>
      </c>
      <c r="O308" s="222"/>
    </row>
    <row r="309" spans="1:15" s="5" customFormat="1" ht="37.5" customHeight="1">
      <c r="A309" s="66"/>
      <c r="B309" s="66"/>
      <c r="C309" s="66"/>
      <c r="D309" s="66"/>
      <c r="E309" s="44"/>
      <c r="F309" s="287" t="str">
        <f t="shared" si="9"/>
        <v/>
      </c>
      <c r="G309" s="195"/>
      <c r="H309" s="87"/>
      <c r="I309" s="42"/>
      <c r="J309" s="42"/>
      <c r="K309" s="41"/>
      <c r="L309" s="84"/>
      <c r="M309" s="84"/>
      <c r="N309" s="175">
        <f t="shared" si="8"/>
        <v>0</v>
      </c>
      <c r="O309" s="222"/>
    </row>
    <row r="310" spans="1:15" s="5" customFormat="1" ht="37.5" customHeight="1">
      <c r="A310" s="66"/>
      <c r="B310" s="66"/>
      <c r="C310" s="66"/>
      <c r="D310" s="66"/>
      <c r="E310" s="44"/>
      <c r="F310" s="287" t="str">
        <f t="shared" si="9"/>
        <v/>
      </c>
      <c r="G310" s="195"/>
      <c r="H310" s="87"/>
      <c r="I310" s="42"/>
      <c r="J310" s="42"/>
      <c r="K310" s="41"/>
      <c r="L310" s="84"/>
      <c r="M310" s="84"/>
      <c r="N310" s="175">
        <f t="shared" si="8"/>
        <v>0</v>
      </c>
      <c r="O310" s="222"/>
    </row>
    <row r="311" spans="1:15" s="5" customFormat="1" ht="37.5" customHeight="1">
      <c r="A311" s="66"/>
      <c r="B311" s="66"/>
      <c r="C311" s="66"/>
      <c r="D311" s="66"/>
      <c r="E311" s="44"/>
      <c r="F311" s="287" t="str">
        <f t="shared" si="9"/>
        <v/>
      </c>
      <c r="G311" s="195"/>
      <c r="H311" s="87"/>
      <c r="I311" s="42"/>
      <c r="J311" s="42"/>
      <c r="K311" s="41"/>
      <c r="L311" s="84"/>
      <c r="M311" s="84"/>
      <c r="N311" s="175">
        <f t="shared" si="8"/>
        <v>0</v>
      </c>
      <c r="O311" s="222"/>
    </row>
    <row r="312" spans="1:15" s="5" customFormat="1" ht="37.5" customHeight="1">
      <c r="A312" s="66"/>
      <c r="B312" s="66"/>
      <c r="C312" s="66"/>
      <c r="D312" s="66"/>
      <c r="E312" s="44"/>
      <c r="F312" s="287" t="str">
        <f t="shared" si="9"/>
        <v/>
      </c>
      <c r="G312" s="195"/>
      <c r="H312" s="87"/>
      <c r="I312" s="42"/>
      <c r="J312" s="42"/>
      <c r="K312" s="41"/>
      <c r="L312" s="84"/>
      <c r="M312" s="84"/>
      <c r="N312" s="175">
        <f t="shared" si="8"/>
        <v>0</v>
      </c>
      <c r="O312" s="222"/>
    </row>
    <row r="313" spans="1:15" s="5" customFormat="1" ht="37.5" customHeight="1">
      <c r="A313" s="66"/>
      <c r="B313" s="66"/>
      <c r="C313" s="66"/>
      <c r="D313" s="66"/>
      <c r="E313" s="44"/>
      <c r="F313" s="287" t="str">
        <f t="shared" si="9"/>
        <v/>
      </c>
      <c r="G313" s="195"/>
      <c r="H313" s="87"/>
      <c r="I313" s="42"/>
      <c r="J313" s="42"/>
      <c r="K313" s="41"/>
      <c r="L313" s="84"/>
      <c r="M313" s="84"/>
      <c r="N313" s="175">
        <f t="shared" si="8"/>
        <v>0</v>
      </c>
      <c r="O313" s="222"/>
    </row>
    <row r="314" spans="1:15" s="5" customFormat="1" ht="37.5" customHeight="1">
      <c r="A314" s="66"/>
      <c r="B314" s="66"/>
      <c r="C314" s="66"/>
      <c r="D314" s="66"/>
      <c r="E314" s="44"/>
      <c r="F314" s="287" t="str">
        <f t="shared" si="9"/>
        <v/>
      </c>
      <c r="G314" s="195"/>
      <c r="H314" s="87"/>
      <c r="I314" s="42"/>
      <c r="J314" s="42"/>
      <c r="K314" s="41"/>
      <c r="L314" s="84"/>
      <c r="M314" s="84"/>
      <c r="N314" s="175">
        <f t="shared" si="8"/>
        <v>0</v>
      </c>
      <c r="O314" s="222"/>
    </row>
    <row r="315" spans="1:15" s="5" customFormat="1" ht="37.5" customHeight="1">
      <c r="A315" s="66"/>
      <c r="B315" s="66"/>
      <c r="C315" s="66"/>
      <c r="D315" s="66"/>
      <c r="E315" s="44"/>
      <c r="F315" s="287" t="str">
        <f t="shared" si="9"/>
        <v/>
      </c>
      <c r="G315" s="195"/>
      <c r="H315" s="87"/>
      <c r="I315" s="42"/>
      <c r="J315" s="42"/>
      <c r="K315" s="41"/>
      <c r="L315" s="84"/>
      <c r="M315" s="84"/>
      <c r="N315" s="175">
        <f t="shared" si="8"/>
        <v>0</v>
      </c>
      <c r="O315" s="222"/>
    </row>
    <row r="316" spans="1:15" s="5" customFormat="1" ht="37.5" customHeight="1">
      <c r="A316" s="66"/>
      <c r="B316" s="66"/>
      <c r="C316" s="66"/>
      <c r="D316" s="66"/>
      <c r="E316" s="44"/>
      <c r="F316" s="287" t="str">
        <f t="shared" si="9"/>
        <v/>
      </c>
      <c r="G316" s="195"/>
      <c r="H316" s="87"/>
      <c r="I316" s="42"/>
      <c r="J316" s="42"/>
      <c r="K316" s="41"/>
      <c r="L316" s="84"/>
      <c r="M316" s="84"/>
      <c r="N316" s="175">
        <f t="shared" si="8"/>
        <v>0</v>
      </c>
      <c r="O316" s="222"/>
    </row>
    <row r="317" spans="1:15" s="5" customFormat="1" ht="37.5" customHeight="1">
      <c r="A317" s="66"/>
      <c r="B317" s="66"/>
      <c r="C317" s="66"/>
      <c r="D317" s="66"/>
      <c r="E317" s="44"/>
      <c r="F317" s="287" t="str">
        <f t="shared" si="9"/>
        <v/>
      </c>
      <c r="G317" s="195"/>
      <c r="H317" s="87"/>
      <c r="I317" s="42"/>
      <c r="J317" s="42"/>
      <c r="K317" s="41"/>
      <c r="L317" s="84"/>
      <c r="M317" s="84"/>
      <c r="N317" s="175">
        <f t="shared" si="8"/>
        <v>0</v>
      </c>
      <c r="O317" s="222"/>
    </row>
    <row r="318" spans="1:15" s="5" customFormat="1" ht="37.5" customHeight="1">
      <c r="A318" s="66"/>
      <c r="B318" s="66"/>
      <c r="C318" s="66"/>
      <c r="D318" s="66"/>
      <c r="E318" s="44"/>
      <c r="F318" s="287" t="str">
        <f t="shared" si="9"/>
        <v/>
      </c>
      <c r="G318" s="195"/>
      <c r="H318" s="87"/>
      <c r="I318" s="42"/>
      <c r="J318" s="42"/>
      <c r="K318" s="41"/>
      <c r="L318" s="84"/>
      <c r="M318" s="84"/>
      <c r="N318" s="175">
        <f t="shared" si="8"/>
        <v>0</v>
      </c>
      <c r="O318" s="222"/>
    </row>
    <row r="319" spans="1:15" s="5" customFormat="1" ht="37.5" customHeight="1">
      <c r="A319" s="66"/>
      <c r="B319" s="66"/>
      <c r="C319" s="66"/>
      <c r="D319" s="66"/>
      <c r="E319" s="44"/>
      <c r="F319" s="287" t="str">
        <f t="shared" si="9"/>
        <v/>
      </c>
      <c r="G319" s="195"/>
      <c r="H319" s="87"/>
      <c r="I319" s="42"/>
      <c r="J319" s="42"/>
      <c r="K319" s="41"/>
      <c r="L319" s="84"/>
      <c r="M319" s="84"/>
      <c r="N319" s="175">
        <f t="shared" si="8"/>
        <v>0</v>
      </c>
      <c r="O319" s="222"/>
    </row>
    <row r="320" spans="1:15" s="5" customFormat="1" ht="37.5" customHeight="1">
      <c r="A320" s="66"/>
      <c r="B320" s="66"/>
      <c r="C320" s="66"/>
      <c r="D320" s="66"/>
      <c r="E320" s="44"/>
      <c r="F320" s="287" t="str">
        <f t="shared" si="9"/>
        <v/>
      </c>
      <c r="G320" s="195"/>
      <c r="H320" s="87"/>
      <c r="I320" s="42"/>
      <c r="J320" s="42"/>
      <c r="K320" s="41"/>
      <c r="L320" s="84"/>
      <c r="M320" s="84"/>
      <c r="N320" s="175">
        <f t="shared" si="8"/>
        <v>0</v>
      </c>
      <c r="O320" s="222"/>
    </row>
    <row r="321" spans="1:15" s="5" customFormat="1" ht="37.5" customHeight="1">
      <c r="A321" s="66"/>
      <c r="B321" s="66"/>
      <c r="C321" s="66"/>
      <c r="D321" s="66"/>
      <c r="E321" s="44"/>
      <c r="F321" s="287" t="str">
        <f t="shared" si="9"/>
        <v/>
      </c>
      <c r="G321" s="195"/>
      <c r="H321" s="87"/>
      <c r="I321" s="42"/>
      <c r="J321" s="42"/>
      <c r="K321" s="41"/>
      <c r="L321" s="84"/>
      <c r="M321" s="84"/>
      <c r="N321" s="175">
        <f t="shared" si="8"/>
        <v>0</v>
      </c>
      <c r="O321" s="222"/>
    </row>
    <row r="322" spans="1:15" s="5" customFormat="1" ht="37.5" customHeight="1">
      <c r="A322" s="66"/>
      <c r="B322" s="66"/>
      <c r="C322" s="66"/>
      <c r="D322" s="66"/>
      <c r="E322" s="44"/>
      <c r="F322" s="287" t="str">
        <f t="shared" si="9"/>
        <v/>
      </c>
      <c r="G322" s="195"/>
      <c r="H322" s="87"/>
      <c r="I322" s="42"/>
      <c r="J322" s="42"/>
      <c r="K322" s="41"/>
      <c r="L322" s="84"/>
      <c r="M322" s="84"/>
      <c r="N322" s="175">
        <f t="shared" si="8"/>
        <v>0</v>
      </c>
      <c r="O322" s="222"/>
    </row>
    <row r="323" spans="1:15" s="5" customFormat="1" ht="37.5" customHeight="1">
      <c r="A323" s="66"/>
      <c r="B323" s="66"/>
      <c r="C323" s="66"/>
      <c r="D323" s="66"/>
      <c r="E323" s="44"/>
      <c r="F323" s="287" t="str">
        <f t="shared" si="9"/>
        <v/>
      </c>
      <c r="G323" s="195"/>
      <c r="H323" s="87"/>
      <c r="I323" s="42"/>
      <c r="J323" s="42"/>
      <c r="K323" s="41"/>
      <c r="L323" s="84"/>
      <c r="M323" s="84"/>
      <c r="N323" s="175">
        <f t="shared" si="8"/>
        <v>0</v>
      </c>
      <c r="O323" s="222"/>
    </row>
    <row r="324" spans="1:15" s="5" customFormat="1" ht="37.5" customHeight="1">
      <c r="A324" s="66"/>
      <c r="B324" s="66"/>
      <c r="C324" s="66"/>
      <c r="D324" s="66"/>
      <c r="E324" s="44"/>
      <c r="F324" s="287" t="str">
        <f t="shared" si="9"/>
        <v/>
      </c>
      <c r="G324" s="195"/>
      <c r="H324" s="87"/>
      <c r="I324" s="42"/>
      <c r="J324" s="42"/>
      <c r="K324" s="41"/>
      <c r="L324" s="84"/>
      <c r="M324" s="84"/>
      <c r="N324" s="175">
        <f t="shared" si="8"/>
        <v>0</v>
      </c>
      <c r="O324" s="222"/>
    </row>
    <row r="325" spans="1:15" s="5" customFormat="1" ht="37.5" customHeight="1">
      <c r="A325" s="66"/>
      <c r="B325" s="66"/>
      <c r="C325" s="66"/>
      <c r="D325" s="66"/>
      <c r="E325" s="44"/>
      <c r="F325" s="287" t="str">
        <f t="shared" si="9"/>
        <v/>
      </c>
      <c r="G325" s="195"/>
      <c r="H325" s="87"/>
      <c r="I325" s="42"/>
      <c r="J325" s="42"/>
      <c r="K325" s="41"/>
      <c r="L325" s="84"/>
      <c r="M325" s="84"/>
      <c r="N325" s="175">
        <f t="shared" si="8"/>
        <v>0</v>
      </c>
      <c r="O325" s="222"/>
    </row>
    <row r="326" spans="1:15" s="5" customFormat="1" ht="37.5" customHeight="1">
      <c r="A326" s="66"/>
      <c r="B326" s="66"/>
      <c r="C326" s="66"/>
      <c r="D326" s="66"/>
      <c r="E326" s="44"/>
      <c r="F326" s="287" t="str">
        <f t="shared" si="9"/>
        <v/>
      </c>
      <c r="G326" s="195"/>
      <c r="H326" s="87"/>
      <c r="I326" s="42"/>
      <c r="J326" s="42"/>
      <c r="K326" s="41"/>
      <c r="L326" s="84"/>
      <c r="M326" s="84"/>
      <c r="N326" s="175">
        <f t="shared" si="8"/>
        <v>0</v>
      </c>
      <c r="O326" s="222"/>
    </row>
    <row r="327" spans="1:15" s="5" customFormat="1" ht="37.5" customHeight="1">
      <c r="A327" s="66"/>
      <c r="B327" s="66"/>
      <c r="C327" s="66"/>
      <c r="D327" s="66"/>
      <c r="E327" s="44"/>
      <c r="F327" s="287" t="str">
        <f t="shared" si="9"/>
        <v/>
      </c>
      <c r="G327" s="195"/>
      <c r="H327" s="87"/>
      <c r="I327" s="42"/>
      <c r="J327" s="42"/>
      <c r="K327" s="41"/>
      <c r="L327" s="84"/>
      <c r="M327" s="84"/>
      <c r="N327" s="175">
        <f t="shared" si="8"/>
        <v>0</v>
      </c>
      <c r="O327" s="222"/>
    </row>
    <row r="328" spans="1:15" s="5" customFormat="1" ht="37.5" customHeight="1">
      <c r="A328" s="66"/>
      <c r="B328" s="66"/>
      <c r="C328" s="66"/>
      <c r="D328" s="66"/>
      <c r="E328" s="44"/>
      <c r="F328" s="287" t="str">
        <f t="shared" si="9"/>
        <v/>
      </c>
      <c r="G328" s="195"/>
      <c r="H328" s="87"/>
      <c r="I328" s="42"/>
      <c r="J328" s="42"/>
      <c r="K328" s="41"/>
      <c r="L328" s="84"/>
      <c r="M328" s="84"/>
      <c r="N328" s="175">
        <f t="shared" si="8"/>
        <v>0</v>
      </c>
      <c r="O328" s="222"/>
    </row>
    <row r="329" spans="1:15" s="5" customFormat="1" ht="37.5" customHeight="1">
      <c r="A329" s="66"/>
      <c r="B329" s="66"/>
      <c r="C329" s="66"/>
      <c r="D329" s="66"/>
      <c r="E329" s="44"/>
      <c r="F329" s="287" t="str">
        <f t="shared" si="9"/>
        <v/>
      </c>
      <c r="G329" s="195"/>
      <c r="H329" s="87"/>
      <c r="I329" s="42"/>
      <c r="J329" s="42"/>
      <c r="K329" s="41"/>
      <c r="L329" s="84"/>
      <c r="M329" s="84"/>
      <c r="N329" s="175">
        <f t="shared" si="8"/>
        <v>0</v>
      </c>
      <c r="O329" s="222"/>
    </row>
    <row r="330" spans="1:15" s="5" customFormat="1" ht="37.5" customHeight="1">
      <c r="A330" s="66"/>
      <c r="B330" s="66"/>
      <c r="C330" s="66"/>
      <c r="D330" s="66"/>
      <c r="E330" s="44"/>
      <c r="F330" s="287" t="str">
        <f t="shared" si="9"/>
        <v/>
      </c>
      <c r="G330" s="195"/>
      <c r="H330" s="87"/>
      <c r="I330" s="42"/>
      <c r="J330" s="42"/>
      <c r="K330" s="41"/>
      <c r="L330" s="84"/>
      <c r="M330" s="84"/>
      <c r="N330" s="175">
        <f t="shared" si="8"/>
        <v>0</v>
      </c>
      <c r="O330" s="222"/>
    </row>
    <row r="331" spans="1:15" s="5" customFormat="1" ht="37.5" customHeight="1">
      <c r="A331" s="66"/>
      <c r="B331" s="66"/>
      <c r="C331" s="66"/>
      <c r="D331" s="66"/>
      <c r="E331" s="44"/>
      <c r="F331" s="287" t="str">
        <f t="shared" si="9"/>
        <v/>
      </c>
      <c r="G331" s="195"/>
      <c r="H331" s="87"/>
      <c r="I331" s="42"/>
      <c r="J331" s="42"/>
      <c r="K331" s="41"/>
      <c r="L331" s="84"/>
      <c r="M331" s="84"/>
      <c r="N331" s="175">
        <f t="shared" ref="N331:N394" si="10">DATEDIF(L331,M331,"d")/365</f>
        <v>0</v>
      </c>
      <c r="O331" s="222"/>
    </row>
    <row r="332" spans="1:15" s="5" customFormat="1" ht="37.5" customHeight="1">
      <c r="A332" s="66"/>
      <c r="B332" s="66"/>
      <c r="C332" s="66"/>
      <c r="D332" s="66"/>
      <c r="E332" s="44"/>
      <c r="F332" s="287" t="str">
        <f t="shared" si="9"/>
        <v/>
      </c>
      <c r="G332" s="195"/>
      <c r="H332" s="87"/>
      <c r="I332" s="42"/>
      <c r="J332" s="42"/>
      <c r="K332" s="41"/>
      <c r="L332" s="84"/>
      <c r="M332" s="84"/>
      <c r="N332" s="175">
        <f t="shared" si="10"/>
        <v>0</v>
      </c>
      <c r="O332" s="222"/>
    </row>
    <row r="333" spans="1:15" s="5" customFormat="1" ht="37.5" customHeight="1">
      <c r="A333" s="66"/>
      <c r="B333" s="66"/>
      <c r="C333" s="66"/>
      <c r="D333" s="66"/>
      <c r="E333" s="44"/>
      <c r="F333" s="287" t="str">
        <f t="shared" si="9"/>
        <v/>
      </c>
      <c r="G333" s="195"/>
      <c r="H333" s="87"/>
      <c r="I333" s="42"/>
      <c r="J333" s="42"/>
      <c r="K333" s="41"/>
      <c r="L333" s="84"/>
      <c r="M333" s="84"/>
      <c r="N333" s="175">
        <f t="shared" si="10"/>
        <v>0</v>
      </c>
      <c r="O333" s="222"/>
    </row>
    <row r="334" spans="1:15" s="5" customFormat="1" ht="37.5" customHeight="1">
      <c r="A334" s="66"/>
      <c r="B334" s="66"/>
      <c r="C334" s="66"/>
      <c r="D334" s="66"/>
      <c r="E334" s="44"/>
      <c r="F334" s="287" t="str">
        <f t="shared" si="9"/>
        <v/>
      </c>
      <c r="G334" s="195"/>
      <c r="H334" s="87"/>
      <c r="I334" s="42"/>
      <c r="J334" s="42"/>
      <c r="K334" s="41"/>
      <c r="L334" s="84"/>
      <c r="M334" s="84"/>
      <c r="N334" s="175">
        <f t="shared" si="10"/>
        <v>0</v>
      </c>
      <c r="O334" s="222"/>
    </row>
    <row r="335" spans="1:15" s="5" customFormat="1" ht="37.5" customHeight="1">
      <c r="A335" s="66"/>
      <c r="B335" s="66"/>
      <c r="C335" s="66"/>
      <c r="D335" s="66"/>
      <c r="E335" s="44"/>
      <c r="F335" s="287" t="str">
        <f t="shared" si="9"/>
        <v/>
      </c>
      <c r="G335" s="195"/>
      <c r="H335" s="87"/>
      <c r="I335" s="42"/>
      <c r="J335" s="42"/>
      <c r="K335" s="41"/>
      <c r="L335" s="84"/>
      <c r="M335" s="84"/>
      <c r="N335" s="175">
        <f t="shared" si="10"/>
        <v>0</v>
      </c>
      <c r="O335" s="222"/>
    </row>
    <row r="336" spans="1:15" s="5" customFormat="1" ht="37.5" customHeight="1">
      <c r="A336" s="66"/>
      <c r="B336" s="66"/>
      <c r="C336" s="66"/>
      <c r="D336" s="66"/>
      <c r="E336" s="44"/>
      <c r="F336" s="287" t="str">
        <f t="shared" si="9"/>
        <v/>
      </c>
      <c r="G336" s="195"/>
      <c r="H336" s="87"/>
      <c r="I336" s="42"/>
      <c r="J336" s="42"/>
      <c r="K336" s="41"/>
      <c r="L336" s="84"/>
      <c r="M336" s="84"/>
      <c r="N336" s="175">
        <f t="shared" si="10"/>
        <v>0</v>
      </c>
      <c r="O336" s="222"/>
    </row>
    <row r="337" spans="1:15" s="5" customFormat="1" ht="37.5" customHeight="1">
      <c r="A337" s="66"/>
      <c r="B337" s="66"/>
      <c r="C337" s="66"/>
      <c r="D337" s="66"/>
      <c r="E337" s="44"/>
      <c r="F337" s="287" t="str">
        <f t="shared" si="9"/>
        <v/>
      </c>
      <c r="G337" s="195"/>
      <c r="H337" s="87"/>
      <c r="I337" s="42"/>
      <c r="J337" s="42"/>
      <c r="K337" s="41"/>
      <c r="L337" s="84"/>
      <c r="M337" s="84"/>
      <c r="N337" s="175">
        <f t="shared" si="10"/>
        <v>0</v>
      </c>
      <c r="O337" s="222"/>
    </row>
    <row r="338" spans="1:15" s="5" customFormat="1" ht="37.5" customHeight="1">
      <c r="A338" s="66"/>
      <c r="B338" s="66"/>
      <c r="C338" s="66"/>
      <c r="D338" s="66"/>
      <c r="E338" s="44"/>
      <c r="F338" s="287" t="str">
        <f t="shared" si="9"/>
        <v/>
      </c>
      <c r="G338" s="195"/>
      <c r="H338" s="87"/>
      <c r="I338" s="42"/>
      <c r="J338" s="42"/>
      <c r="K338" s="41"/>
      <c r="L338" s="84"/>
      <c r="M338" s="84"/>
      <c r="N338" s="175">
        <f t="shared" si="10"/>
        <v>0</v>
      </c>
      <c r="O338" s="222"/>
    </row>
    <row r="339" spans="1:15" s="5" customFormat="1" ht="37.5" customHeight="1">
      <c r="A339" s="66"/>
      <c r="B339" s="66"/>
      <c r="C339" s="66"/>
      <c r="D339" s="66"/>
      <c r="E339" s="44"/>
      <c r="F339" s="287" t="str">
        <f t="shared" si="9"/>
        <v/>
      </c>
      <c r="G339" s="195"/>
      <c r="H339" s="87"/>
      <c r="I339" s="42"/>
      <c r="J339" s="42"/>
      <c r="K339" s="41"/>
      <c r="L339" s="84"/>
      <c r="M339" s="84"/>
      <c r="N339" s="175">
        <f t="shared" si="10"/>
        <v>0</v>
      </c>
      <c r="O339" s="222"/>
    </row>
    <row r="340" spans="1:15" s="5" customFormat="1" ht="37.5" customHeight="1">
      <c r="A340" s="66"/>
      <c r="B340" s="66"/>
      <c r="C340" s="66"/>
      <c r="D340" s="66"/>
      <c r="E340" s="44"/>
      <c r="F340" s="287" t="str">
        <f t="shared" si="9"/>
        <v/>
      </c>
      <c r="G340" s="195"/>
      <c r="H340" s="87"/>
      <c r="I340" s="42"/>
      <c r="J340" s="42"/>
      <c r="K340" s="41"/>
      <c r="L340" s="84"/>
      <c r="M340" s="84"/>
      <c r="N340" s="175">
        <f t="shared" si="10"/>
        <v>0</v>
      </c>
      <c r="O340" s="222"/>
    </row>
    <row r="341" spans="1:15" s="5" customFormat="1" ht="37.5" customHeight="1">
      <c r="A341" s="66"/>
      <c r="B341" s="66"/>
      <c r="C341" s="66"/>
      <c r="D341" s="66"/>
      <c r="E341" s="44"/>
      <c r="F341" s="287" t="str">
        <f t="shared" si="9"/>
        <v/>
      </c>
      <c r="G341" s="195"/>
      <c r="H341" s="87"/>
      <c r="I341" s="42"/>
      <c r="J341" s="42"/>
      <c r="K341" s="41"/>
      <c r="L341" s="84"/>
      <c r="M341" s="84"/>
      <c r="N341" s="175">
        <f t="shared" si="10"/>
        <v>0</v>
      </c>
      <c r="O341" s="222"/>
    </row>
    <row r="342" spans="1:15" s="5" customFormat="1" ht="37.5" customHeight="1">
      <c r="A342" s="66"/>
      <c r="B342" s="66"/>
      <c r="C342" s="66"/>
      <c r="D342" s="66"/>
      <c r="E342" s="44"/>
      <c r="F342" s="287" t="str">
        <f t="shared" si="9"/>
        <v/>
      </c>
      <c r="G342" s="195"/>
      <c r="H342" s="87"/>
      <c r="I342" s="42"/>
      <c r="J342" s="42"/>
      <c r="K342" s="41"/>
      <c r="L342" s="84"/>
      <c r="M342" s="84"/>
      <c r="N342" s="175">
        <f t="shared" si="10"/>
        <v>0</v>
      </c>
      <c r="O342" s="222"/>
    </row>
    <row r="343" spans="1:15" s="5" customFormat="1" ht="37.5" customHeight="1">
      <c r="A343" s="66"/>
      <c r="B343" s="66"/>
      <c r="C343" s="66"/>
      <c r="D343" s="66"/>
      <c r="E343" s="44"/>
      <c r="F343" s="287" t="str">
        <f t="shared" si="9"/>
        <v/>
      </c>
      <c r="G343" s="195"/>
      <c r="H343" s="87"/>
      <c r="I343" s="42"/>
      <c r="J343" s="42"/>
      <c r="K343" s="41"/>
      <c r="L343" s="84"/>
      <c r="M343" s="84"/>
      <c r="N343" s="175">
        <f t="shared" si="10"/>
        <v>0</v>
      </c>
      <c r="O343" s="222"/>
    </row>
    <row r="344" spans="1:15" s="5" customFormat="1" ht="37.5" customHeight="1">
      <c r="A344" s="66"/>
      <c r="B344" s="66"/>
      <c r="C344" s="66"/>
      <c r="D344" s="66"/>
      <c r="E344" s="44"/>
      <c r="F344" s="287" t="str">
        <f t="shared" si="9"/>
        <v/>
      </c>
      <c r="G344" s="195"/>
      <c r="H344" s="87"/>
      <c r="I344" s="42"/>
      <c r="J344" s="42"/>
      <c r="K344" s="41"/>
      <c r="L344" s="84"/>
      <c r="M344" s="84"/>
      <c r="N344" s="175">
        <f t="shared" si="10"/>
        <v>0</v>
      </c>
      <c r="O344" s="222"/>
    </row>
    <row r="345" spans="1:15" s="5" customFormat="1" ht="37.5" customHeight="1">
      <c r="A345" s="66"/>
      <c r="B345" s="66"/>
      <c r="C345" s="66"/>
      <c r="D345" s="66"/>
      <c r="E345" s="44"/>
      <c r="F345" s="287" t="str">
        <f t="shared" si="9"/>
        <v/>
      </c>
      <c r="G345" s="195"/>
      <c r="H345" s="87"/>
      <c r="I345" s="42"/>
      <c r="J345" s="42"/>
      <c r="K345" s="41"/>
      <c r="L345" s="84"/>
      <c r="M345" s="84"/>
      <c r="N345" s="175">
        <f t="shared" si="10"/>
        <v>0</v>
      </c>
      <c r="O345" s="222"/>
    </row>
    <row r="346" spans="1:15" s="5" customFormat="1" ht="37.5" customHeight="1">
      <c r="A346" s="66"/>
      <c r="B346" s="66"/>
      <c r="C346" s="66"/>
      <c r="D346" s="66"/>
      <c r="E346" s="44"/>
      <c r="F346" s="287" t="str">
        <f t="shared" si="9"/>
        <v/>
      </c>
      <c r="G346" s="195"/>
      <c r="H346" s="87"/>
      <c r="I346" s="42"/>
      <c r="J346" s="42"/>
      <c r="K346" s="41"/>
      <c r="L346" s="84"/>
      <c r="M346" s="84"/>
      <c r="N346" s="175">
        <f t="shared" si="10"/>
        <v>0</v>
      </c>
      <c r="O346" s="222"/>
    </row>
    <row r="347" spans="1:15" s="5" customFormat="1" ht="37.5" customHeight="1">
      <c r="A347" s="66"/>
      <c r="B347" s="66"/>
      <c r="C347" s="66"/>
      <c r="D347" s="66"/>
      <c r="E347" s="44"/>
      <c r="F347" s="287" t="str">
        <f t="shared" si="9"/>
        <v/>
      </c>
      <c r="G347" s="195"/>
      <c r="H347" s="87"/>
      <c r="I347" s="42"/>
      <c r="J347" s="42"/>
      <c r="K347" s="41"/>
      <c r="L347" s="84"/>
      <c r="M347" s="84"/>
      <c r="N347" s="175">
        <f t="shared" si="10"/>
        <v>0</v>
      </c>
      <c r="O347" s="222"/>
    </row>
    <row r="348" spans="1:15" s="5" customFormat="1" ht="37.5" customHeight="1">
      <c r="A348" s="66"/>
      <c r="B348" s="66"/>
      <c r="C348" s="66"/>
      <c r="D348" s="66"/>
      <c r="E348" s="44"/>
      <c r="F348" s="287" t="str">
        <f t="shared" si="9"/>
        <v/>
      </c>
      <c r="G348" s="195"/>
      <c r="H348" s="87"/>
      <c r="I348" s="42"/>
      <c r="J348" s="42"/>
      <c r="K348" s="41"/>
      <c r="L348" s="84"/>
      <c r="M348" s="84"/>
      <c r="N348" s="175">
        <f t="shared" si="10"/>
        <v>0</v>
      </c>
      <c r="O348" s="222"/>
    </row>
    <row r="349" spans="1:15" s="5" customFormat="1" ht="37.5" customHeight="1">
      <c r="A349" s="66"/>
      <c r="B349" s="66"/>
      <c r="C349" s="66"/>
      <c r="D349" s="66"/>
      <c r="E349" s="44"/>
      <c r="F349" s="287" t="str">
        <f t="shared" ref="F349:F412" si="11">IF(ISBLANK($E349),"",VLOOKUP($E349,참여인력_개요,2,FALSE))</f>
        <v/>
      </c>
      <c r="G349" s="195"/>
      <c r="H349" s="87"/>
      <c r="I349" s="42"/>
      <c r="J349" s="42"/>
      <c r="K349" s="41"/>
      <c r="L349" s="84"/>
      <c r="M349" s="84"/>
      <c r="N349" s="175">
        <f t="shared" si="10"/>
        <v>0</v>
      </c>
      <c r="O349" s="222"/>
    </row>
    <row r="350" spans="1:15" s="5" customFormat="1" ht="37.5" customHeight="1">
      <c r="A350" s="66"/>
      <c r="B350" s="66"/>
      <c r="C350" s="66"/>
      <c r="D350" s="66"/>
      <c r="E350" s="44"/>
      <c r="F350" s="287" t="str">
        <f t="shared" si="11"/>
        <v/>
      </c>
      <c r="G350" s="195"/>
      <c r="H350" s="87"/>
      <c r="I350" s="42"/>
      <c r="J350" s="42"/>
      <c r="K350" s="41"/>
      <c r="L350" s="84"/>
      <c r="M350" s="84"/>
      <c r="N350" s="175">
        <f t="shared" si="10"/>
        <v>0</v>
      </c>
      <c r="O350" s="222"/>
    </row>
    <row r="351" spans="1:15" s="5" customFormat="1" ht="37.5" customHeight="1">
      <c r="A351" s="66"/>
      <c r="B351" s="66"/>
      <c r="C351" s="66"/>
      <c r="D351" s="66"/>
      <c r="E351" s="44"/>
      <c r="F351" s="287" t="str">
        <f t="shared" si="11"/>
        <v/>
      </c>
      <c r="G351" s="195"/>
      <c r="H351" s="87"/>
      <c r="I351" s="42"/>
      <c r="J351" s="42"/>
      <c r="K351" s="41"/>
      <c r="L351" s="84"/>
      <c r="M351" s="84"/>
      <c r="N351" s="175">
        <f t="shared" si="10"/>
        <v>0</v>
      </c>
      <c r="O351" s="222"/>
    </row>
    <row r="352" spans="1:15" s="5" customFormat="1" ht="37.5" customHeight="1">
      <c r="A352" s="66"/>
      <c r="B352" s="66"/>
      <c r="C352" s="66"/>
      <c r="D352" s="66"/>
      <c r="E352" s="44"/>
      <c r="F352" s="287" t="str">
        <f t="shared" si="11"/>
        <v/>
      </c>
      <c r="G352" s="195"/>
      <c r="H352" s="87"/>
      <c r="I352" s="42"/>
      <c r="J352" s="42"/>
      <c r="K352" s="41"/>
      <c r="L352" s="84"/>
      <c r="M352" s="84"/>
      <c r="N352" s="175">
        <f t="shared" si="10"/>
        <v>0</v>
      </c>
      <c r="O352" s="222"/>
    </row>
    <row r="353" spans="1:15" s="5" customFormat="1" ht="37.5" customHeight="1">
      <c r="A353" s="66"/>
      <c r="B353" s="66"/>
      <c r="C353" s="66"/>
      <c r="D353" s="66"/>
      <c r="E353" s="44"/>
      <c r="F353" s="287" t="str">
        <f t="shared" si="11"/>
        <v/>
      </c>
      <c r="G353" s="195"/>
      <c r="H353" s="87"/>
      <c r="I353" s="42"/>
      <c r="J353" s="42"/>
      <c r="K353" s="41"/>
      <c r="L353" s="84"/>
      <c r="M353" s="84"/>
      <c r="N353" s="175">
        <f t="shared" si="10"/>
        <v>0</v>
      </c>
      <c r="O353" s="222"/>
    </row>
    <row r="354" spans="1:15" s="5" customFormat="1" ht="37.5" customHeight="1">
      <c r="A354" s="66"/>
      <c r="B354" s="66"/>
      <c r="C354" s="66"/>
      <c r="D354" s="66"/>
      <c r="E354" s="44"/>
      <c r="F354" s="287" t="str">
        <f t="shared" si="11"/>
        <v/>
      </c>
      <c r="G354" s="195"/>
      <c r="H354" s="87"/>
      <c r="I354" s="42"/>
      <c r="J354" s="42"/>
      <c r="K354" s="41"/>
      <c r="L354" s="84"/>
      <c r="M354" s="84"/>
      <c r="N354" s="175">
        <f t="shared" si="10"/>
        <v>0</v>
      </c>
      <c r="O354" s="222"/>
    </row>
    <row r="355" spans="1:15" s="5" customFormat="1" ht="37.5" customHeight="1">
      <c r="A355" s="66"/>
      <c r="B355" s="66"/>
      <c r="C355" s="66"/>
      <c r="D355" s="66"/>
      <c r="E355" s="44"/>
      <c r="F355" s="287" t="str">
        <f t="shared" si="11"/>
        <v/>
      </c>
      <c r="G355" s="195"/>
      <c r="H355" s="87"/>
      <c r="I355" s="42"/>
      <c r="J355" s="42"/>
      <c r="K355" s="41"/>
      <c r="L355" s="84"/>
      <c r="M355" s="84"/>
      <c r="N355" s="175">
        <f t="shared" si="10"/>
        <v>0</v>
      </c>
      <c r="O355" s="222"/>
    </row>
    <row r="356" spans="1:15" s="5" customFormat="1" ht="37.5" customHeight="1">
      <c r="A356" s="66"/>
      <c r="B356" s="66"/>
      <c r="C356" s="66"/>
      <c r="D356" s="66"/>
      <c r="E356" s="44"/>
      <c r="F356" s="287" t="str">
        <f t="shared" si="11"/>
        <v/>
      </c>
      <c r="G356" s="195"/>
      <c r="H356" s="87"/>
      <c r="I356" s="42"/>
      <c r="J356" s="42"/>
      <c r="K356" s="41"/>
      <c r="L356" s="84"/>
      <c r="M356" s="84"/>
      <c r="N356" s="175">
        <f t="shared" si="10"/>
        <v>0</v>
      </c>
      <c r="O356" s="222"/>
    </row>
    <row r="357" spans="1:15" s="5" customFormat="1" ht="37.5" customHeight="1">
      <c r="A357" s="66"/>
      <c r="B357" s="66"/>
      <c r="C357" s="66"/>
      <c r="D357" s="66"/>
      <c r="E357" s="44"/>
      <c r="F357" s="287" t="str">
        <f t="shared" si="11"/>
        <v/>
      </c>
      <c r="G357" s="195"/>
      <c r="H357" s="87"/>
      <c r="I357" s="42"/>
      <c r="J357" s="42"/>
      <c r="K357" s="41"/>
      <c r="L357" s="84"/>
      <c r="M357" s="84"/>
      <c r="N357" s="175">
        <f t="shared" si="10"/>
        <v>0</v>
      </c>
      <c r="O357" s="222"/>
    </row>
    <row r="358" spans="1:15" s="5" customFormat="1" ht="37.5" customHeight="1">
      <c r="A358" s="66"/>
      <c r="B358" s="66"/>
      <c r="C358" s="66"/>
      <c r="D358" s="66"/>
      <c r="E358" s="44"/>
      <c r="F358" s="287" t="str">
        <f t="shared" si="11"/>
        <v/>
      </c>
      <c r="G358" s="195"/>
      <c r="H358" s="87"/>
      <c r="I358" s="42"/>
      <c r="J358" s="42"/>
      <c r="K358" s="41"/>
      <c r="L358" s="84"/>
      <c r="M358" s="84"/>
      <c r="N358" s="175">
        <f t="shared" si="10"/>
        <v>0</v>
      </c>
      <c r="O358" s="222"/>
    </row>
    <row r="359" spans="1:15" s="5" customFormat="1" ht="37.5" customHeight="1">
      <c r="A359" s="66"/>
      <c r="B359" s="66"/>
      <c r="C359" s="66"/>
      <c r="D359" s="66"/>
      <c r="E359" s="44"/>
      <c r="F359" s="287" t="str">
        <f t="shared" si="11"/>
        <v/>
      </c>
      <c r="G359" s="195"/>
      <c r="H359" s="87"/>
      <c r="I359" s="42"/>
      <c r="J359" s="42"/>
      <c r="K359" s="41"/>
      <c r="L359" s="84"/>
      <c r="M359" s="84"/>
      <c r="N359" s="175">
        <f t="shared" si="10"/>
        <v>0</v>
      </c>
      <c r="O359" s="222"/>
    </row>
    <row r="360" spans="1:15" s="5" customFormat="1" ht="37.5" customHeight="1">
      <c r="A360" s="66"/>
      <c r="B360" s="66"/>
      <c r="C360" s="66"/>
      <c r="D360" s="66"/>
      <c r="E360" s="44"/>
      <c r="F360" s="287" t="str">
        <f t="shared" si="11"/>
        <v/>
      </c>
      <c r="G360" s="195"/>
      <c r="H360" s="87"/>
      <c r="I360" s="42"/>
      <c r="J360" s="42"/>
      <c r="K360" s="41"/>
      <c r="L360" s="84"/>
      <c r="M360" s="84"/>
      <c r="N360" s="175">
        <f t="shared" si="10"/>
        <v>0</v>
      </c>
      <c r="O360" s="222"/>
    </row>
    <row r="361" spans="1:15" s="5" customFormat="1" ht="37.5" customHeight="1">
      <c r="A361" s="66"/>
      <c r="B361" s="66"/>
      <c r="C361" s="66"/>
      <c r="D361" s="66"/>
      <c r="E361" s="44"/>
      <c r="F361" s="287" t="str">
        <f t="shared" si="11"/>
        <v/>
      </c>
      <c r="G361" s="195"/>
      <c r="H361" s="87"/>
      <c r="I361" s="42"/>
      <c r="J361" s="42"/>
      <c r="K361" s="41"/>
      <c r="L361" s="84"/>
      <c r="M361" s="84"/>
      <c r="N361" s="175">
        <f t="shared" si="10"/>
        <v>0</v>
      </c>
      <c r="O361" s="222"/>
    </row>
    <row r="362" spans="1:15" s="5" customFormat="1" ht="37.5" customHeight="1">
      <c r="A362" s="66"/>
      <c r="B362" s="66"/>
      <c r="C362" s="66"/>
      <c r="D362" s="66"/>
      <c r="E362" s="44"/>
      <c r="F362" s="287" t="str">
        <f t="shared" si="11"/>
        <v/>
      </c>
      <c r="G362" s="195"/>
      <c r="H362" s="87"/>
      <c r="I362" s="42"/>
      <c r="J362" s="42"/>
      <c r="K362" s="41"/>
      <c r="L362" s="84"/>
      <c r="M362" s="84"/>
      <c r="N362" s="175">
        <f t="shared" si="10"/>
        <v>0</v>
      </c>
      <c r="O362" s="222"/>
    </row>
    <row r="363" spans="1:15" s="5" customFormat="1" ht="37.5" customHeight="1">
      <c r="A363" s="66"/>
      <c r="B363" s="66"/>
      <c r="C363" s="66"/>
      <c r="D363" s="66"/>
      <c r="E363" s="44"/>
      <c r="F363" s="287" t="str">
        <f t="shared" si="11"/>
        <v/>
      </c>
      <c r="G363" s="195"/>
      <c r="H363" s="87"/>
      <c r="I363" s="42"/>
      <c r="J363" s="42"/>
      <c r="K363" s="41"/>
      <c r="L363" s="84"/>
      <c r="M363" s="84"/>
      <c r="N363" s="175">
        <f t="shared" si="10"/>
        <v>0</v>
      </c>
      <c r="O363" s="222"/>
    </row>
    <row r="364" spans="1:15" s="5" customFormat="1" ht="37.5" customHeight="1">
      <c r="A364" s="66"/>
      <c r="B364" s="66"/>
      <c r="C364" s="66"/>
      <c r="D364" s="66"/>
      <c r="E364" s="44"/>
      <c r="F364" s="287" t="str">
        <f t="shared" si="11"/>
        <v/>
      </c>
      <c r="G364" s="195"/>
      <c r="H364" s="87"/>
      <c r="I364" s="42"/>
      <c r="J364" s="42"/>
      <c r="K364" s="41"/>
      <c r="L364" s="84"/>
      <c r="M364" s="84"/>
      <c r="N364" s="175">
        <f t="shared" si="10"/>
        <v>0</v>
      </c>
      <c r="O364" s="222"/>
    </row>
    <row r="365" spans="1:15" s="5" customFormat="1" ht="37.5" customHeight="1">
      <c r="A365" s="66"/>
      <c r="B365" s="66"/>
      <c r="C365" s="66"/>
      <c r="D365" s="66"/>
      <c r="E365" s="44"/>
      <c r="F365" s="287" t="str">
        <f t="shared" si="11"/>
        <v/>
      </c>
      <c r="G365" s="195"/>
      <c r="H365" s="87"/>
      <c r="I365" s="42"/>
      <c r="J365" s="42"/>
      <c r="K365" s="41"/>
      <c r="L365" s="84"/>
      <c r="M365" s="84"/>
      <c r="N365" s="175">
        <f t="shared" si="10"/>
        <v>0</v>
      </c>
      <c r="O365" s="222"/>
    </row>
    <row r="366" spans="1:15" s="5" customFormat="1" ht="37.5" customHeight="1">
      <c r="A366" s="66"/>
      <c r="B366" s="66"/>
      <c r="C366" s="66"/>
      <c r="D366" s="66"/>
      <c r="E366" s="44"/>
      <c r="F366" s="287" t="str">
        <f t="shared" si="11"/>
        <v/>
      </c>
      <c r="G366" s="195"/>
      <c r="H366" s="87"/>
      <c r="I366" s="42"/>
      <c r="J366" s="42"/>
      <c r="K366" s="41"/>
      <c r="L366" s="84"/>
      <c r="M366" s="84"/>
      <c r="N366" s="175">
        <f t="shared" si="10"/>
        <v>0</v>
      </c>
      <c r="O366" s="222"/>
    </row>
    <row r="367" spans="1:15" s="5" customFormat="1" ht="37.5" customHeight="1">
      <c r="A367" s="66"/>
      <c r="B367" s="66"/>
      <c r="C367" s="66"/>
      <c r="D367" s="66"/>
      <c r="E367" s="44"/>
      <c r="F367" s="287" t="str">
        <f t="shared" si="11"/>
        <v/>
      </c>
      <c r="G367" s="195"/>
      <c r="H367" s="87"/>
      <c r="I367" s="42"/>
      <c r="J367" s="42"/>
      <c r="K367" s="41"/>
      <c r="L367" s="84"/>
      <c r="M367" s="84"/>
      <c r="N367" s="175">
        <f t="shared" si="10"/>
        <v>0</v>
      </c>
      <c r="O367" s="222"/>
    </row>
    <row r="368" spans="1:15" s="5" customFormat="1" ht="37.5" customHeight="1">
      <c r="A368" s="66"/>
      <c r="B368" s="66"/>
      <c r="C368" s="66"/>
      <c r="D368" s="66"/>
      <c r="E368" s="44"/>
      <c r="F368" s="287" t="str">
        <f t="shared" si="11"/>
        <v/>
      </c>
      <c r="G368" s="195"/>
      <c r="H368" s="87"/>
      <c r="I368" s="42"/>
      <c r="J368" s="42"/>
      <c r="K368" s="41"/>
      <c r="L368" s="84"/>
      <c r="M368" s="84"/>
      <c r="N368" s="175">
        <f t="shared" si="10"/>
        <v>0</v>
      </c>
      <c r="O368" s="222"/>
    </row>
    <row r="369" spans="1:15" s="5" customFormat="1" ht="37.5" customHeight="1">
      <c r="A369" s="66"/>
      <c r="B369" s="66"/>
      <c r="C369" s="66"/>
      <c r="D369" s="66"/>
      <c r="E369" s="44"/>
      <c r="F369" s="287" t="str">
        <f t="shared" si="11"/>
        <v/>
      </c>
      <c r="G369" s="195"/>
      <c r="H369" s="87"/>
      <c r="I369" s="42"/>
      <c r="J369" s="42"/>
      <c r="K369" s="41"/>
      <c r="L369" s="84"/>
      <c r="M369" s="84"/>
      <c r="N369" s="175">
        <f t="shared" si="10"/>
        <v>0</v>
      </c>
      <c r="O369" s="222"/>
    </row>
    <row r="370" spans="1:15" s="5" customFormat="1" ht="37.5" customHeight="1">
      <c r="A370" s="66"/>
      <c r="B370" s="66"/>
      <c r="C370" s="66"/>
      <c r="D370" s="66"/>
      <c r="E370" s="44"/>
      <c r="F370" s="287" t="str">
        <f t="shared" si="11"/>
        <v/>
      </c>
      <c r="G370" s="195"/>
      <c r="H370" s="87"/>
      <c r="I370" s="42"/>
      <c r="J370" s="42"/>
      <c r="K370" s="41"/>
      <c r="L370" s="84"/>
      <c r="M370" s="84"/>
      <c r="N370" s="175">
        <f t="shared" si="10"/>
        <v>0</v>
      </c>
      <c r="O370" s="222"/>
    </row>
    <row r="371" spans="1:15" s="5" customFormat="1" ht="37.5" customHeight="1">
      <c r="A371" s="66"/>
      <c r="B371" s="66"/>
      <c r="C371" s="66"/>
      <c r="D371" s="66"/>
      <c r="E371" s="44"/>
      <c r="F371" s="287" t="str">
        <f t="shared" si="11"/>
        <v/>
      </c>
      <c r="G371" s="195"/>
      <c r="H371" s="87"/>
      <c r="I371" s="42"/>
      <c r="J371" s="42"/>
      <c r="K371" s="41"/>
      <c r="L371" s="84"/>
      <c r="M371" s="84"/>
      <c r="N371" s="175">
        <f t="shared" si="10"/>
        <v>0</v>
      </c>
      <c r="O371" s="222"/>
    </row>
    <row r="372" spans="1:15" s="5" customFormat="1" ht="37.5" customHeight="1">
      <c r="A372" s="66"/>
      <c r="B372" s="66"/>
      <c r="C372" s="66"/>
      <c r="D372" s="66"/>
      <c r="E372" s="44"/>
      <c r="F372" s="287" t="str">
        <f t="shared" si="11"/>
        <v/>
      </c>
      <c r="G372" s="195"/>
      <c r="H372" s="87"/>
      <c r="I372" s="42"/>
      <c r="J372" s="42"/>
      <c r="K372" s="41"/>
      <c r="L372" s="84"/>
      <c r="M372" s="84"/>
      <c r="N372" s="175">
        <f t="shared" si="10"/>
        <v>0</v>
      </c>
      <c r="O372" s="222"/>
    </row>
    <row r="373" spans="1:15" s="5" customFormat="1" ht="37.5" customHeight="1">
      <c r="A373" s="66"/>
      <c r="B373" s="66"/>
      <c r="C373" s="66"/>
      <c r="D373" s="66"/>
      <c r="E373" s="44"/>
      <c r="F373" s="287" t="str">
        <f t="shared" si="11"/>
        <v/>
      </c>
      <c r="G373" s="195"/>
      <c r="H373" s="87"/>
      <c r="I373" s="42"/>
      <c r="J373" s="42"/>
      <c r="K373" s="41"/>
      <c r="L373" s="84"/>
      <c r="M373" s="84"/>
      <c r="N373" s="175">
        <f t="shared" si="10"/>
        <v>0</v>
      </c>
      <c r="O373" s="222"/>
    </row>
    <row r="374" spans="1:15" s="5" customFormat="1" ht="37.5" customHeight="1">
      <c r="A374" s="66"/>
      <c r="B374" s="66"/>
      <c r="C374" s="66"/>
      <c r="D374" s="66"/>
      <c r="E374" s="44"/>
      <c r="F374" s="287" t="str">
        <f t="shared" si="11"/>
        <v/>
      </c>
      <c r="G374" s="195"/>
      <c r="H374" s="87"/>
      <c r="I374" s="42"/>
      <c r="J374" s="42"/>
      <c r="K374" s="41"/>
      <c r="L374" s="84"/>
      <c r="M374" s="84"/>
      <c r="N374" s="175">
        <f t="shared" si="10"/>
        <v>0</v>
      </c>
      <c r="O374" s="222"/>
    </row>
    <row r="375" spans="1:15" s="5" customFormat="1" ht="37.5" customHeight="1">
      <c r="A375" s="66"/>
      <c r="B375" s="66"/>
      <c r="C375" s="66"/>
      <c r="D375" s="66"/>
      <c r="E375" s="44"/>
      <c r="F375" s="287" t="str">
        <f t="shared" si="11"/>
        <v/>
      </c>
      <c r="G375" s="195"/>
      <c r="H375" s="87"/>
      <c r="I375" s="42"/>
      <c r="J375" s="42"/>
      <c r="K375" s="41"/>
      <c r="L375" s="84"/>
      <c r="M375" s="84"/>
      <c r="N375" s="175">
        <f t="shared" si="10"/>
        <v>0</v>
      </c>
      <c r="O375" s="222"/>
    </row>
    <row r="376" spans="1:15" s="5" customFormat="1" ht="37.5" customHeight="1">
      <c r="A376" s="66"/>
      <c r="B376" s="66"/>
      <c r="C376" s="66"/>
      <c r="D376" s="66"/>
      <c r="E376" s="44"/>
      <c r="F376" s="287" t="str">
        <f t="shared" si="11"/>
        <v/>
      </c>
      <c r="G376" s="195"/>
      <c r="H376" s="87"/>
      <c r="I376" s="42"/>
      <c r="J376" s="42"/>
      <c r="K376" s="41"/>
      <c r="L376" s="84"/>
      <c r="M376" s="84"/>
      <c r="N376" s="175">
        <f t="shared" si="10"/>
        <v>0</v>
      </c>
      <c r="O376" s="222"/>
    </row>
    <row r="377" spans="1:15" s="5" customFormat="1" ht="37.5" customHeight="1">
      <c r="A377" s="66"/>
      <c r="B377" s="66"/>
      <c r="C377" s="66"/>
      <c r="D377" s="66"/>
      <c r="E377" s="44"/>
      <c r="F377" s="287" t="str">
        <f t="shared" si="11"/>
        <v/>
      </c>
      <c r="G377" s="195"/>
      <c r="H377" s="87"/>
      <c r="I377" s="42"/>
      <c r="J377" s="42"/>
      <c r="K377" s="41"/>
      <c r="L377" s="84"/>
      <c r="M377" s="84"/>
      <c r="N377" s="175">
        <f t="shared" si="10"/>
        <v>0</v>
      </c>
      <c r="O377" s="222"/>
    </row>
    <row r="378" spans="1:15" s="5" customFormat="1" ht="37.5" customHeight="1">
      <c r="A378" s="66"/>
      <c r="B378" s="66"/>
      <c r="C378" s="66"/>
      <c r="D378" s="66"/>
      <c r="E378" s="44"/>
      <c r="F378" s="287" t="str">
        <f t="shared" si="11"/>
        <v/>
      </c>
      <c r="G378" s="195"/>
      <c r="H378" s="87"/>
      <c r="I378" s="42"/>
      <c r="J378" s="42"/>
      <c r="K378" s="41"/>
      <c r="L378" s="84"/>
      <c r="M378" s="84"/>
      <c r="N378" s="175">
        <f t="shared" si="10"/>
        <v>0</v>
      </c>
      <c r="O378" s="222"/>
    </row>
    <row r="379" spans="1:15" s="5" customFormat="1" ht="37.5" customHeight="1">
      <c r="A379" s="66"/>
      <c r="B379" s="66"/>
      <c r="C379" s="66"/>
      <c r="D379" s="66"/>
      <c r="E379" s="44"/>
      <c r="F379" s="287" t="str">
        <f t="shared" si="11"/>
        <v/>
      </c>
      <c r="G379" s="195"/>
      <c r="H379" s="87"/>
      <c r="I379" s="42"/>
      <c r="J379" s="42"/>
      <c r="K379" s="41"/>
      <c r="L379" s="84"/>
      <c r="M379" s="84"/>
      <c r="N379" s="175">
        <f t="shared" si="10"/>
        <v>0</v>
      </c>
      <c r="O379" s="222"/>
    </row>
    <row r="380" spans="1:15" s="5" customFormat="1" ht="37.5" customHeight="1">
      <c r="A380" s="66"/>
      <c r="B380" s="66"/>
      <c r="C380" s="66"/>
      <c r="D380" s="66"/>
      <c r="E380" s="44"/>
      <c r="F380" s="287" t="str">
        <f t="shared" si="11"/>
        <v/>
      </c>
      <c r="G380" s="195"/>
      <c r="H380" s="87"/>
      <c r="I380" s="42"/>
      <c r="J380" s="42"/>
      <c r="K380" s="41"/>
      <c r="L380" s="84"/>
      <c r="M380" s="84"/>
      <c r="N380" s="175">
        <f t="shared" si="10"/>
        <v>0</v>
      </c>
      <c r="O380" s="222"/>
    </row>
    <row r="381" spans="1:15" s="5" customFormat="1" ht="37.5" customHeight="1">
      <c r="A381" s="66"/>
      <c r="B381" s="66"/>
      <c r="C381" s="66"/>
      <c r="D381" s="66"/>
      <c r="E381" s="44"/>
      <c r="F381" s="287" t="str">
        <f t="shared" si="11"/>
        <v/>
      </c>
      <c r="G381" s="195"/>
      <c r="H381" s="87"/>
      <c r="I381" s="42"/>
      <c r="J381" s="42"/>
      <c r="K381" s="41"/>
      <c r="L381" s="84"/>
      <c r="M381" s="84"/>
      <c r="N381" s="175">
        <f t="shared" si="10"/>
        <v>0</v>
      </c>
      <c r="O381" s="222"/>
    </row>
    <row r="382" spans="1:15" s="5" customFormat="1" ht="37.5" customHeight="1">
      <c r="A382" s="66"/>
      <c r="B382" s="66"/>
      <c r="C382" s="66"/>
      <c r="D382" s="66"/>
      <c r="E382" s="44"/>
      <c r="F382" s="287" t="str">
        <f t="shared" si="11"/>
        <v/>
      </c>
      <c r="G382" s="195"/>
      <c r="H382" s="87"/>
      <c r="I382" s="42"/>
      <c r="J382" s="42"/>
      <c r="K382" s="41"/>
      <c r="L382" s="84"/>
      <c r="M382" s="84"/>
      <c r="N382" s="175">
        <f t="shared" si="10"/>
        <v>0</v>
      </c>
      <c r="O382" s="222"/>
    </row>
    <row r="383" spans="1:15" s="5" customFormat="1" ht="37.5" customHeight="1">
      <c r="A383" s="66"/>
      <c r="B383" s="66"/>
      <c r="C383" s="66"/>
      <c r="D383" s="66"/>
      <c r="E383" s="44"/>
      <c r="F383" s="287" t="str">
        <f t="shared" si="11"/>
        <v/>
      </c>
      <c r="G383" s="195"/>
      <c r="H383" s="87"/>
      <c r="I383" s="42"/>
      <c r="J383" s="42"/>
      <c r="K383" s="41"/>
      <c r="L383" s="84"/>
      <c r="M383" s="84"/>
      <c r="N383" s="175">
        <f t="shared" si="10"/>
        <v>0</v>
      </c>
      <c r="O383" s="222"/>
    </row>
    <row r="384" spans="1:15" s="5" customFormat="1" ht="37.5" customHeight="1">
      <c r="A384" s="66"/>
      <c r="B384" s="66"/>
      <c r="C384" s="66"/>
      <c r="D384" s="66"/>
      <c r="E384" s="44"/>
      <c r="F384" s="287" t="str">
        <f t="shared" si="11"/>
        <v/>
      </c>
      <c r="G384" s="195"/>
      <c r="H384" s="87"/>
      <c r="I384" s="42"/>
      <c r="J384" s="42"/>
      <c r="K384" s="41"/>
      <c r="L384" s="84"/>
      <c r="M384" s="84"/>
      <c r="N384" s="175">
        <f t="shared" si="10"/>
        <v>0</v>
      </c>
      <c r="O384" s="222"/>
    </row>
    <row r="385" spans="1:15" s="5" customFormat="1" ht="37.5" customHeight="1">
      <c r="A385" s="66"/>
      <c r="B385" s="66"/>
      <c r="C385" s="66"/>
      <c r="D385" s="66"/>
      <c r="E385" s="44"/>
      <c r="F385" s="287" t="str">
        <f t="shared" si="11"/>
        <v/>
      </c>
      <c r="G385" s="195"/>
      <c r="H385" s="87"/>
      <c r="I385" s="42"/>
      <c r="J385" s="42"/>
      <c r="K385" s="41"/>
      <c r="L385" s="84"/>
      <c r="M385" s="84"/>
      <c r="N385" s="175">
        <f t="shared" si="10"/>
        <v>0</v>
      </c>
      <c r="O385" s="222"/>
    </row>
    <row r="386" spans="1:15" s="5" customFormat="1" ht="37.5" customHeight="1">
      <c r="A386" s="66"/>
      <c r="B386" s="66"/>
      <c r="C386" s="66"/>
      <c r="D386" s="66"/>
      <c r="E386" s="44"/>
      <c r="F386" s="287" t="str">
        <f t="shared" si="11"/>
        <v/>
      </c>
      <c r="G386" s="195"/>
      <c r="H386" s="87"/>
      <c r="I386" s="42"/>
      <c r="J386" s="42"/>
      <c r="K386" s="41"/>
      <c r="L386" s="84"/>
      <c r="M386" s="84"/>
      <c r="N386" s="175">
        <f t="shared" si="10"/>
        <v>0</v>
      </c>
      <c r="O386" s="222"/>
    </row>
    <row r="387" spans="1:15" s="5" customFormat="1" ht="37.5" customHeight="1">
      <c r="A387" s="66"/>
      <c r="B387" s="66"/>
      <c r="C387" s="66"/>
      <c r="D387" s="66"/>
      <c r="E387" s="44"/>
      <c r="F387" s="287" t="str">
        <f t="shared" si="11"/>
        <v/>
      </c>
      <c r="G387" s="195"/>
      <c r="H387" s="87"/>
      <c r="I387" s="42"/>
      <c r="J387" s="42"/>
      <c r="K387" s="41"/>
      <c r="L387" s="84"/>
      <c r="M387" s="84"/>
      <c r="N387" s="175">
        <f t="shared" si="10"/>
        <v>0</v>
      </c>
      <c r="O387" s="222"/>
    </row>
    <row r="388" spans="1:15" s="5" customFormat="1" ht="37.5" customHeight="1">
      <c r="A388" s="66"/>
      <c r="B388" s="66"/>
      <c r="C388" s="66"/>
      <c r="D388" s="66"/>
      <c r="E388" s="44"/>
      <c r="F388" s="287" t="str">
        <f t="shared" si="11"/>
        <v/>
      </c>
      <c r="G388" s="195"/>
      <c r="H388" s="87"/>
      <c r="I388" s="42"/>
      <c r="J388" s="42"/>
      <c r="K388" s="41"/>
      <c r="L388" s="84"/>
      <c r="M388" s="84"/>
      <c r="N388" s="175">
        <f t="shared" si="10"/>
        <v>0</v>
      </c>
      <c r="O388" s="222"/>
    </row>
    <row r="389" spans="1:15" s="5" customFormat="1" ht="37.5" customHeight="1">
      <c r="A389" s="66"/>
      <c r="B389" s="66"/>
      <c r="C389" s="66"/>
      <c r="D389" s="66"/>
      <c r="E389" s="44"/>
      <c r="F389" s="287" t="str">
        <f t="shared" si="11"/>
        <v/>
      </c>
      <c r="G389" s="195"/>
      <c r="H389" s="87"/>
      <c r="I389" s="42"/>
      <c r="J389" s="42"/>
      <c r="K389" s="41"/>
      <c r="L389" s="84"/>
      <c r="M389" s="84"/>
      <c r="N389" s="175">
        <f t="shared" si="10"/>
        <v>0</v>
      </c>
      <c r="O389" s="222"/>
    </row>
    <row r="390" spans="1:15" s="5" customFormat="1" ht="37.5" customHeight="1">
      <c r="A390" s="66"/>
      <c r="B390" s="66"/>
      <c r="C390" s="66"/>
      <c r="D390" s="66"/>
      <c r="E390" s="44"/>
      <c r="F390" s="287" t="str">
        <f t="shared" si="11"/>
        <v/>
      </c>
      <c r="G390" s="195"/>
      <c r="H390" s="87"/>
      <c r="I390" s="42"/>
      <c r="J390" s="42"/>
      <c r="K390" s="41"/>
      <c r="L390" s="84"/>
      <c r="M390" s="84"/>
      <c r="N390" s="175">
        <f t="shared" si="10"/>
        <v>0</v>
      </c>
      <c r="O390" s="222"/>
    </row>
    <row r="391" spans="1:15" s="5" customFormat="1" ht="37.5" customHeight="1">
      <c r="A391" s="66"/>
      <c r="B391" s="66"/>
      <c r="C391" s="66"/>
      <c r="D391" s="66"/>
      <c r="E391" s="44"/>
      <c r="F391" s="287" t="str">
        <f t="shared" si="11"/>
        <v/>
      </c>
      <c r="G391" s="195"/>
      <c r="H391" s="87"/>
      <c r="I391" s="42"/>
      <c r="J391" s="42"/>
      <c r="K391" s="41"/>
      <c r="L391" s="84"/>
      <c r="M391" s="84"/>
      <c r="N391" s="175">
        <f t="shared" si="10"/>
        <v>0</v>
      </c>
      <c r="O391" s="222"/>
    </row>
    <row r="392" spans="1:15" s="5" customFormat="1" ht="37.5" customHeight="1">
      <c r="A392" s="66"/>
      <c r="B392" s="66"/>
      <c r="C392" s="66"/>
      <c r="D392" s="66"/>
      <c r="E392" s="44"/>
      <c r="F392" s="287" t="str">
        <f t="shared" si="11"/>
        <v/>
      </c>
      <c r="G392" s="195"/>
      <c r="H392" s="87"/>
      <c r="I392" s="42"/>
      <c r="J392" s="42"/>
      <c r="K392" s="41"/>
      <c r="L392" s="84"/>
      <c r="M392" s="84"/>
      <c r="N392" s="175">
        <f t="shared" si="10"/>
        <v>0</v>
      </c>
      <c r="O392" s="222"/>
    </row>
    <row r="393" spans="1:15" s="5" customFormat="1" ht="37.5" customHeight="1">
      <c r="A393" s="66"/>
      <c r="B393" s="66"/>
      <c r="C393" s="66"/>
      <c r="D393" s="66"/>
      <c r="E393" s="44"/>
      <c r="F393" s="287" t="str">
        <f t="shared" si="11"/>
        <v/>
      </c>
      <c r="G393" s="195"/>
      <c r="H393" s="87"/>
      <c r="I393" s="42"/>
      <c r="J393" s="42"/>
      <c r="K393" s="41"/>
      <c r="L393" s="84"/>
      <c r="M393" s="84"/>
      <c r="N393" s="175">
        <f t="shared" si="10"/>
        <v>0</v>
      </c>
      <c r="O393" s="222"/>
    </row>
    <row r="394" spans="1:15" s="5" customFormat="1" ht="37.5" customHeight="1">
      <c r="A394" s="66"/>
      <c r="B394" s="66"/>
      <c r="C394" s="66"/>
      <c r="D394" s="66"/>
      <c r="E394" s="44"/>
      <c r="F394" s="287" t="str">
        <f t="shared" si="11"/>
        <v/>
      </c>
      <c r="G394" s="195"/>
      <c r="H394" s="87"/>
      <c r="I394" s="42"/>
      <c r="J394" s="42"/>
      <c r="K394" s="41"/>
      <c r="L394" s="84"/>
      <c r="M394" s="84"/>
      <c r="N394" s="175">
        <f t="shared" si="10"/>
        <v>0</v>
      </c>
      <c r="O394" s="222"/>
    </row>
    <row r="395" spans="1:15" s="5" customFormat="1" ht="37.5" customHeight="1">
      <c r="A395" s="66"/>
      <c r="B395" s="66"/>
      <c r="C395" s="66"/>
      <c r="D395" s="66"/>
      <c r="E395" s="44"/>
      <c r="F395" s="287" t="str">
        <f t="shared" si="11"/>
        <v/>
      </c>
      <c r="G395" s="195"/>
      <c r="H395" s="87"/>
      <c r="I395" s="42"/>
      <c r="J395" s="42"/>
      <c r="K395" s="41"/>
      <c r="L395" s="84"/>
      <c r="M395" s="84"/>
      <c r="N395" s="175">
        <f t="shared" ref="N395:N458" si="12">DATEDIF(L395,M395,"d")/365</f>
        <v>0</v>
      </c>
      <c r="O395" s="222"/>
    </row>
    <row r="396" spans="1:15" s="5" customFormat="1" ht="37.5" customHeight="1">
      <c r="A396" s="66"/>
      <c r="B396" s="66"/>
      <c r="C396" s="66"/>
      <c r="D396" s="66"/>
      <c r="E396" s="44"/>
      <c r="F396" s="287" t="str">
        <f t="shared" si="11"/>
        <v/>
      </c>
      <c r="G396" s="195"/>
      <c r="H396" s="87"/>
      <c r="I396" s="42"/>
      <c r="J396" s="42"/>
      <c r="K396" s="41"/>
      <c r="L396" s="84"/>
      <c r="M396" s="84"/>
      <c r="N396" s="175">
        <f t="shared" si="12"/>
        <v>0</v>
      </c>
      <c r="O396" s="222"/>
    </row>
    <row r="397" spans="1:15" s="5" customFormat="1" ht="37.5" customHeight="1">
      <c r="A397" s="66"/>
      <c r="B397" s="66"/>
      <c r="C397" s="66"/>
      <c r="D397" s="66"/>
      <c r="E397" s="44"/>
      <c r="F397" s="287" t="str">
        <f t="shared" si="11"/>
        <v/>
      </c>
      <c r="G397" s="195"/>
      <c r="H397" s="87"/>
      <c r="I397" s="42"/>
      <c r="J397" s="42"/>
      <c r="K397" s="41"/>
      <c r="L397" s="84"/>
      <c r="M397" s="84"/>
      <c r="N397" s="175">
        <f t="shared" si="12"/>
        <v>0</v>
      </c>
      <c r="O397" s="222"/>
    </row>
    <row r="398" spans="1:15" s="5" customFormat="1" ht="37.5" customHeight="1">
      <c r="A398" s="66"/>
      <c r="B398" s="66"/>
      <c r="C398" s="66"/>
      <c r="D398" s="66"/>
      <c r="E398" s="44"/>
      <c r="F398" s="287" t="str">
        <f t="shared" si="11"/>
        <v/>
      </c>
      <c r="G398" s="195"/>
      <c r="H398" s="87"/>
      <c r="I398" s="42"/>
      <c r="J398" s="42"/>
      <c r="K398" s="41"/>
      <c r="L398" s="84"/>
      <c r="M398" s="84"/>
      <c r="N398" s="175">
        <f t="shared" si="12"/>
        <v>0</v>
      </c>
      <c r="O398" s="222"/>
    </row>
    <row r="399" spans="1:15" s="5" customFormat="1" ht="37.5" customHeight="1">
      <c r="A399" s="66"/>
      <c r="B399" s="66"/>
      <c r="C399" s="66"/>
      <c r="D399" s="66"/>
      <c r="E399" s="44"/>
      <c r="F399" s="287" t="str">
        <f t="shared" si="11"/>
        <v/>
      </c>
      <c r="G399" s="195"/>
      <c r="H399" s="87"/>
      <c r="I399" s="42"/>
      <c r="J399" s="42"/>
      <c r="K399" s="41"/>
      <c r="L399" s="84"/>
      <c r="M399" s="84"/>
      <c r="N399" s="175">
        <f t="shared" si="12"/>
        <v>0</v>
      </c>
      <c r="O399" s="222"/>
    </row>
    <row r="400" spans="1:15" s="5" customFormat="1" ht="37.5" customHeight="1">
      <c r="A400" s="66"/>
      <c r="B400" s="66"/>
      <c r="C400" s="66"/>
      <c r="D400" s="66"/>
      <c r="E400" s="44"/>
      <c r="F400" s="287" t="str">
        <f t="shared" si="11"/>
        <v/>
      </c>
      <c r="G400" s="195"/>
      <c r="H400" s="87"/>
      <c r="I400" s="42"/>
      <c r="J400" s="42"/>
      <c r="K400" s="41"/>
      <c r="L400" s="84"/>
      <c r="M400" s="84"/>
      <c r="N400" s="175">
        <f t="shared" si="12"/>
        <v>0</v>
      </c>
      <c r="O400" s="222"/>
    </row>
    <row r="401" spans="1:15" s="5" customFormat="1" ht="37.5" customHeight="1">
      <c r="A401" s="66"/>
      <c r="B401" s="66"/>
      <c r="C401" s="66"/>
      <c r="D401" s="66"/>
      <c r="E401" s="44"/>
      <c r="F401" s="287" t="str">
        <f t="shared" si="11"/>
        <v/>
      </c>
      <c r="G401" s="195"/>
      <c r="H401" s="87"/>
      <c r="I401" s="42"/>
      <c r="J401" s="42"/>
      <c r="K401" s="41"/>
      <c r="L401" s="84"/>
      <c r="M401" s="84"/>
      <c r="N401" s="175">
        <f t="shared" si="12"/>
        <v>0</v>
      </c>
      <c r="O401" s="222"/>
    </row>
    <row r="402" spans="1:15" s="5" customFormat="1" ht="37.5" customHeight="1">
      <c r="A402" s="66"/>
      <c r="B402" s="66"/>
      <c r="C402" s="66"/>
      <c r="D402" s="66"/>
      <c r="E402" s="44"/>
      <c r="F402" s="287" t="str">
        <f t="shared" si="11"/>
        <v/>
      </c>
      <c r="G402" s="195"/>
      <c r="H402" s="87"/>
      <c r="I402" s="42"/>
      <c r="J402" s="42"/>
      <c r="K402" s="41"/>
      <c r="L402" s="84"/>
      <c r="M402" s="84"/>
      <c r="N402" s="175">
        <f t="shared" si="12"/>
        <v>0</v>
      </c>
      <c r="O402" s="222"/>
    </row>
    <row r="403" spans="1:15" s="5" customFormat="1" ht="37.5" customHeight="1">
      <c r="A403" s="66"/>
      <c r="B403" s="66"/>
      <c r="C403" s="66"/>
      <c r="D403" s="66"/>
      <c r="E403" s="44"/>
      <c r="F403" s="287" t="str">
        <f t="shared" si="11"/>
        <v/>
      </c>
      <c r="G403" s="195"/>
      <c r="H403" s="87"/>
      <c r="I403" s="42"/>
      <c r="J403" s="42"/>
      <c r="K403" s="41"/>
      <c r="L403" s="84"/>
      <c r="M403" s="84"/>
      <c r="N403" s="175">
        <f t="shared" si="12"/>
        <v>0</v>
      </c>
      <c r="O403" s="222"/>
    </row>
    <row r="404" spans="1:15" s="5" customFormat="1" ht="37.5" customHeight="1">
      <c r="A404" s="66"/>
      <c r="B404" s="66"/>
      <c r="C404" s="66"/>
      <c r="D404" s="66"/>
      <c r="E404" s="44"/>
      <c r="F404" s="287" t="str">
        <f t="shared" si="11"/>
        <v/>
      </c>
      <c r="G404" s="195"/>
      <c r="H404" s="87"/>
      <c r="I404" s="42"/>
      <c r="J404" s="42"/>
      <c r="K404" s="41"/>
      <c r="L404" s="84"/>
      <c r="M404" s="84"/>
      <c r="N404" s="175">
        <f t="shared" si="12"/>
        <v>0</v>
      </c>
      <c r="O404" s="222"/>
    </row>
    <row r="405" spans="1:15" s="5" customFormat="1" ht="37.5" customHeight="1">
      <c r="A405" s="66"/>
      <c r="B405" s="66"/>
      <c r="C405" s="66"/>
      <c r="D405" s="66"/>
      <c r="E405" s="44"/>
      <c r="F405" s="287" t="str">
        <f t="shared" si="11"/>
        <v/>
      </c>
      <c r="G405" s="195"/>
      <c r="H405" s="87"/>
      <c r="I405" s="42"/>
      <c r="J405" s="42"/>
      <c r="K405" s="41"/>
      <c r="L405" s="84"/>
      <c r="M405" s="84"/>
      <c r="N405" s="175">
        <f t="shared" si="12"/>
        <v>0</v>
      </c>
      <c r="O405" s="222"/>
    </row>
    <row r="406" spans="1:15" s="5" customFormat="1" ht="37.5" customHeight="1">
      <c r="A406" s="66"/>
      <c r="B406" s="66"/>
      <c r="C406" s="66"/>
      <c r="D406" s="66"/>
      <c r="E406" s="44"/>
      <c r="F406" s="287" t="str">
        <f t="shared" si="11"/>
        <v/>
      </c>
      <c r="G406" s="195"/>
      <c r="H406" s="87"/>
      <c r="I406" s="42"/>
      <c r="J406" s="42"/>
      <c r="K406" s="41"/>
      <c r="L406" s="84"/>
      <c r="M406" s="84"/>
      <c r="N406" s="175">
        <f t="shared" si="12"/>
        <v>0</v>
      </c>
      <c r="O406" s="222"/>
    </row>
    <row r="407" spans="1:15" s="5" customFormat="1" ht="37.5" customHeight="1">
      <c r="A407" s="66"/>
      <c r="B407" s="66"/>
      <c r="C407" s="66"/>
      <c r="D407" s="66"/>
      <c r="E407" s="44"/>
      <c r="F407" s="287" t="str">
        <f t="shared" si="11"/>
        <v/>
      </c>
      <c r="G407" s="195"/>
      <c r="H407" s="87"/>
      <c r="I407" s="42"/>
      <c r="J407" s="42"/>
      <c r="K407" s="41"/>
      <c r="L407" s="84"/>
      <c r="M407" s="84"/>
      <c r="N407" s="175">
        <f t="shared" si="12"/>
        <v>0</v>
      </c>
      <c r="O407" s="222"/>
    </row>
    <row r="408" spans="1:15" s="5" customFormat="1" ht="37.5" customHeight="1">
      <c r="A408" s="66"/>
      <c r="B408" s="66"/>
      <c r="C408" s="66"/>
      <c r="D408" s="66"/>
      <c r="E408" s="44"/>
      <c r="F408" s="287" t="str">
        <f t="shared" si="11"/>
        <v/>
      </c>
      <c r="G408" s="195"/>
      <c r="H408" s="87"/>
      <c r="I408" s="42"/>
      <c r="J408" s="42"/>
      <c r="K408" s="41"/>
      <c r="L408" s="84"/>
      <c r="M408" s="84"/>
      <c r="N408" s="175">
        <f t="shared" si="12"/>
        <v>0</v>
      </c>
      <c r="O408" s="222"/>
    </row>
    <row r="409" spans="1:15" s="5" customFormat="1" ht="37.5" customHeight="1">
      <c r="A409" s="66"/>
      <c r="B409" s="66"/>
      <c r="C409" s="66"/>
      <c r="D409" s="66"/>
      <c r="E409" s="44"/>
      <c r="F409" s="287" t="str">
        <f t="shared" si="11"/>
        <v/>
      </c>
      <c r="G409" s="195"/>
      <c r="H409" s="87"/>
      <c r="I409" s="42"/>
      <c r="J409" s="42"/>
      <c r="K409" s="41"/>
      <c r="L409" s="84"/>
      <c r="M409" s="84"/>
      <c r="N409" s="175">
        <f t="shared" si="12"/>
        <v>0</v>
      </c>
      <c r="O409" s="222"/>
    </row>
    <row r="410" spans="1:15" s="5" customFormat="1" ht="37.5" customHeight="1">
      <c r="A410" s="66"/>
      <c r="B410" s="66"/>
      <c r="C410" s="66"/>
      <c r="D410" s="66"/>
      <c r="E410" s="44"/>
      <c r="F410" s="287" t="str">
        <f t="shared" si="11"/>
        <v/>
      </c>
      <c r="G410" s="195"/>
      <c r="H410" s="87"/>
      <c r="I410" s="42"/>
      <c r="J410" s="42"/>
      <c r="K410" s="41"/>
      <c r="L410" s="84"/>
      <c r="M410" s="84"/>
      <c r="N410" s="175">
        <f t="shared" si="12"/>
        <v>0</v>
      </c>
      <c r="O410" s="222"/>
    </row>
    <row r="411" spans="1:15" s="5" customFormat="1" ht="37.5" customHeight="1">
      <c r="A411" s="66"/>
      <c r="B411" s="66"/>
      <c r="C411" s="66"/>
      <c r="D411" s="66"/>
      <c r="E411" s="44"/>
      <c r="F411" s="287" t="str">
        <f t="shared" si="11"/>
        <v/>
      </c>
      <c r="G411" s="195"/>
      <c r="H411" s="87"/>
      <c r="I411" s="42"/>
      <c r="J411" s="42"/>
      <c r="K411" s="41"/>
      <c r="L411" s="84"/>
      <c r="M411" s="84"/>
      <c r="N411" s="175">
        <f t="shared" si="12"/>
        <v>0</v>
      </c>
      <c r="O411" s="222"/>
    </row>
    <row r="412" spans="1:15" s="5" customFormat="1" ht="37.5" customHeight="1">
      <c r="A412" s="66"/>
      <c r="B412" s="66"/>
      <c r="C412" s="66"/>
      <c r="D412" s="66"/>
      <c r="E412" s="44"/>
      <c r="F412" s="287" t="str">
        <f t="shared" si="11"/>
        <v/>
      </c>
      <c r="G412" s="195"/>
      <c r="H412" s="87"/>
      <c r="I412" s="42"/>
      <c r="J412" s="42"/>
      <c r="K412" s="41"/>
      <c r="L412" s="84"/>
      <c r="M412" s="84"/>
      <c r="N412" s="175">
        <f t="shared" si="12"/>
        <v>0</v>
      </c>
      <c r="O412" s="222"/>
    </row>
    <row r="413" spans="1:15" s="5" customFormat="1" ht="37.5" customHeight="1">
      <c r="A413" s="66"/>
      <c r="B413" s="66"/>
      <c r="C413" s="66"/>
      <c r="D413" s="66"/>
      <c r="E413" s="44"/>
      <c r="F413" s="287" t="str">
        <f t="shared" ref="F413:F476" si="13">IF(ISBLANK($E413),"",VLOOKUP($E413,참여인력_개요,2,FALSE))</f>
        <v/>
      </c>
      <c r="G413" s="195"/>
      <c r="H413" s="87"/>
      <c r="I413" s="42"/>
      <c r="J413" s="42"/>
      <c r="K413" s="41"/>
      <c r="L413" s="84"/>
      <c r="M413" s="84"/>
      <c r="N413" s="175">
        <f t="shared" si="12"/>
        <v>0</v>
      </c>
      <c r="O413" s="222"/>
    </row>
    <row r="414" spans="1:15" s="5" customFormat="1" ht="37.5" customHeight="1">
      <c r="A414" s="66"/>
      <c r="B414" s="66"/>
      <c r="C414" s="66"/>
      <c r="D414" s="66"/>
      <c r="E414" s="44"/>
      <c r="F414" s="287" t="str">
        <f t="shared" si="13"/>
        <v/>
      </c>
      <c r="G414" s="195"/>
      <c r="H414" s="87"/>
      <c r="I414" s="42"/>
      <c r="J414" s="42"/>
      <c r="K414" s="41"/>
      <c r="L414" s="84"/>
      <c r="M414" s="84"/>
      <c r="N414" s="175">
        <f t="shared" si="12"/>
        <v>0</v>
      </c>
      <c r="O414" s="222"/>
    </row>
    <row r="415" spans="1:15" s="5" customFormat="1" ht="37.5" customHeight="1">
      <c r="A415" s="66"/>
      <c r="B415" s="66"/>
      <c r="C415" s="66"/>
      <c r="D415" s="66"/>
      <c r="E415" s="44"/>
      <c r="F415" s="287" t="str">
        <f t="shared" si="13"/>
        <v/>
      </c>
      <c r="G415" s="195"/>
      <c r="H415" s="87"/>
      <c r="I415" s="42"/>
      <c r="J415" s="42"/>
      <c r="K415" s="41"/>
      <c r="L415" s="84"/>
      <c r="M415" s="84"/>
      <c r="N415" s="175">
        <f t="shared" si="12"/>
        <v>0</v>
      </c>
      <c r="O415" s="222"/>
    </row>
    <row r="416" spans="1:15" s="5" customFormat="1" ht="37.5" customHeight="1">
      <c r="A416" s="66"/>
      <c r="B416" s="66"/>
      <c r="C416" s="66"/>
      <c r="D416" s="66"/>
      <c r="E416" s="44"/>
      <c r="F416" s="287" t="str">
        <f t="shared" si="13"/>
        <v/>
      </c>
      <c r="G416" s="195"/>
      <c r="H416" s="87"/>
      <c r="I416" s="42"/>
      <c r="J416" s="42"/>
      <c r="K416" s="41"/>
      <c r="L416" s="84"/>
      <c r="M416" s="84"/>
      <c r="N416" s="175">
        <f t="shared" si="12"/>
        <v>0</v>
      </c>
      <c r="O416" s="222"/>
    </row>
    <row r="417" spans="1:15" s="5" customFormat="1" ht="37.5" customHeight="1">
      <c r="A417" s="66"/>
      <c r="B417" s="66"/>
      <c r="C417" s="66"/>
      <c r="D417" s="66"/>
      <c r="E417" s="44"/>
      <c r="F417" s="287" t="str">
        <f t="shared" si="13"/>
        <v/>
      </c>
      <c r="G417" s="195"/>
      <c r="H417" s="87"/>
      <c r="I417" s="42"/>
      <c r="J417" s="42"/>
      <c r="K417" s="41"/>
      <c r="L417" s="84"/>
      <c r="M417" s="84"/>
      <c r="N417" s="175">
        <f t="shared" si="12"/>
        <v>0</v>
      </c>
      <c r="O417" s="222"/>
    </row>
    <row r="418" spans="1:15" s="5" customFormat="1" ht="37.5" customHeight="1">
      <c r="A418" s="66"/>
      <c r="B418" s="66"/>
      <c r="C418" s="66"/>
      <c r="D418" s="66"/>
      <c r="E418" s="44"/>
      <c r="F418" s="287" t="str">
        <f t="shared" si="13"/>
        <v/>
      </c>
      <c r="G418" s="195"/>
      <c r="H418" s="87"/>
      <c r="I418" s="42"/>
      <c r="J418" s="42"/>
      <c r="K418" s="41"/>
      <c r="L418" s="84"/>
      <c r="M418" s="84"/>
      <c r="N418" s="175">
        <f t="shared" si="12"/>
        <v>0</v>
      </c>
      <c r="O418" s="222"/>
    </row>
    <row r="419" spans="1:15" s="5" customFormat="1" ht="37.5" customHeight="1">
      <c r="A419" s="66"/>
      <c r="B419" s="66"/>
      <c r="C419" s="66"/>
      <c r="D419" s="66"/>
      <c r="E419" s="44"/>
      <c r="F419" s="287" t="str">
        <f t="shared" si="13"/>
        <v/>
      </c>
      <c r="G419" s="195"/>
      <c r="H419" s="87"/>
      <c r="I419" s="42"/>
      <c r="J419" s="42"/>
      <c r="K419" s="41"/>
      <c r="L419" s="84"/>
      <c r="M419" s="84"/>
      <c r="N419" s="175">
        <f t="shared" si="12"/>
        <v>0</v>
      </c>
      <c r="O419" s="222"/>
    </row>
    <row r="420" spans="1:15" s="5" customFormat="1" ht="37.5" customHeight="1">
      <c r="A420" s="66"/>
      <c r="B420" s="66"/>
      <c r="C420" s="66"/>
      <c r="D420" s="66"/>
      <c r="E420" s="44"/>
      <c r="F420" s="287" t="str">
        <f t="shared" si="13"/>
        <v/>
      </c>
      <c r="G420" s="195"/>
      <c r="H420" s="87"/>
      <c r="I420" s="42"/>
      <c r="J420" s="42"/>
      <c r="K420" s="41"/>
      <c r="L420" s="84"/>
      <c r="M420" s="84"/>
      <c r="N420" s="175">
        <f t="shared" si="12"/>
        <v>0</v>
      </c>
      <c r="O420" s="222"/>
    </row>
    <row r="421" spans="1:15" s="5" customFormat="1" ht="37.5" customHeight="1">
      <c r="A421" s="66"/>
      <c r="B421" s="66"/>
      <c r="C421" s="66"/>
      <c r="D421" s="66"/>
      <c r="E421" s="44"/>
      <c r="F421" s="287" t="str">
        <f t="shared" si="13"/>
        <v/>
      </c>
      <c r="G421" s="195"/>
      <c r="H421" s="87"/>
      <c r="I421" s="42"/>
      <c r="J421" s="42"/>
      <c r="K421" s="41"/>
      <c r="L421" s="84"/>
      <c r="M421" s="84"/>
      <c r="N421" s="175">
        <f t="shared" si="12"/>
        <v>0</v>
      </c>
      <c r="O421" s="222"/>
    </row>
    <row r="422" spans="1:15" s="5" customFormat="1" ht="37.5" customHeight="1">
      <c r="A422" s="66"/>
      <c r="B422" s="66"/>
      <c r="C422" s="66"/>
      <c r="D422" s="66"/>
      <c r="E422" s="44"/>
      <c r="F422" s="287" t="str">
        <f t="shared" si="13"/>
        <v/>
      </c>
      <c r="G422" s="195"/>
      <c r="H422" s="87"/>
      <c r="I422" s="42"/>
      <c r="J422" s="42"/>
      <c r="K422" s="41"/>
      <c r="L422" s="84"/>
      <c r="M422" s="84"/>
      <c r="N422" s="175">
        <f t="shared" si="12"/>
        <v>0</v>
      </c>
      <c r="O422" s="222"/>
    </row>
    <row r="423" spans="1:15" s="5" customFormat="1" ht="37.5" customHeight="1">
      <c r="A423" s="66"/>
      <c r="B423" s="66"/>
      <c r="C423" s="66"/>
      <c r="D423" s="66"/>
      <c r="E423" s="44"/>
      <c r="F423" s="287" t="str">
        <f t="shared" si="13"/>
        <v/>
      </c>
      <c r="G423" s="195"/>
      <c r="H423" s="87"/>
      <c r="I423" s="42"/>
      <c r="J423" s="42"/>
      <c r="K423" s="41"/>
      <c r="L423" s="84"/>
      <c r="M423" s="84"/>
      <c r="N423" s="175">
        <f t="shared" si="12"/>
        <v>0</v>
      </c>
      <c r="O423" s="222"/>
    </row>
    <row r="424" spans="1:15" s="5" customFormat="1" ht="37.5" customHeight="1">
      <c r="A424" s="66"/>
      <c r="B424" s="66"/>
      <c r="C424" s="66"/>
      <c r="D424" s="66"/>
      <c r="E424" s="44"/>
      <c r="F424" s="287" t="str">
        <f t="shared" si="13"/>
        <v/>
      </c>
      <c r="G424" s="195"/>
      <c r="H424" s="87"/>
      <c r="I424" s="42"/>
      <c r="J424" s="42"/>
      <c r="K424" s="41"/>
      <c r="L424" s="84"/>
      <c r="M424" s="84"/>
      <c r="N424" s="175">
        <f t="shared" si="12"/>
        <v>0</v>
      </c>
      <c r="O424" s="222"/>
    </row>
    <row r="425" spans="1:15" s="5" customFormat="1" ht="37.5" customHeight="1">
      <c r="A425" s="66"/>
      <c r="B425" s="66"/>
      <c r="C425" s="66"/>
      <c r="D425" s="66"/>
      <c r="E425" s="44"/>
      <c r="F425" s="287" t="str">
        <f t="shared" si="13"/>
        <v/>
      </c>
      <c r="G425" s="195"/>
      <c r="H425" s="87"/>
      <c r="I425" s="42"/>
      <c r="J425" s="42"/>
      <c r="K425" s="41"/>
      <c r="L425" s="84"/>
      <c r="M425" s="84"/>
      <c r="N425" s="175">
        <f t="shared" si="12"/>
        <v>0</v>
      </c>
      <c r="O425" s="222"/>
    </row>
    <row r="426" spans="1:15" s="5" customFormat="1" ht="37.5" customHeight="1">
      <c r="A426" s="66"/>
      <c r="B426" s="66"/>
      <c r="C426" s="66"/>
      <c r="D426" s="66"/>
      <c r="E426" s="44"/>
      <c r="F426" s="287" t="str">
        <f t="shared" si="13"/>
        <v/>
      </c>
      <c r="G426" s="195"/>
      <c r="H426" s="87"/>
      <c r="I426" s="42"/>
      <c r="J426" s="42"/>
      <c r="K426" s="41"/>
      <c r="L426" s="84"/>
      <c r="M426" s="84"/>
      <c r="N426" s="175">
        <f t="shared" si="12"/>
        <v>0</v>
      </c>
      <c r="O426" s="222"/>
    </row>
    <row r="427" spans="1:15" s="5" customFormat="1" ht="37.5" customHeight="1">
      <c r="A427" s="66"/>
      <c r="B427" s="66"/>
      <c r="C427" s="66"/>
      <c r="D427" s="66"/>
      <c r="E427" s="44"/>
      <c r="F427" s="287" t="str">
        <f t="shared" si="13"/>
        <v/>
      </c>
      <c r="G427" s="195"/>
      <c r="H427" s="87"/>
      <c r="I427" s="42"/>
      <c r="J427" s="42"/>
      <c r="K427" s="41"/>
      <c r="L427" s="84"/>
      <c r="M427" s="84"/>
      <c r="N427" s="175">
        <f t="shared" si="12"/>
        <v>0</v>
      </c>
      <c r="O427" s="222"/>
    </row>
    <row r="428" spans="1:15" s="5" customFormat="1" ht="37.5" customHeight="1">
      <c r="A428" s="66"/>
      <c r="B428" s="66"/>
      <c r="C428" s="66"/>
      <c r="D428" s="66"/>
      <c r="E428" s="44"/>
      <c r="F428" s="287" t="str">
        <f t="shared" si="13"/>
        <v/>
      </c>
      <c r="G428" s="195"/>
      <c r="H428" s="87"/>
      <c r="I428" s="42"/>
      <c r="J428" s="42"/>
      <c r="K428" s="41"/>
      <c r="L428" s="84"/>
      <c r="M428" s="84"/>
      <c r="N428" s="175">
        <f t="shared" si="12"/>
        <v>0</v>
      </c>
      <c r="O428" s="222"/>
    </row>
    <row r="429" spans="1:15" s="5" customFormat="1" ht="37.5" customHeight="1">
      <c r="A429" s="66"/>
      <c r="B429" s="66"/>
      <c r="C429" s="66"/>
      <c r="D429" s="66"/>
      <c r="E429" s="44"/>
      <c r="F429" s="287" t="str">
        <f t="shared" si="13"/>
        <v/>
      </c>
      <c r="G429" s="195"/>
      <c r="H429" s="87"/>
      <c r="I429" s="42"/>
      <c r="J429" s="42"/>
      <c r="K429" s="41"/>
      <c r="L429" s="84"/>
      <c r="M429" s="84"/>
      <c r="N429" s="175">
        <f t="shared" si="12"/>
        <v>0</v>
      </c>
      <c r="O429" s="222"/>
    </row>
    <row r="430" spans="1:15" s="5" customFormat="1" ht="37.5" customHeight="1">
      <c r="A430" s="66"/>
      <c r="B430" s="66"/>
      <c r="C430" s="66"/>
      <c r="D430" s="66"/>
      <c r="E430" s="44"/>
      <c r="F430" s="287" t="str">
        <f t="shared" si="13"/>
        <v/>
      </c>
      <c r="G430" s="195"/>
      <c r="H430" s="87"/>
      <c r="I430" s="42"/>
      <c r="J430" s="42"/>
      <c r="K430" s="41"/>
      <c r="L430" s="84"/>
      <c r="M430" s="84"/>
      <c r="N430" s="175">
        <f t="shared" si="12"/>
        <v>0</v>
      </c>
      <c r="O430" s="222"/>
    </row>
    <row r="431" spans="1:15" s="5" customFormat="1" ht="37.5" customHeight="1">
      <c r="A431" s="66"/>
      <c r="B431" s="66"/>
      <c r="C431" s="66"/>
      <c r="D431" s="66"/>
      <c r="E431" s="44"/>
      <c r="F431" s="287" t="str">
        <f t="shared" si="13"/>
        <v/>
      </c>
      <c r="G431" s="195"/>
      <c r="H431" s="87"/>
      <c r="I431" s="42"/>
      <c r="J431" s="42"/>
      <c r="K431" s="41"/>
      <c r="L431" s="84"/>
      <c r="M431" s="84"/>
      <c r="N431" s="175">
        <f t="shared" si="12"/>
        <v>0</v>
      </c>
      <c r="O431" s="222"/>
    </row>
    <row r="432" spans="1:15" s="5" customFormat="1" ht="37.5" customHeight="1">
      <c r="A432" s="66"/>
      <c r="B432" s="66"/>
      <c r="C432" s="66"/>
      <c r="D432" s="66"/>
      <c r="E432" s="44"/>
      <c r="F432" s="287" t="str">
        <f t="shared" si="13"/>
        <v/>
      </c>
      <c r="G432" s="195"/>
      <c r="H432" s="87"/>
      <c r="I432" s="42"/>
      <c r="J432" s="42"/>
      <c r="K432" s="41"/>
      <c r="L432" s="84"/>
      <c r="M432" s="84"/>
      <c r="N432" s="175">
        <f t="shared" si="12"/>
        <v>0</v>
      </c>
      <c r="O432" s="222"/>
    </row>
    <row r="433" spans="1:15" s="5" customFormat="1" ht="37.5" customHeight="1">
      <c r="A433" s="66"/>
      <c r="B433" s="66"/>
      <c r="C433" s="66"/>
      <c r="D433" s="66"/>
      <c r="E433" s="44"/>
      <c r="F433" s="287" t="str">
        <f t="shared" si="13"/>
        <v/>
      </c>
      <c r="G433" s="195"/>
      <c r="H433" s="87"/>
      <c r="I433" s="42"/>
      <c r="J433" s="42"/>
      <c r="K433" s="41"/>
      <c r="L433" s="84"/>
      <c r="M433" s="84"/>
      <c r="N433" s="175">
        <f t="shared" si="12"/>
        <v>0</v>
      </c>
      <c r="O433" s="222"/>
    </row>
    <row r="434" spans="1:15" s="5" customFormat="1" ht="37.5" customHeight="1">
      <c r="A434" s="66"/>
      <c r="B434" s="66"/>
      <c r="C434" s="66"/>
      <c r="D434" s="66"/>
      <c r="E434" s="44"/>
      <c r="F434" s="287" t="str">
        <f t="shared" si="13"/>
        <v/>
      </c>
      <c r="G434" s="195"/>
      <c r="H434" s="87"/>
      <c r="I434" s="42"/>
      <c r="J434" s="42"/>
      <c r="K434" s="41"/>
      <c r="L434" s="84"/>
      <c r="M434" s="84"/>
      <c r="N434" s="175">
        <f t="shared" si="12"/>
        <v>0</v>
      </c>
      <c r="O434" s="222"/>
    </row>
    <row r="435" spans="1:15" s="5" customFormat="1" ht="37.5" customHeight="1">
      <c r="A435" s="66"/>
      <c r="B435" s="66"/>
      <c r="C435" s="66"/>
      <c r="D435" s="66"/>
      <c r="E435" s="44"/>
      <c r="F435" s="287" t="str">
        <f t="shared" si="13"/>
        <v/>
      </c>
      <c r="G435" s="195"/>
      <c r="H435" s="87"/>
      <c r="I435" s="42"/>
      <c r="J435" s="42"/>
      <c r="K435" s="41"/>
      <c r="L435" s="84"/>
      <c r="M435" s="84"/>
      <c r="N435" s="175">
        <f t="shared" si="12"/>
        <v>0</v>
      </c>
      <c r="O435" s="222"/>
    </row>
    <row r="436" spans="1:15" s="5" customFormat="1" ht="37.5" customHeight="1">
      <c r="A436" s="66"/>
      <c r="B436" s="66"/>
      <c r="C436" s="66"/>
      <c r="D436" s="66"/>
      <c r="E436" s="44"/>
      <c r="F436" s="287" t="str">
        <f t="shared" si="13"/>
        <v/>
      </c>
      <c r="G436" s="195"/>
      <c r="H436" s="87"/>
      <c r="I436" s="42"/>
      <c r="J436" s="42"/>
      <c r="K436" s="41"/>
      <c r="L436" s="84"/>
      <c r="M436" s="84"/>
      <c r="N436" s="175">
        <f t="shared" si="12"/>
        <v>0</v>
      </c>
      <c r="O436" s="222"/>
    </row>
    <row r="437" spans="1:15" s="5" customFormat="1" ht="37.5" customHeight="1">
      <c r="A437" s="66"/>
      <c r="B437" s="66"/>
      <c r="C437" s="66"/>
      <c r="D437" s="66"/>
      <c r="E437" s="44"/>
      <c r="F437" s="287" t="str">
        <f t="shared" si="13"/>
        <v/>
      </c>
      <c r="G437" s="195"/>
      <c r="H437" s="87"/>
      <c r="I437" s="42"/>
      <c r="J437" s="42"/>
      <c r="K437" s="41"/>
      <c r="L437" s="84"/>
      <c r="M437" s="84"/>
      <c r="N437" s="175">
        <f t="shared" si="12"/>
        <v>0</v>
      </c>
      <c r="O437" s="222"/>
    </row>
    <row r="438" spans="1:15" s="5" customFormat="1" ht="37.5" customHeight="1">
      <c r="A438" s="66"/>
      <c r="B438" s="66"/>
      <c r="C438" s="66"/>
      <c r="D438" s="66"/>
      <c r="E438" s="44"/>
      <c r="F438" s="287" t="str">
        <f t="shared" si="13"/>
        <v/>
      </c>
      <c r="G438" s="195"/>
      <c r="H438" s="87"/>
      <c r="I438" s="42"/>
      <c r="J438" s="42"/>
      <c r="K438" s="41"/>
      <c r="L438" s="84"/>
      <c r="M438" s="84"/>
      <c r="N438" s="175">
        <f t="shared" si="12"/>
        <v>0</v>
      </c>
      <c r="O438" s="222"/>
    </row>
    <row r="439" spans="1:15" s="5" customFormat="1" ht="37.5" customHeight="1">
      <c r="A439" s="66"/>
      <c r="B439" s="66"/>
      <c r="C439" s="66"/>
      <c r="D439" s="66"/>
      <c r="E439" s="44"/>
      <c r="F439" s="287" t="str">
        <f t="shared" si="13"/>
        <v/>
      </c>
      <c r="G439" s="195"/>
      <c r="H439" s="87"/>
      <c r="I439" s="42"/>
      <c r="J439" s="42"/>
      <c r="K439" s="41"/>
      <c r="L439" s="84"/>
      <c r="M439" s="84"/>
      <c r="N439" s="175">
        <f t="shared" si="12"/>
        <v>0</v>
      </c>
      <c r="O439" s="222"/>
    </row>
    <row r="440" spans="1:15" s="5" customFormat="1" ht="37.5" customHeight="1">
      <c r="A440" s="66"/>
      <c r="B440" s="66"/>
      <c r="C440" s="66"/>
      <c r="D440" s="66"/>
      <c r="E440" s="44"/>
      <c r="F440" s="287" t="str">
        <f t="shared" si="13"/>
        <v/>
      </c>
      <c r="G440" s="195"/>
      <c r="H440" s="87"/>
      <c r="I440" s="42"/>
      <c r="J440" s="42"/>
      <c r="K440" s="41"/>
      <c r="L440" s="84"/>
      <c r="M440" s="84"/>
      <c r="N440" s="175">
        <f t="shared" si="12"/>
        <v>0</v>
      </c>
      <c r="O440" s="222"/>
    </row>
    <row r="441" spans="1:15" s="5" customFormat="1" ht="37.5" customHeight="1">
      <c r="A441" s="66"/>
      <c r="B441" s="66"/>
      <c r="C441" s="66"/>
      <c r="D441" s="66"/>
      <c r="E441" s="44"/>
      <c r="F441" s="287" t="str">
        <f t="shared" si="13"/>
        <v/>
      </c>
      <c r="G441" s="195"/>
      <c r="H441" s="87"/>
      <c r="I441" s="42"/>
      <c r="J441" s="42"/>
      <c r="K441" s="41"/>
      <c r="L441" s="84"/>
      <c r="M441" s="84"/>
      <c r="N441" s="175">
        <f t="shared" si="12"/>
        <v>0</v>
      </c>
      <c r="O441" s="222"/>
    </row>
    <row r="442" spans="1:15" s="5" customFormat="1" ht="37.5" customHeight="1">
      <c r="A442" s="66"/>
      <c r="B442" s="66"/>
      <c r="C442" s="66"/>
      <c r="D442" s="66"/>
      <c r="E442" s="44"/>
      <c r="F442" s="287" t="str">
        <f t="shared" si="13"/>
        <v/>
      </c>
      <c r="G442" s="195"/>
      <c r="H442" s="87"/>
      <c r="I442" s="42"/>
      <c r="J442" s="42"/>
      <c r="K442" s="41"/>
      <c r="L442" s="84"/>
      <c r="M442" s="84"/>
      <c r="N442" s="175">
        <f t="shared" si="12"/>
        <v>0</v>
      </c>
      <c r="O442" s="222"/>
    </row>
    <row r="443" spans="1:15" s="5" customFormat="1" ht="37.5" customHeight="1">
      <c r="A443" s="66"/>
      <c r="B443" s="66"/>
      <c r="C443" s="66"/>
      <c r="D443" s="66"/>
      <c r="E443" s="44"/>
      <c r="F443" s="287" t="str">
        <f t="shared" si="13"/>
        <v/>
      </c>
      <c r="G443" s="195"/>
      <c r="H443" s="87"/>
      <c r="I443" s="42"/>
      <c r="J443" s="42"/>
      <c r="K443" s="41"/>
      <c r="L443" s="84"/>
      <c r="M443" s="84"/>
      <c r="N443" s="175">
        <f t="shared" si="12"/>
        <v>0</v>
      </c>
      <c r="O443" s="222"/>
    </row>
    <row r="444" spans="1:15" s="5" customFormat="1" ht="37.5" customHeight="1">
      <c r="A444" s="66"/>
      <c r="B444" s="66"/>
      <c r="C444" s="66"/>
      <c r="D444" s="66"/>
      <c r="E444" s="44"/>
      <c r="F444" s="287" t="str">
        <f t="shared" si="13"/>
        <v/>
      </c>
      <c r="G444" s="195"/>
      <c r="H444" s="87"/>
      <c r="I444" s="42"/>
      <c r="J444" s="42"/>
      <c r="K444" s="41"/>
      <c r="L444" s="84"/>
      <c r="M444" s="84"/>
      <c r="N444" s="175">
        <f t="shared" si="12"/>
        <v>0</v>
      </c>
      <c r="O444" s="222"/>
    </row>
    <row r="445" spans="1:15" s="5" customFormat="1" ht="37.5" customHeight="1">
      <c r="A445" s="66"/>
      <c r="B445" s="66"/>
      <c r="C445" s="66"/>
      <c r="D445" s="66"/>
      <c r="E445" s="44"/>
      <c r="F445" s="287" t="str">
        <f t="shared" si="13"/>
        <v/>
      </c>
      <c r="G445" s="195"/>
      <c r="H445" s="87"/>
      <c r="I445" s="42"/>
      <c r="J445" s="42"/>
      <c r="K445" s="41"/>
      <c r="L445" s="84"/>
      <c r="M445" s="84"/>
      <c r="N445" s="175">
        <f t="shared" si="12"/>
        <v>0</v>
      </c>
      <c r="O445" s="222"/>
    </row>
    <row r="446" spans="1:15" s="5" customFormat="1" ht="37.5" customHeight="1">
      <c r="A446" s="66"/>
      <c r="B446" s="66"/>
      <c r="C446" s="66"/>
      <c r="D446" s="66"/>
      <c r="E446" s="44"/>
      <c r="F446" s="287" t="str">
        <f t="shared" si="13"/>
        <v/>
      </c>
      <c r="G446" s="195"/>
      <c r="H446" s="87"/>
      <c r="I446" s="42"/>
      <c r="J446" s="42"/>
      <c r="K446" s="41"/>
      <c r="L446" s="84"/>
      <c r="M446" s="84"/>
      <c r="N446" s="175">
        <f t="shared" si="12"/>
        <v>0</v>
      </c>
      <c r="O446" s="222"/>
    </row>
    <row r="447" spans="1:15" s="5" customFormat="1" ht="37.5" customHeight="1">
      <c r="A447" s="66"/>
      <c r="B447" s="66"/>
      <c r="C447" s="66"/>
      <c r="D447" s="66"/>
      <c r="E447" s="44"/>
      <c r="F447" s="287" t="str">
        <f t="shared" si="13"/>
        <v/>
      </c>
      <c r="G447" s="195"/>
      <c r="H447" s="87"/>
      <c r="I447" s="42"/>
      <c r="J447" s="42"/>
      <c r="K447" s="41"/>
      <c r="L447" s="84"/>
      <c r="M447" s="84"/>
      <c r="N447" s="175">
        <f t="shared" si="12"/>
        <v>0</v>
      </c>
      <c r="O447" s="222"/>
    </row>
    <row r="448" spans="1:15" s="5" customFormat="1" ht="37.5" customHeight="1">
      <c r="A448" s="66"/>
      <c r="B448" s="66"/>
      <c r="C448" s="66"/>
      <c r="D448" s="66"/>
      <c r="E448" s="44"/>
      <c r="F448" s="287" t="str">
        <f t="shared" si="13"/>
        <v/>
      </c>
      <c r="G448" s="195"/>
      <c r="H448" s="87"/>
      <c r="I448" s="42"/>
      <c r="J448" s="42"/>
      <c r="K448" s="41"/>
      <c r="L448" s="84"/>
      <c r="M448" s="84"/>
      <c r="N448" s="175">
        <f t="shared" si="12"/>
        <v>0</v>
      </c>
      <c r="O448" s="222"/>
    </row>
    <row r="449" spans="1:15" s="5" customFormat="1" ht="37.5" customHeight="1">
      <c r="A449" s="66"/>
      <c r="B449" s="66"/>
      <c r="C449" s="66"/>
      <c r="D449" s="66"/>
      <c r="E449" s="44"/>
      <c r="F449" s="287" t="str">
        <f t="shared" si="13"/>
        <v/>
      </c>
      <c r="G449" s="195"/>
      <c r="H449" s="87"/>
      <c r="I449" s="42"/>
      <c r="J449" s="42"/>
      <c r="K449" s="41"/>
      <c r="L449" s="84"/>
      <c r="M449" s="84"/>
      <c r="N449" s="175">
        <f t="shared" si="12"/>
        <v>0</v>
      </c>
      <c r="O449" s="222"/>
    </row>
    <row r="450" spans="1:15" s="5" customFormat="1" ht="37.5" customHeight="1">
      <c r="A450" s="66"/>
      <c r="B450" s="66"/>
      <c r="C450" s="66"/>
      <c r="D450" s="66"/>
      <c r="E450" s="44"/>
      <c r="F450" s="287" t="str">
        <f t="shared" si="13"/>
        <v/>
      </c>
      <c r="G450" s="195"/>
      <c r="H450" s="87"/>
      <c r="I450" s="42"/>
      <c r="J450" s="42"/>
      <c r="K450" s="41"/>
      <c r="L450" s="84"/>
      <c r="M450" s="84"/>
      <c r="N450" s="175">
        <f t="shared" si="12"/>
        <v>0</v>
      </c>
      <c r="O450" s="222"/>
    </row>
    <row r="451" spans="1:15" s="5" customFormat="1" ht="37.5" customHeight="1">
      <c r="A451" s="66"/>
      <c r="B451" s="66"/>
      <c r="C451" s="66"/>
      <c r="D451" s="66"/>
      <c r="E451" s="44"/>
      <c r="F451" s="287" t="str">
        <f t="shared" si="13"/>
        <v/>
      </c>
      <c r="G451" s="195"/>
      <c r="H451" s="87"/>
      <c r="I451" s="42"/>
      <c r="J451" s="42"/>
      <c r="K451" s="41"/>
      <c r="L451" s="84"/>
      <c r="M451" s="84"/>
      <c r="N451" s="175">
        <f t="shared" si="12"/>
        <v>0</v>
      </c>
      <c r="O451" s="222"/>
    </row>
    <row r="452" spans="1:15" s="5" customFormat="1" ht="37.5" customHeight="1">
      <c r="A452" s="66"/>
      <c r="B452" s="66"/>
      <c r="C452" s="66"/>
      <c r="D452" s="66"/>
      <c r="E452" s="44"/>
      <c r="F452" s="287" t="str">
        <f t="shared" si="13"/>
        <v/>
      </c>
      <c r="G452" s="195"/>
      <c r="H452" s="87"/>
      <c r="I452" s="42"/>
      <c r="J452" s="42"/>
      <c r="K452" s="41"/>
      <c r="L452" s="84"/>
      <c r="M452" s="84"/>
      <c r="N452" s="175">
        <f t="shared" si="12"/>
        <v>0</v>
      </c>
      <c r="O452" s="222"/>
    </row>
    <row r="453" spans="1:15" s="5" customFormat="1" ht="37.5" customHeight="1">
      <c r="A453" s="66"/>
      <c r="B453" s="66"/>
      <c r="C453" s="66"/>
      <c r="D453" s="66"/>
      <c r="E453" s="44"/>
      <c r="F453" s="287" t="str">
        <f t="shared" si="13"/>
        <v/>
      </c>
      <c r="G453" s="195"/>
      <c r="H453" s="87"/>
      <c r="I453" s="42"/>
      <c r="J453" s="42"/>
      <c r="K453" s="41"/>
      <c r="L453" s="84"/>
      <c r="M453" s="84"/>
      <c r="N453" s="175">
        <f t="shared" si="12"/>
        <v>0</v>
      </c>
      <c r="O453" s="222"/>
    </row>
    <row r="454" spans="1:15" s="5" customFormat="1" ht="37.5" customHeight="1">
      <c r="A454" s="66"/>
      <c r="B454" s="66"/>
      <c r="C454" s="66"/>
      <c r="D454" s="66"/>
      <c r="E454" s="44"/>
      <c r="F454" s="287" t="str">
        <f t="shared" si="13"/>
        <v/>
      </c>
      <c r="G454" s="195"/>
      <c r="H454" s="87"/>
      <c r="I454" s="42"/>
      <c r="J454" s="42"/>
      <c r="K454" s="41"/>
      <c r="L454" s="84"/>
      <c r="M454" s="84"/>
      <c r="N454" s="175">
        <f t="shared" si="12"/>
        <v>0</v>
      </c>
      <c r="O454" s="222"/>
    </row>
    <row r="455" spans="1:15" s="5" customFormat="1" ht="37.5" customHeight="1">
      <c r="A455" s="66"/>
      <c r="B455" s="66"/>
      <c r="C455" s="66"/>
      <c r="D455" s="66"/>
      <c r="E455" s="44"/>
      <c r="F455" s="287" t="str">
        <f t="shared" si="13"/>
        <v/>
      </c>
      <c r="G455" s="195"/>
      <c r="H455" s="87"/>
      <c r="I455" s="42"/>
      <c r="J455" s="42"/>
      <c r="K455" s="41"/>
      <c r="L455" s="84"/>
      <c r="M455" s="84"/>
      <c r="N455" s="175">
        <f t="shared" si="12"/>
        <v>0</v>
      </c>
      <c r="O455" s="222"/>
    </row>
    <row r="456" spans="1:15" s="5" customFormat="1" ht="37.5" customHeight="1">
      <c r="A456" s="66"/>
      <c r="B456" s="66"/>
      <c r="C456" s="66"/>
      <c r="D456" s="66"/>
      <c r="E456" s="44"/>
      <c r="F456" s="287" t="str">
        <f t="shared" si="13"/>
        <v/>
      </c>
      <c r="G456" s="195"/>
      <c r="H456" s="87"/>
      <c r="I456" s="42"/>
      <c r="J456" s="42"/>
      <c r="K456" s="41"/>
      <c r="L456" s="84"/>
      <c r="M456" s="84"/>
      <c r="N456" s="175">
        <f t="shared" si="12"/>
        <v>0</v>
      </c>
      <c r="O456" s="222"/>
    </row>
    <row r="457" spans="1:15" s="5" customFormat="1" ht="37.5" customHeight="1">
      <c r="A457" s="66"/>
      <c r="B457" s="66"/>
      <c r="C457" s="66"/>
      <c r="D457" s="66"/>
      <c r="E457" s="44"/>
      <c r="F457" s="287" t="str">
        <f t="shared" si="13"/>
        <v/>
      </c>
      <c r="G457" s="195"/>
      <c r="H457" s="87"/>
      <c r="I457" s="42"/>
      <c r="J457" s="42"/>
      <c r="K457" s="41"/>
      <c r="L457" s="84"/>
      <c r="M457" s="84"/>
      <c r="N457" s="175">
        <f t="shared" si="12"/>
        <v>0</v>
      </c>
      <c r="O457" s="222"/>
    </row>
    <row r="458" spans="1:15" s="5" customFormat="1" ht="37.5" customHeight="1">
      <c r="A458" s="66"/>
      <c r="B458" s="66"/>
      <c r="C458" s="66"/>
      <c r="D458" s="66"/>
      <c r="E458" s="44"/>
      <c r="F458" s="287" t="str">
        <f t="shared" si="13"/>
        <v/>
      </c>
      <c r="G458" s="195"/>
      <c r="H458" s="87"/>
      <c r="I458" s="42"/>
      <c r="J458" s="42"/>
      <c r="K458" s="41"/>
      <c r="L458" s="84"/>
      <c r="M458" s="84"/>
      <c r="N458" s="175">
        <f t="shared" si="12"/>
        <v>0</v>
      </c>
      <c r="O458" s="222"/>
    </row>
    <row r="459" spans="1:15" s="5" customFormat="1" ht="37.5" customHeight="1">
      <c r="A459" s="66"/>
      <c r="B459" s="66"/>
      <c r="C459" s="66"/>
      <c r="D459" s="66"/>
      <c r="E459" s="44"/>
      <c r="F459" s="287" t="str">
        <f t="shared" si="13"/>
        <v/>
      </c>
      <c r="G459" s="195"/>
      <c r="H459" s="87"/>
      <c r="I459" s="42"/>
      <c r="J459" s="42"/>
      <c r="K459" s="41"/>
      <c r="L459" s="84"/>
      <c r="M459" s="84"/>
      <c r="N459" s="175">
        <f t="shared" ref="N459:N499" si="14">DATEDIF(L459,M459,"d")/365</f>
        <v>0</v>
      </c>
      <c r="O459" s="222"/>
    </row>
    <row r="460" spans="1:15" s="5" customFormat="1" ht="37.5" customHeight="1">
      <c r="A460" s="66"/>
      <c r="B460" s="66"/>
      <c r="C460" s="66"/>
      <c r="D460" s="66"/>
      <c r="E460" s="44"/>
      <c r="F460" s="287" t="str">
        <f t="shared" si="13"/>
        <v/>
      </c>
      <c r="G460" s="195"/>
      <c r="H460" s="87"/>
      <c r="I460" s="42"/>
      <c r="J460" s="42"/>
      <c r="K460" s="41"/>
      <c r="L460" s="84"/>
      <c r="M460" s="84"/>
      <c r="N460" s="175">
        <f t="shared" si="14"/>
        <v>0</v>
      </c>
      <c r="O460" s="222"/>
    </row>
    <row r="461" spans="1:15" s="5" customFormat="1" ht="37.5" customHeight="1">
      <c r="A461" s="66"/>
      <c r="B461" s="66"/>
      <c r="C461" s="66"/>
      <c r="D461" s="66"/>
      <c r="E461" s="44"/>
      <c r="F461" s="287" t="str">
        <f t="shared" si="13"/>
        <v/>
      </c>
      <c r="G461" s="195"/>
      <c r="H461" s="87"/>
      <c r="I461" s="42"/>
      <c r="J461" s="42"/>
      <c r="K461" s="41"/>
      <c r="L461" s="84"/>
      <c r="M461" s="84"/>
      <c r="N461" s="175">
        <f t="shared" si="14"/>
        <v>0</v>
      </c>
      <c r="O461" s="222"/>
    </row>
    <row r="462" spans="1:15" s="5" customFormat="1" ht="37.5" customHeight="1">
      <c r="A462" s="66"/>
      <c r="B462" s="66"/>
      <c r="C462" s="66"/>
      <c r="D462" s="66"/>
      <c r="E462" s="44"/>
      <c r="F462" s="287" t="str">
        <f t="shared" si="13"/>
        <v/>
      </c>
      <c r="G462" s="195"/>
      <c r="H462" s="87"/>
      <c r="I462" s="42"/>
      <c r="J462" s="42"/>
      <c r="K462" s="41"/>
      <c r="L462" s="84"/>
      <c r="M462" s="84"/>
      <c r="N462" s="175">
        <f t="shared" si="14"/>
        <v>0</v>
      </c>
      <c r="O462" s="222"/>
    </row>
    <row r="463" spans="1:15" s="5" customFormat="1" ht="37.5" customHeight="1">
      <c r="A463" s="66"/>
      <c r="B463" s="66"/>
      <c r="C463" s="66"/>
      <c r="D463" s="66"/>
      <c r="E463" s="44"/>
      <c r="F463" s="287" t="str">
        <f t="shared" si="13"/>
        <v/>
      </c>
      <c r="G463" s="195"/>
      <c r="H463" s="87"/>
      <c r="I463" s="42"/>
      <c r="J463" s="42"/>
      <c r="K463" s="41"/>
      <c r="L463" s="84"/>
      <c r="M463" s="84"/>
      <c r="N463" s="175">
        <f t="shared" si="14"/>
        <v>0</v>
      </c>
      <c r="O463" s="222"/>
    </row>
    <row r="464" spans="1:15" s="5" customFormat="1" ht="37.5" customHeight="1">
      <c r="A464" s="66"/>
      <c r="B464" s="66"/>
      <c r="C464" s="66"/>
      <c r="D464" s="66"/>
      <c r="E464" s="44"/>
      <c r="F464" s="287" t="str">
        <f t="shared" si="13"/>
        <v/>
      </c>
      <c r="G464" s="195"/>
      <c r="H464" s="87"/>
      <c r="I464" s="42"/>
      <c r="J464" s="42"/>
      <c r="K464" s="41"/>
      <c r="L464" s="84"/>
      <c r="M464" s="84"/>
      <c r="N464" s="175">
        <f t="shared" si="14"/>
        <v>0</v>
      </c>
      <c r="O464" s="222"/>
    </row>
    <row r="465" spans="1:15" s="5" customFormat="1" ht="37.5" customHeight="1">
      <c r="A465" s="66"/>
      <c r="B465" s="66"/>
      <c r="C465" s="66"/>
      <c r="D465" s="66"/>
      <c r="E465" s="44"/>
      <c r="F465" s="287" t="str">
        <f t="shared" si="13"/>
        <v/>
      </c>
      <c r="G465" s="195"/>
      <c r="H465" s="87"/>
      <c r="I465" s="42"/>
      <c r="J465" s="42"/>
      <c r="K465" s="41"/>
      <c r="L465" s="84"/>
      <c r="M465" s="84"/>
      <c r="N465" s="175">
        <f t="shared" si="14"/>
        <v>0</v>
      </c>
      <c r="O465" s="222"/>
    </row>
    <row r="466" spans="1:15" s="5" customFormat="1" ht="37.5" customHeight="1">
      <c r="A466" s="66"/>
      <c r="B466" s="66"/>
      <c r="C466" s="66"/>
      <c r="D466" s="66"/>
      <c r="E466" s="44"/>
      <c r="F466" s="287" t="str">
        <f t="shared" si="13"/>
        <v/>
      </c>
      <c r="G466" s="195"/>
      <c r="H466" s="87"/>
      <c r="I466" s="42"/>
      <c r="J466" s="42"/>
      <c r="K466" s="41"/>
      <c r="L466" s="84"/>
      <c r="M466" s="84"/>
      <c r="N466" s="175">
        <f t="shared" si="14"/>
        <v>0</v>
      </c>
      <c r="O466" s="222"/>
    </row>
    <row r="467" spans="1:15" s="5" customFormat="1" ht="37.5" customHeight="1">
      <c r="A467" s="66"/>
      <c r="B467" s="66"/>
      <c r="C467" s="66"/>
      <c r="D467" s="66"/>
      <c r="E467" s="44"/>
      <c r="F467" s="287" t="str">
        <f t="shared" si="13"/>
        <v/>
      </c>
      <c r="G467" s="195"/>
      <c r="H467" s="87"/>
      <c r="I467" s="42"/>
      <c r="J467" s="42"/>
      <c r="K467" s="41"/>
      <c r="L467" s="84"/>
      <c r="M467" s="84"/>
      <c r="N467" s="175">
        <f t="shared" si="14"/>
        <v>0</v>
      </c>
      <c r="O467" s="222"/>
    </row>
    <row r="468" spans="1:15" s="5" customFormat="1" ht="37.5" customHeight="1">
      <c r="A468" s="66"/>
      <c r="B468" s="66"/>
      <c r="C468" s="66"/>
      <c r="D468" s="66"/>
      <c r="E468" s="44"/>
      <c r="F468" s="287" t="str">
        <f t="shared" si="13"/>
        <v/>
      </c>
      <c r="G468" s="195"/>
      <c r="H468" s="87"/>
      <c r="I468" s="42"/>
      <c r="J468" s="42"/>
      <c r="K468" s="41"/>
      <c r="L468" s="84"/>
      <c r="M468" s="84"/>
      <c r="N468" s="175">
        <f t="shared" si="14"/>
        <v>0</v>
      </c>
      <c r="O468" s="222"/>
    </row>
    <row r="469" spans="1:15" s="5" customFormat="1" ht="37.5" customHeight="1">
      <c r="A469" s="66"/>
      <c r="B469" s="66"/>
      <c r="C469" s="66"/>
      <c r="D469" s="66"/>
      <c r="E469" s="44"/>
      <c r="F469" s="287" t="str">
        <f t="shared" si="13"/>
        <v/>
      </c>
      <c r="G469" s="195"/>
      <c r="H469" s="87"/>
      <c r="I469" s="42"/>
      <c r="J469" s="42"/>
      <c r="K469" s="41"/>
      <c r="L469" s="84"/>
      <c r="M469" s="84"/>
      <c r="N469" s="175">
        <f t="shared" si="14"/>
        <v>0</v>
      </c>
      <c r="O469" s="222"/>
    </row>
    <row r="470" spans="1:15" s="5" customFormat="1" ht="37.5" customHeight="1">
      <c r="A470" s="66"/>
      <c r="B470" s="66"/>
      <c r="C470" s="66"/>
      <c r="D470" s="66"/>
      <c r="E470" s="44"/>
      <c r="F470" s="287" t="str">
        <f t="shared" si="13"/>
        <v/>
      </c>
      <c r="G470" s="195"/>
      <c r="H470" s="87"/>
      <c r="I470" s="42"/>
      <c r="J470" s="42"/>
      <c r="K470" s="41"/>
      <c r="L470" s="84"/>
      <c r="M470" s="84"/>
      <c r="N470" s="175">
        <f t="shared" si="14"/>
        <v>0</v>
      </c>
      <c r="O470" s="222"/>
    </row>
    <row r="471" spans="1:15" s="5" customFormat="1" ht="37.5" customHeight="1">
      <c r="A471" s="66"/>
      <c r="B471" s="66"/>
      <c r="C471" s="66"/>
      <c r="D471" s="66"/>
      <c r="E471" s="44"/>
      <c r="F471" s="287" t="str">
        <f t="shared" si="13"/>
        <v/>
      </c>
      <c r="G471" s="195"/>
      <c r="H471" s="87"/>
      <c r="I471" s="42"/>
      <c r="J471" s="42"/>
      <c r="K471" s="41"/>
      <c r="L471" s="84"/>
      <c r="M471" s="84"/>
      <c r="N471" s="175">
        <f t="shared" si="14"/>
        <v>0</v>
      </c>
      <c r="O471" s="222"/>
    </row>
    <row r="472" spans="1:15" s="5" customFormat="1" ht="37.5" customHeight="1">
      <c r="A472" s="66"/>
      <c r="B472" s="66"/>
      <c r="C472" s="66"/>
      <c r="D472" s="66"/>
      <c r="E472" s="44"/>
      <c r="F472" s="287" t="str">
        <f t="shared" si="13"/>
        <v/>
      </c>
      <c r="G472" s="195"/>
      <c r="H472" s="87"/>
      <c r="I472" s="42"/>
      <c r="J472" s="42"/>
      <c r="K472" s="41"/>
      <c r="L472" s="84"/>
      <c r="M472" s="84"/>
      <c r="N472" s="175">
        <f t="shared" si="14"/>
        <v>0</v>
      </c>
      <c r="O472" s="222"/>
    </row>
    <row r="473" spans="1:15" s="5" customFormat="1" ht="37.5" customHeight="1">
      <c r="A473" s="66"/>
      <c r="B473" s="66"/>
      <c r="C473" s="66"/>
      <c r="D473" s="66"/>
      <c r="E473" s="44"/>
      <c r="F473" s="287" t="str">
        <f t="shared" si="13"/>
        <v/>
      </c>
      <c r="G473" s="195"/>
      <c r="H473" s="87"/>
      <c r="I473" s="42"/>
      <c r="J473" s="42"/>
      <c r="K473" s="41"/>
      <c r="L473" s="84"/>
      <c r="M473" s="84"/>
      <c r="N473" s="175">
        <f t="shared" si="14"/>
        <v>0</v>
      </c>
      <c r="O473" s="222"/>
    </row>
    <row r="474" spans="1:15" s="5" customFormat="1" ht="37.5" customHeight="1">
      <c r="A474" s="66"/>
      <c r="B474" s="66"/>
      <c r="C474" s="66"/>
      <c r="D474" s="66"/>
      <c r="E474" s="44"/>
      <c r="F474" s="287" t="str">
        <f t="shared" si="13"/>
        <v/>
      </c>
      <c r="G474" s="195"/>
      <c r="H474" s="87"/>
      <c r="I474" s="42"/>
      <c r="J474" s="42"/>
      <c r="K474" s="41"/>
      <c r="L474" s="84"/>
      <c r="M474" s="84"/>
      <c r="N474" s="175">
        <f t="shared" si="14"/>
        <v>0</v>
      </c>
      <c r="O474" s="222"/>
    </row>
    <row r="475" spans="1:15" s="5" customFormat="1" ht="37.5" customHeight="1">
      <c r="A475" s="66"/>
      <c r="B475" s="66"/>
      <c r="C475" s="66"/>
      <c r="D475" s="66"/>
      <c r="E475" s="44"/>
      <c r="F475" s="287" t="str">
        <f t="shared" si="13"/>
        <v/>
      </c>
      <c r="G475" s="195"/>
      <c r="H475" s="87"/>
      <c r="I475" s="42"/>
      <c r="J475" s="42"/>
      <c r="K475" s="41"/>
      <c r="L475" s="84"/>
      <c r="M475" s="84"/>
      <c r="N475" s="175">
        <f t="shared" si="14"/>
        <v>0</v>
      </c>
      <c r="O475" s="222"/>
    </row>
    <row r="476" spans="1:15" s="5" customFormat="1" ht="37.5" customHeight="1">
      <c r="A476" s="66"/>
      <c r="B476" s="66"/>
      <c r="C476" s="66"/>
      <c r="D476" s="66"/>
      <c r="E476" s="44"/>
      <c r="F476" s="287" t="str">
        <f t="shared" si="13"/>
        <v/>
      </c>
      <c r="G476" s="195"/>
      <c r="H476" s="87"/>
      <c r="I476" s="42"/>
      <c r="J476" s="42"/>
      <c r="K476" s="41"/>
      <c r="L476" s="84"/>
      <c r="M476" s="84"/>
      <c r="N476" s="175">
        <f t="shared" si="14"/>
        <v>0</v>
      </c>
      <c r="O476" s="222"/>
    </row>
    <row r="477" spans="1:15" s="5" customFormat="1" ht="37.5" customHeight="1">
      <c r="A477" s="66"/>
      <c r="B477" s="66"/>
      <c r="C477" s="66"/>
      <c r="D477" s="66"/>
      <c r="E477" s="44"/>
      <c r="F477" s="287" t="str">
        <f t="shared" ref="F477:F500" si="15">IF(ISBLANK($E477),"",VLOOKUP($E477,참여인력_개요,2,FALSE))</f>
        <v/>
      </c>
      <c r="G477" s="195"/>
      <c r="H477" s="87"/>
      <c r="I477" s="42"/>
      <c r="J477" s="42"/>
      <c r="K477" s="41"/>
      <c r="L477" s="84"/>
      <c r="M477" s="84"/>
      <c r="N477" s="175">
        <f t="shared" si="14"/>
        <v>0</v>
      </c>
      <c r="O477" s="222"/>
    </row>
    <row r="478" spans="1:15" s="5" customFormat="1" ht="37.5" customHeight="1">
      <c r="A478" s="66"/>
      <c r="B478" s="66"/>
      <c r="C478" s="66"/>
      <c r="D478" s="66"/>
      <c r="E478" s="44"/>
      <c r="F478" s="287" t="str">
        <f t="shared" si="15"/>
        <v/>
      </c>
      <c r="G478" s="195"/>
      <c r="H478" s="87"/>
      <c r="I478" s="42"/>
      <c r="J478" s="42"/>
      <c r="K478" s="41"/>
      <c r="L478" s="84"/>
      <c r="M478" s="84"/>
      <c r="N478" s="175">
        <f t="shared" si="14"/>
        <v>0</v>
      </c>
      <c r="O478" s="222"/>
    </row>
    <row r="479" spans="1:15" s="5" customFormat="1" ht="37.5" customHeight="1">
      <c r="A479" s="66"/>
      <c r="B479" s="66"/>
      <c r="C479" s="66"/>
      <c r="D479" s="66"/>
      <c r="E479" s="44"/>
      <c r="F479" s="287" t="str">
        <f t="shared" si="15"/>
        <v/>
      </c>
      <c r="G479" s="195"/>
      <c r="H479" s="87"/>
      <c r="I479" s="42"/>
      <c r="J479" s="42"/>
      <c r="K479" s="41"/>
      <c r="L479" s="84"/>
      <c r="M479" s="84"/>
      <c r="N479" s="175">
        <f t="shared" si="14"/>
        <v>0</v>
      </c>
      <c r="O479" s="222"/>
    </row>
    <row r="480" spans="1:15" s="5" customFormat="1" ht="37.5" customHeight="1">
      <c r="A480" s="66"/>
      <c r="B480" s="66"/>
      <c r="C480" s="66"/>
      <c r="D480" s="66"/>
      <c r="E480" s="44"/>
      <c r="F480" s="287" t="str">
        <f t="shared" si="15"/>
        <v/>
      </c>
      <c r="G480" s="195"/>
      <c r="H480" s="87"/>
      <c r="I480" s="42"/>
      <c r="J480" s="42"/>
      <c r="K480" s="41"/>
      <c r="L480" s="84"/>
      <c r="M480" s="84"/>
      <c r="N480" s="175">
        <f t="shared" si="14"/>
        <v>0</v>
      </c>
      <c r="O480" s="222"/>
    </row>
    <row r="481" spans="1:15" s="5" customFormat="1" ht="37.5" customHeight="1">
      <c r="A481" s="66"/>
      <c r="B481" s="66"/>
      <c r="C481" s="66"/>
      <c r="D481" s="66"/>
      <c r="E481" s="44"/>
      <c r="F481" s="287" t="str">
        <f t="shared" si="15"/>
        <v/>
      </c>
      <c r="G481" s="195"/>
      <c r="H481" s="87"/>
      <c r="I481" s="42"/>
      <c r="J481" s="42"/>
      <c r="K481" s="41"/>
      <c r="L481" s="84"/>
      <c r="M481" s="84"/>
      <c r="N481" s="175">
        <f t="shared" si="14"/>
        <v>0</v>
      </c>
      <c r="O481" s="222"/>
    </row>
    <row r="482" spans="1:15" s="5" customFormat="1" ht="37.5" customHeight="1">
      <c r="A482" s="66"/>
      <c r="B482" s="66"/>
      <c r="C482" s="66"/>
      <c r="D482" s="66"/>
      <c r="E482" s="44"/>
      <c r="F482" s="287" t="str">
        <f t="shared" si="15"/>
        <v/>
      </c>
      <c r="G482" s="195"/>
      <c r="H482" s="87"/>
      <c r="I482" s="42"/>
      <c r="J482" s="42"/>
      <c r="K482" s="41"/>
      <c r="L482" s="84"/>
      <c r="M482" s="84"/>
      <c r="N482" s="175">
        <f t="shared" si="14"/>
        <v>0</v>
      </c>
      <c r="O482" s="222"/>
    </row>
    <row r="483" spans="1:15" s="5" customFormat="1" ht="37.5" customHeight="1">
      <c r="A483" s="66"/>
      <c r="B483" s="66"/>
      <c r="C483" s="66"/>
      <c r="D483" s="66"/>
      <c r="E483" s="44"/>
      <c r="F483" s="287" t="str">
        <f t="shared" si="15"/>
        <v/>
      </c>
      <c r="G483" s="195"/>
      <c r="H483" s="87"/>
      <c r="I483" s="42"/>
      <c r="J483" s="42"/>
      <c r="K483" s="41"/>
      <c r="L483" s="84"/>
      <c r="M483" s="84"/>
      <c r="N483" s="175">
        <f t="shared" si="14"/>
        <v>0</v>
      </c>
      <c r="O483" s="222"/>
    </row>
    <row r="484" spans="1:15" s="5" customFormat="1" ht="37.5" customHeight="1">
      <c r="A484" s="66"/>
      <c r="B484" s="66"/>
      <c r="C484" s="66"/>
      <c r="D484" s="66"/>
      <c r="E484" s="44"/>
      <c r="F484" s="287" t="str">
        <f t="shared" si="15"/>
        <v/>
      </c>
      <c r="G484" s="195"/>
      <c r="H484" s="87"/>
      <c r="I484" s="42"/>
      <c r="J484" s="42"/>
      <c r="K484" s="41"/>
      <c r="L484" s="84"/>
      <c r="M484" s="84"/>
      <c r="N484" s="175">
        <f t="shared" si="14"/>
        <v>0</v>
      </c>
      <c r="O484" s="222"/>
    </row>
    <row r="485" spans="1:15" s="5" customFormat="1" ht="37.5" customHeight="1">
      <c r="A485" s="66"/>
      <c r="B485" s="66"/>
      <c r="C485" s="66"/>
      <c r="D485" s="66"/>
      <c r="E485" s="44"/>
      <c r="F485" s="287" t="str">
        <f t="shared" si="15"/>
        <v/>
      </c>
      <c r="G485" s="195"/>
      <c r="H485" s="87"/>
      <c r="I485" s="42"/>
      <c r="J485" s="42"/>
      <c r="K485" s="41"/>
      <c r="L485" s="84"/>
      <c r="M485" s="84"/>
      <c r="N485" s="175">
        <f t="shared" si="14"/>
        <v>0</v>
      </c>
      <c r="O485" s="222"/>
    </row>
    <row r="486" spans="1:15" s="5" customFormat="1" ht="37.5" customHeight="1">
      <c r="A486" s="66"/>
      <c r="B486" s="66"/>
      <c r="C486" s="66"/>
      <c r="D486" s="66"/>
      <c r="E486" s="44"/>
      <c r="F486" s="287" t="str">
        <f t="shared" si="15"/>
        <v/>
      </c>
      <c r="G486" s="195"/>
      <c r="H486" s="87"/>
      <c r="I486" s="42"/>
      <c r="J486" s="42"/>
      <c r="K486" s="41"/>
      <c r="L486" s="84"/>
      <c r="M486" s="84"/>
      <c r="N486" s="175">
        <f t="shared" si="14"/>
        <v>0</v>
      </c>
      <c r="O486" s="222"/>
    </row>
    <row r="487" spans="1:15" s="5" customFormat="1" ht="37.5" customHeight="1">
      <c r="A487" s="66"/>
      <c r="B487" s="66"/>
      <c r="C487" s="66"/>
      <c r="D487" s="66"/>
      <c r="E487" s="44"/>
      <c r="F487" s="287" t="str">
        <f t="shared" si="15"/>
        <v/>
      </c>
      <c r="G487" s="195"/>
      <c r="H487" s="87"/>
      <c r="I487" s="42"/>
      <c r="J487" s="42"/>
      <c r="K487" s="41"/>
      <c r="L487" s="84"/>
      <c r="M487" s="84"/>
      <c r="N487" s="175">
        <f t="shared" si="14"/>
        <v>0</v>
      </c>
      <c r="O487" s="222"/>
    </row>
    <row r="488" spans="1:15" s="5" customFormat="1" ht="37.5" customHeight="1">
      <c r="A488" s="66"/>
      <c r="B488" s="66"/>
      <c r="C488" s="66"/>
      <c r="D488" s="66"/>
      <c r="E488" s="44"/>
      <c r="F488" s="287" t="str">
        <f t="shared" si="15"/>
        <v/>
      </c>
      <c r="G488" s="195"/>
      <c r="H488" s="87"/>
      <c r="I488" s="42"/>
      <c r="J488" s="42"/>
      <c r="K488" s="41"/>
      <c r="L488" s="84"/>
      <c r="M488" s="84"/>
      <c r="N488" s="175">
        <f t="shared" si="14"/>
        <v>0</v>
      </c>
      <c r="O488" s="222"/>
    </row>
    <row r="489" spans="1:15" s="5" customFormat="1" ht="37.5" customHeight="1">
      <c r="A489" s="66"/>
      <c r="B489" s="66"/>
      <c r="C489" s="66"/>
      <c r="D489" s="66"/>
      <c r="E489" s="44"/>
      <c r="F489" s="287" t="str">
        <f t="shared" si="15"/>
        <v/>
      </c>
      <c r="G489" s="195"/>
      <c r="H489" s="87"/>
      <c r="I489" s="42"/>
      <c r="J489" s="42"/>
      <c r="K489" s="41"/>
      <c r="L489" s="84"/>
      <c r="M489" s="84"/>
      <c r="N489" s="175">
        <f t="shared" si="14"/>
        <v>0</v>
      </c>
      <c r="O489" s="222"/>
    </row>
    <row r="490" spans="1:15" s="5" customFormat="1" ht="37.5" customHeight="1">
      <c r="A490" s="66"/>
      <c r="B490" s="66"/>
      <c r="C490" s="66"/>
      <c r="D490" s="66"/>
      <c r="E490" s="44"/>
      <c r="F490" s="287" t="str">
        <f t="shared" si="15"/>
        <v/>
      </c>
      <c r="G490" s="195"/>
      <c r="H490" s="87"/>
      <c r="I490" s="42"/>
      <c r="J490" s="42"/>
      <c r="K490" s="41"/>
      <c r="L490" s="84"/>
      <c r="M490" s="84"/>
      <c r="N490" s="175">
        <f t="shared" si="14"/>
        <v>0</v>
      </c>
      <c r="O490" s="222"/>
    </row>
    <row r="491" spans="1:15" s="5" customFormat="1" ht="37.5" customHeight="1">
      <c r="A491" s="66"/>
      <c r="B491" s="66"/>
      <c r="C491" s="66"/>
      <c r="D491" s="66"/>
      <c r="E491" s="44"/>
      <c r="F491" s="287" t="str">
        <f t="shared" si="15"/>
        <v/>
      </c>
      <c r="G491" s="195"/>
      <c r="H491" s="87"/>
      <c r="I491" s="42"/>
      <c r="J491" s="42"/>
      <c r="K491" s="41"/>
      <c r="L491" s="84"/>
      <c r="M491" s="84"/>
      <c r="N491" s="175">
        <f t="shared" si="14"/>
        <v>0</v>
      </c>
      <c r="O491" s="222"/>
    </row>
    <row r="492" spans="1:15" s="5" customFormat="1" ht="37.5" customHeight="1">
      <c r="A492" s="66"/>
      <c r="B492" s="66"/>
      <c r="C492" s="66"/>
      <c r="D492" s="66"/>
      <c r="E492" s="44"/>
      <c r="F492" s="287" t="str">
        <f t="shared" si="15"/>
        <v/>
      </c>
      <c r="G492" s="195"/>
      <c r="H492" s="87"/>
      <c r="I492" s="42"/>
      <c r="J492" s="42"/>
      <c r="K492" s="41"/>
      <c r="L492" s="84"/>
      <c r="M492" s="84"/>
      <c r="N492" s="175">
        <f t="shared" si="14"/>
        <v>0</v>
      </c>
      <c r="O492" s="222"/>
    </row>
    <row r="493" spans="1:15" s="5" customFormat="1" ht="37.5" customHeight="1">
      <c r="A493" s="66"/>
      <c r="B493" s="66"/>
      <c r="C493" s="66"/>
      <c r="D493" s="66"/>
      <c r="E493" s="44"/>
      <c r="F493" s="287" t="str">
        <f t="shared" si="15"/>
        <v/>
      </c>
      <c r="G493" s="195"/>
      <c r="H493" s="87"/>
      <c r="I493" s="42"/>
      <c r="J493" s="42"/>
      <c r="K493" s="41"/>
      <c r="L493" s="84"/>
      <c r="M493" s="84"/>
      <c r="N493" s="175">
        <f t="shared" si="14"/>
        <v>0</v>
      </c>
      <c r="O493" s="222"/>
    </row>
    <row r="494" spans="1:15" s="5" customFormat="1" ht="37.5" customHeight="1">
      <c r="A494" s="66"/>
      <c r="B494" s="66"/>
      <c r="C494" s="66"/>
      <c r="D494" s="66"/>
      <c r="E494" s="44"/>
      <c r="F494" s="287" t="str">
        <f t="shared" si="15"/>
        <v/>
      </c>
      <c r="G494" s="195"/>
      <c r="H494" s="87"/>
      <c r="I494" s="42"/>
      <c r="J494" s="42"/>
      <c r="K494" s="41"/>
      <c r="L494" s="84"/>
      <c r="M494" s="84"/>
      <c r="N494" s="175">
        <f t="shared" si="14"/>
        <v>0</v>
      </c>
      <c r="O494" s="222"/>
    </row>
    <row r="495" spans="1:15" s="5" customFormat="1" ht="37.5" customHeight="1">
      <c r="A495" s="68"/>
      <c r="B495" s="68"/>
      <c r="C495" s="68"/>
      <c r="D495" s="66"/>
      <c r="E495" s="44"/>
      <c r="F495" s="287" t="str">
        <f t="shared" si="15"/>
        <v/>
      </c>
      <c r="G495" s="195"/>
      <c r="H495" s="42"/>
      <c r="I495" s="42"/>
      <c r="J495" s="42"/>
      <c r="K495" s="41"/>
      <c r="L495" s="84"/>
      <c r="M495" s="84"/>
      <c r="N495" s="175">
        <f t="shared" si="14"/>
        <v>0</v>
      </c>
      <c r="O495" s="222"/>
    </row>
    <row r="496" spans="1:15" s="5" customFormat="1" ht="37.5" customHeight="1">
      <c r="A496" s="68"/>
      <c r="B496" s="68"/>
      <c r="C496" s="68"/>
      <c r="D496" s="66"/>
      <c r="E496" s="44"/>
      <c r="F496" s="287" t="str">
        <f t="shared" si="15"/>
        <v/>
      </c>
      <c r="G496" s="195"/>
      <c r="H496" s="42"/>
      <c r="I496" s="42"/>
      <c r="J496" s="42"/>
      <c r="K496" s="41"/>
      <c r="L496" s="84"/>
      <c r="M496" s="84"/>
      <c r="N496" s="175">
        <f t="shared" si="14"/>
        <v>0</v>
      </c>
      <c r="O496" s="222"/>
    </row>
    <row r="497" spans="1:15" s="5" customFormat="1" ht="37.5" customHeight="1">
      <c r="A497" s="68"/>
      <c r="B497" s="68"/>
      <c r="C497" s="68"/>
      <c r="D497" s="66"/>
      <c r="E497" s="44"/>
      <c r="F497" s="287" t="str">
        <f t="shared" si="15"/>
        <v/>
      </c>
      <c r="G497" s="195"/>
      <c r="H497" s="42"/>
      <c r="I497" s="42"/>
      <c r="J497" s="42"/>
      <c r="K497" s="41"/>
      <c r="L497" s="84"/>
      <c r="M497" s="84"/>
      <c r="N497" s="175">
        <f t="shared" si="14"/>
        <v>0</v>
      </c>
      <c r="O497" s="222"/>
    </row>
    <row r="498" spans="1:15" s="5" customFormat="1" ht="37.5" customHeight="1">
      <c r="A498" s="68"/>
      <c r="B498" s="68"/>
      <c r="C498" s="68"/>
      <c r="D498" s="66"/>
      <c r="E498" s="44"/>
      <c r="F498" s="287" t="str">
        <f t="shared" si="15"/>
        <v/>
      </c>
      <c r="G498" s="195"/>
      <c r="H498" s="42"/>
      <c r="I498" s="42"/>
      <c r="J498" s="42"/>
      <c r="K498" s="41"/>
      <c r="L498" s="84"/>
      <c r="M498" s="84"/>
      <c r="N498" s="175">
        <f t="shared" si="14"/>
        <v>0</v>
      </c>
      <c r="O498" s="222"/>
    </row>
    <row r="499" spans="1:15" s="5" customFormat="1" ht="37.5" customHeight="1">
      <c r="A499" s="68"/>
      <c r="B499" s="68"/>
      <c r="C499" s="68"/>
      <c r="D499" s="66"/>
      <c r="E499" s="44"/>
      <c r="F499" s="287" t="str">
        <f t="shared" si="15"/>
        <v/>
      </c>
      <c r="G499" s="195"/>
      <c r="H499" s="42"/>
      <c r="I499" s="42"/>
      <c r="J499" s="42"/>
      <c r="K499" s="41"/>
      <c r="L499" s="84"/>
      <c r="M499" s="84"/>
      <c r="N499" s="175">
        <f t="shared" si="14"/>
        <v>0</v>
      </c>
      <c r="O499" s="222"/>
    </row>
    <row r="500" spans="1:15" s="5" customFormat="1" ht="37.5" customHeight="1">
      <c r="A500" s="68"/>
      <c r="B500" s="68"/>
      <c r="C500" s="68"/>
      <c r="D500" s="66"/>
      <c r="E500" s="44"/>
      <c r="F500" s="287" t="str">
        <f t="shared" si="15"/>
        <v/>
      </c>
      <c r="G500" s="195"/>
      <c r="H500" s="42"/>
      <c r="I500" s="42"/>
      <c r="J500" s="42"/>
      <c r="K500" s="41"/>
      <c r="L500" s="84"/>
      <c r="M500" s="84"/>
      <c r="N500" s="175">
        <f t="shared" ref="N500" si="16">DATEDIF(L500,M500,"d")/365</f>
        <v>0</v>
      </c>
      <c r="O500" s="222"/>
    </row>
    <row r="501" spans="1:15" s="28" customFormat="1">
      <c r="A501" s="129"/>
      <c r="B501" s="129"/>
      <c r="C501" s="129"/>
      <c r="D501" s="129"/>
      <c r="E501" s="2"/>
      <c r="F501" s="157"/>
      <c r="G501" s="157"/>
      <c r="L501" s="48"/>
      <c r="M501" s="48"/>
      <c r="N501" s="159"/>
      <c r="O501" s="159"/>
    </row>
    <row r="502" spans="1:15" s="28" customFormat="1">
      <c r="A502" s="129"/>
      <c r="B502" s="129"/>
      <c r="C502" s="129"/>
      <c r="D502" s="129"/>
      <c r="E502" s="2"/>
      <c r="F502" s="157"/>
      <c r="G502" s="157"/>
      <c r="L502" s="48"/>
      <c r="M502" s="48"/>
      <c r="N502" s="159"/>
      <c r="O502" s="159"/>
    </row>
  </sheetData>
  <sheetProtection formatRows="0" insertRows="0" deleteRows="0" selectLockedCells="1"/>
  <mergeCells count="4">
    <mergeCell ref="E3:F3"/>
    <mergeCell ref="G3:K3"/>
    <mergeCell ref="L3:N3"/>
    <mergeCell ref="O3:O4"/>
  </mergeCells>
  <phoneticPr fontId="24" type="noConversion"/>
  <dataValidations count="4">
    <dataValidation type="list" allowBlank="1" showInputMessage="1" showErrorMessage="1" sqref="G11:G502" xr:uid="{00000000-0002-0000-0C00-000000000000}">
      <formula1>재직회사법인유형</formula1>
    </dataValidation>
    <dataValidation type="date" allowBlank="1" showInputMessage="1" showErrorMessage="1" error="연월일을 입력" sqref="L1:M502" xr:uid="{00000000-0002-0000-0C00-000001000000}">
      <formula1>1</formula1>
      <formula2>2958465</formula2>
    </dataValidation>
    <dataValidation type="list" allowBlank="1" showInputMessage="1" showErrorMessage="1" sqref="O501:O502" xr:uid="{00000000-0002-0000-0C00-000002000000}">
      <formula1>여부</formula1>
    </dataValidation>
    <dataValidation type="list" allowBlank="1" showInputMessage="1" showErrorMessage="1" sqref="O11:O500" xr:uid="{00000000-0002-0000-0C00-000003000000}">
      <formula1>경력구분</formula1>
    </dataValidation>
  </dataValidations>
  <pageMargins left="1.1023622047244095" right="0.39370078740157483" top="0.70866141732283472" bottom="0.39370078740157483" header="0.39370078740157483" footer="0.19685039370078741"/>
  <pageSetup paperSize="9" scale="70" fitToHeight="110" orientation="landscape" r:id="rId1"/>
  <headerFooter>
    <oddHeader>&amp;L&amp;"-,굵게"&amp;18 3.4. 참여인력 경력 (&amp;P쪽/&amp;N쪽)&amp;R
(단위 : 년)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D2000"/>
  <sheetViews>
    <sheetView view="pageBreakPreview" zoomScale="85" zoomScaleNormal="100" zoomScaleSheetLayoutView="85" workbookViewId="0">
      <selection activeCell="A15" sqref="A15"/>
    </sheetView>
  </sheetViews>
  <sheetFormatPr defaultColWidth="9" defaultRowHeight="13.5"/>
  <cols>
    <col min="1" max="1" width="50.625" style="162" customWidth="1"/>
    <col min="2" max="2" width="14.625" style="162" customWidth="1"/>
    <col min="3" max="3" width="20.625" style="162" customWidth="1"/>
    <col min="4" max="4" width="20.625" style="258" customWidth="1"/>
    <col min="5" max="16384" width="9" style="162"/>
  </cols>
  <sheetData>
    <row r="1" spans="1:4" ht="20.100000000000001" customHeight="1">
      <c r="A1" s="281" t="s">
        <v>1072</v>
      </c>
      <c r="B1" s="281" t="s">
        <v>1075</v>
      </c>
      <c r="C1" s="281" t="s">
        <v>1073</v>
      </c>
      <c r="D1" s="281" t="s">
        <v>1074</v>
      </c>
    </row>
    <row r="2" spans="1:4" s="38" customFormat="1" ht="20.100000000000001" customHeight="1">
      <c r="A2" s="211" t="s">
        <v>600</v>
      </c>
      <c r="B2" s="212" t="s">
        <v>82</v>
      </c>
      <c r="C2" s="239">
        <v>-10000000000</v>
      </c>
      <c r="D2" s="84">
        <v>38777</v>
      </c>
    </row>
    <row r="3" spans="1:4" s="38" customFormat="1" ht="20.100000000000001" customHeight="1">
      <c r="A3" s="211" t="s">
        <v>600</v>
      </c>
      <c r="B3" s="212" t="s">
        <v>83</v>
      </c>
      <c r="C3" s="239">
        <v>2700000000</v>
      </c>
      <c r="D3" s="240">
        <v>39813</v>
      </c>
    </row>
    <row r="4" spans="1:4" s="38" customFormat="1" ht="20.100000000000001" customHeight="1">
      <c r="A4" s="211" t="s">
        <v>600</v>
      </c>
      <c r="B4" s="212" t="s">
        <v>83</v>
      </c>
      <c r="C4" s="239">
        <v>14000000000</v>
      </c>
      <c r="D4" s="240">
        <v>39814</v>
      </c>
    </row>
    <row r="5" spans="1:4" s="38" customFormat="1" ht="20.100000000000001" customHeight="1">
      <c r="A5" s="211" t="s">
        <v>601</v>
      </c>
      <c r="B5" s="212" t="s">
        <v>82</v>
      </c>
      <c r="C5" s="239">
        <v>-3000000000</v>
      </c>
      <c r="D5" s="84">
        <v>38803</v>
      </c>
    </row>
    <row r="6" spans="1:4" s="38" customFormat="1" ht="20.100000000000001" customHeight="1">
      <c r="A6" s="211" t="s">
        <v>601</v>
      </c>
      <c r="B6" s="212" t="s">
        <v>83</v>
      </c>
      <c r="C6" s="239">
        <v>300000000</v>
      </c>
      <c r="D6" s="240">
        <v>39114</v>
      </c>
    </row>
    <row r="7" spans="1:4" s="38" customFormat="1" ht="20.100000000000001" customHeight="1">
      <c r="A7" s="211" t="s">
        <v>601</v>
      </c>
      <c r="B7" s="212" t="s">
        <v>83</v>
      </c>
      <c r="C7" s="239">
        <v>350000000</v>
      </c>
      <c r="D7" s="240">
        <v>39207</v>
      </c>
    </row>
    <row r="8" spans="1:4" s="38" customFormat="1" ht="20.100000000000001" customHeight="1">
      <c r="A8" s="211" t="s">
        <v>601</v>
      </c>
      <c r="B8" s="212" t="s">
        <v>83</v>
      </c>
      <c r="C8" s="239">
        <v>400000000</v>
      </c>
      <c r="D8" s="240">
        <v>39239</v>
      </c>
    </row>
    <row r="9" spans="1:4" s="38" customFormat="1" ht="20.100000000000001" customHeight="1">
      <c r="A9" s="211" t="s">
        <v>601</v>
      </c>
      <c r="B9" s="212" t="s">
        <v>83</v>
      </c>
      <c r="C9" s="239">
        <v>150000000</v>
      </c>
      <c r="D9" s="240">
        <v>39629</v>
      </c>
    </row>
    <row r="10" spans="1:4" s="38" customFormat="1" ht="20.100000000000001" customHeight="1">
      <c r="A10" s="211" t="s">
        <v>601</v>
      </c>
      <c r="B10" s="212" t="s">
        <v>83</v>
      </c>
      <c r="C10" s="239">
        <v>130000000</v>
      </c>
      <c r="D10" s="240">
        <v>39660</v>
      </c>
    </row>
    <row r="11" spans="1:4" s="38" customFormat="1" ht="20.100000000000001" customHeight="1">
      <c r="A11" s="211" t="s">
        <v>601</v>
      </c>
      <c r="B11" s="212" t="s">
        <v>83</v>
      </c>
      <c r="C11" s="239">
        <v>60000000</v>
      </c>
      <c r="D11" s="240">
        <v>39670</v>
      </c>
    </row>
    <row r="12" spans="1:4" s="38" customFormat="1" ht="20.100000000000001" customHeight="1">
      <c r="A12" s="211" t="s">
        <v>601</v>
      </c>
      <c r="B12" s="212" t="s">
        <v>83</v>
      </c>
      <c r="C12" s="239">
        <v>1800000000</v>
      </c>
      <c r="D12" s="240">
        <v>39814</v>
      </c>
    </row>
    <row r="13" spans="1:4" s="38" customFormat="1" ht="20.100000000000001" customHeight="1">
      <c r="A13" s="211" t="s">
        <v>601</v>
      </c>
      <c r="B13" s="212" t="s">
        <v>83</v>
      </c>
      <c r="C13" s="239">
        <v>400000000</v>
      </c>
      <c r="D13" s="240">
        <v>39965</v>
      </c>
    </row>
    <row r="14" spans="1:4" s="38" customFormat="1" ht="20.100000000000001" customHeight="1">
      <c r="A14" s="211" t="s">
        <v>605</v>
      </c>
      <c r="B14" s="212" t="s">
        <v>82</v>
      </c>
      <c r="C14" s="239">
        <v>-10000000000</v>
      </c>
      <c r="D14" s="84">
        <v>40633</v>
      </c>
    </row>
    <row r="15" spans="1:4" s="38" customFormat="1" ht="20.100000000000001" customHeight="1">
      <c r="A15" s="211" t="s">
        <v>605</v>
      </c>
      <c r="B15" s="212" t="s">
        <v>83</v>
      </c>
      <c r="C15" s="239">
        <f ca="1">'2.3.제안사 펀드현황'!AJ11*10^6</f>
        <v>3075043394.0000005</v>
      </c>
      <c r="D15" s="240">
        <v>40909</v>
      </c>
    </row>
    <row r="16" spans="1:4" s="38" customFormat="1" ht="20.100000000000001" customHeight="1">
      <c r="A16" s="211" t="s">
        <v>605</v>
      </c>
      <c r="B16" s="212" t="s">
        <v>83</v>
      </c>
      <c r="C16" s="239">
        <f ca="1">'2.3.제안사 펀드현황'!AJ12*10^6</f>
        <v>8344525651</v>
      </c>
      <c r="D16" s="240">
        <v>41791</v>
      </c>
    </row>
    <row r="17" spans="1:4" s="38" customFormat="1" ht="20.100000000000001" customHeight="1">
      <c r="A17" s="211" t="s">
        <v>605</v>
      </c>
      <c r="B17" s="212" t="s">
        <v>369</v>
      </c>
      <c r="C17" s="239">
        <f ca="1">'2.3.제안사 펀드현황'!AJ13*10^6</f>
        <v>2020000000</v>
      </c>
      <c r="D17" s="240">
        <f>제안서작성기준일</f>
        <v>46022</v>
      </c>
    </row>
    <row r="18" spans="1:4" s="38" customFormat="1" ht="20.100000000000001" customHeight="1">
      <c r="A18" s="211"/>
      <c r="B18" s="212"/>
      <c r="C18" s="239"/>
      <c r="D18" s="240"/>
    </row>
    <row r="19" spans="1:4" s="38" customFormat="1" ht="20.100000000000001" customHeight="1">
      <c r="A19" s="211"/>
      <c r="B19" s="212"/>
      <c r="C19" s="239"/>
      <c r="D19" s="240"/>
    </row>
    <row r="20" spans="1:4" s="38" customFormat="1" ht="20.100000000000001" customHeight="1">
      <c r="A20" s="211"/>
      <c r="B20" s="212"/>
      <c r="C20" s="239"/>
      <c r="D20" s="240"/>
    </row>
    <row r="21" spans="1:4" s="38" customFormat="1" ht="20.100000000000001" customHeight="1">
      <c r="A21" s="211"/>
      <c r="B21" s="212"/>
      <c r="C21" s="239"/>
      <c r="D21" s="240"/>
    </row>
    <row r="22" spans="1:4" s="38" customFormat="1" ht="20.100000000000001" customHeight="1">
      <c r="A22" s="211"/>
      <c r="B22" s="212"/>
      <c r="C22" s="239"/>
      <c r="D22" s="240"/>
    </row>
    <row r="23" spans="1:4" s="38" customFormat="1" ht="20.100000000000001" customHeight="1">
      <c r="A23" s="211"/>
      <c r="B23" s="212"/>
      <c r="C23" s="239"/>
      <c r="D23" s="240"/>
    </row>
    <row r="24" spans="1:4" s="38" customFormat="1" ht="20.100000000000001" customHeight="1">
      <c r="A24" s="211"/>
      <c r="B24" s="212"/>
      <c r="C24" s="239"/>
      <c r="D24" s="240"/>
    </row>
    <row r="25" spans="1:4" s="38" customFormat="1" ht="20.100000000000001" customHeight="1">
      <c r="A25" s="211"/>
      <c r="B25" s="212"/>
      <c r="C25" s="239"/>
      <c r="D25" s="240"/>
    </row>
    <row r="26" spans="1:4" s="38" customFormat="1" ht="20.100000000000001" customHeight="1">
      <c r="A26" s="211"/>
      <c r="B26" s="212"/>
      <c r="C26" s="239"/>
      <c r="D26" s="240"/>
    </row>
    <row r="27" spans="1:4" s="38" customFormat="1" ht="20.100000000000001" customHeight="1">
      <c r="A27" s="211"/>
      <c r="B27" s="212"/>
      <c r="C27" s="239"/>
      <c r="D27" s="240"/>
    </row>
    <row r="28" spans="1:4" s="38" customFormat="1" ht="20.100000000000001" customHeight="1">
      <c r="A28" s="211"/>
      <c r="B28" s="212"/>
      <c r="C28" s="239"/>
      <c r="D28" s="240"/>
    </row>
    <row r="29" spans="1:4" s="38" customFormat="1" ht="20.100000000000001" customHeight="1">
      <c r="A29" s="211"/>
      <c r="B29" s="212"/>
      <c r="C29" s="239"/>
      <c r="D29" s="240"/>
    </row>
    <row r="30" spans="1:4" s="38" customFormat="1" ht="20.100000000000001" customHeight="1">
      <c r="A30" s="211"/>
      <c r="B30" s="212"/>
      <c r="C30" s="239"/>
      <c r="D30" s="240"/>
    </row>
    <row r="31" spans="1:4" s="38" customFormat="1" ht="20.100000000000001" customHeight="1">
      <c r="A31" s="211"/>
      <c r="B31" s="212"/>
      <c r="C31" s="239"/>
      <c r="D31" s="240"/>
    </row>
    <row r="32" spans="1:4" s="38" customFormat="1" ht="20.100000000000001" customHeight="1">
      <c r="A32" s="211"/>
      <c r="B32" s="212"/>
      <c r="C32" s="239"/>
      <c r="D32" s="240"/>
    </row>
    <row r="33" spans="1:4" s="38" customFormat="1" ht="20.100000000000001" customHeight="1">
      <c r="A33" s="211"/>
      <c r="B33" s="212"/>
      <c r="C33" s="239"/>
      <c r="D33" s="240"/>
    </row>
    <row r="34" spans="1:4" s="38" customFormat="1" ht="20.100000000000001" customHeight="1">
      <c r="A34" s="211"/>
      <c r="B34" s="212"/>
      <c r="C34" s="239"/>
      <c r="D34" s="240"/>
    </row>
    <row r="35" spans="1:4" s="38" customFormat="1" ht="20.100000000000001" customHeight="1">
      <c r="A35" s="211"/>
      <c r="B35" s="212"/>
      <c r="C35" s="239"/>
      <c r="D35" s="240"/>
    </row>
    <row r="36" spans="1:4" s="38" customFormat="1" ht="20.100000000000001" customHeight="1">
      <c r="A36" s="211"/>
      <c r="B36" s="212"/>
      <c r="C36" s="239"/>
      <c r="D36" s="240"/>
    </row>
    <row r="37" spans="1:4" s="38" customFormat="1" ht="20.100000000000001" customHeight="1">
      <c r="A37" s="211"/>
      <c r="B37" s="212"/>
      <c r="C37" s="239"/>
      <c r="D37" s="240"/>
    </row>
    <row r="38" spans="1:4" s="38" customFormat="1" ht="20.100000000000001" customHeight="1">
      <c r="A38" s="211"/>
      <c r="B38" s="212"/>
      <c r="C38" s="239"/>
      <c r="D38" s="240"/>
    </row>
    <row r="39" spans="1:4" s="38" customFormat="1" ht="20.100000000000001" customHeight="1">
      <c r="A39" s="211"/>
      <c r="B39" s="212"/>
      <c r="C39" s="239"/>
      <c r="D39" s="240"/>
    </row>
    <row r="40" spans="1:4" s="38" customFormat="1" ht="20.100000000000001" customHeight="1">
      <c r="A40" s="211"/>
      <c r="B40" s="212"/>
      <c r="C40" s="239"/>
      <c r="D40" s="240"/>
    </row>
    <row r="41" spans="1:4" s="38" customFormat="1" ht="20.100000000000001" customHeight="1">
      <c r="A41" s="211"/>
      <c r="B41" s="212"/>
      <c r="C41" s="239"/>
      <c r="D41" s="240"/>
    </row>
    <row r="42" spans="1:4" s="38" customFormat="1" ht="20.100000000000001" customHeight="1">
      <c r="A42" s="211"/>
      <c r="B42" s="212"/>
      <c r="C42" s="239"/>
      <c r="D42" s="240"/>
    </row>
    <row r="43" spans="1:4" s="38" customFormat="1" ht="20.100000000000001" customHeight="1">
      <c r="A43" s="211"/>
      <c r="B43" s="212"/>
      <c r="C43" s="239"/>
      <c r="D43" s="240"/>
    </row>
    <row r="44" spans="1:4" s="38" customFormat="1" ht="20.100000000000001" customHeight="1">
      <c r="A44" s="211"/>
      <c r="B44" s="212"/>
      <c r="C44" s="239"/>
      <c r="D44" s="240"/>
    </row>
    <row r="45" spans="1:4" s="38" customFormat="1" ht="20.100000000000001" customHeight="1">
      <c r="A45" s="211"/>
      <c r="B45" s="212"/>
      <c r="C45" s="239"/>
      <c r="D45" s="240"/>
    </row>
    <row r="46" spans="1:4" s="38" customFormat="1" ht="20.100000000000001" customHeight="1">
      <c r="A46" s="211"/>
      <c r="B46" s="212"/>
      <c r="C46" s="239"/>
      <c r="D46" s="240"/>
    </row>
    <row r="47" spans="1:4" s="38" customFormat="1" ht="20.100000000000001" customHeight="1">
      <c r="A47" s="211"/>
      <c r="B47" s="212"/>
      <c r="C47" s="239"/>
      <c r="D47" s="240"/>
    </row>
    <row r="48" spans="1:4" s="38" customFormat="1" ht="20.100000000000001" customHeight="1">
      <c r="A48" s="211"/>
      <c r="B48" s="212"/>
      <c r="C48" s="239"/>
      <c r="D48" s="240"/>
    </row>
    <row r="49" spans="1:4" s="38" customFormat="1" ht="20.100000000000001" customHeight="1">
      <c r="A49" s="211"/>
      <c r="B49" s="212"/>
      <c r="C49" s="239"/>
      <c r="D49" s="240"/>
    </row>
    <row r="50" spans="1:4" s="38" customFormat="1" ht="20.100000000000001" customHeight="1">
      <c r="A50" s="211"/>
      <c r="B50" s="212"/>
      <c r="C50" s="239"/>
      <c r="D50" s="240"/>
    </row>
    <row r="51" spans="1:4" s="38" customFormat="1" ht="20.100000000000001" customHeight="1">
      <c r="A51" s="211"/>
      <c r="B51" s="212"/>
      <c r="C51" s="239"/>
      <c r="D51" s="240"/>
    </row>
    <row r="52" spans="1:4" s="38" customFormat="1" ht="20.100000000000001" customHeight="1">
      <c r="A52" s="211"/>
      <c r="B52" s="212"/>
      <c r="C52" s="239"/>
      <c r="D52" s="240"/>
    </row>
    <row r="53" spans="1:4" s="38" customFormat="1" ht="20.100000000000001" customHeight="1">
      <c r="A53" s="211"/>
      <c r="B53" s="212"/>
      <c r="C53" s="239"/>
      <c r="D53" s="240"/>
    </row>
    <row r="54" spans="1:4" s="38" customFormat="1" ht="20.100000000000001" customHeight="1">
      <c r="A54" s="211"/>
      <c r="B54" s="212"/>
      <c r="C54" s="239"/>
      <c r="D54" s="240"/>
    </row>
    <row r="55" spans="1:4" s="38" customFormat="1" ht="20.100000000000001" customHeight="1">
      <c r="A55" s="211"/>
      <c r="B55" s="212"/>
      <c r="C55" s="239"/>
      <c r="D55" s="240"/>
    </row>
    <row r="56" spans="1:4" s="38" customFormat="1" ht="20.100000000000001" customHeight="1">
      <c r="A56" s="211"/>
      <c r="B56" s="212"/>
      <c r="C56" s="239"/>
      <c r="D56" s="240"/>
    </row>
    <row r="57" spans="1:4" s="38" customFormat="1" ht="20.100000000000001" customHeight="1">
      <c r="A57" s="211"/>
      <c r="B57" s="212"/>
      <c r="C57" s="239"/>
      <c r="D57" s="240"/>
    </row>
    <row r="58" spans="1:4" s="38" customFormat="1" ht="20.100000000000001" customHeight="1">
      <c r="A58" s="211"/>
      <c r="B58" s="212"/>
      <c r="C58" s="239"/>
      <c r="D58" s="240"/>
    </row>
    <row r="59" spans="1:4" s="38" customFormat="1" ht="20.100000000000001" customHeight="1">
      <c r="A59" s="211"/>
      <c r="B59" s="212"/>
      <c r="C59" s="239"/>
      <c r="D59" s="240"/>
    </row>
    <row r="60" spans="1:4" s="38" customFormat="1" ht="20.100000000000001" customHeight="1">
      <c r="A60" s="211"/>
      <c r="B60" s="212"/>
      <c r="C60" s="239"/>
      <c r="D60" s="240"/>
    </row>
    <row r="61" spans="1:4" s="38" customFormat="1" ht="20.100000000000001" customHeight="1">
      <c r="A61" s="211"/>
      <c r="B61" s="212"/>
      <c r="C61" s="239"/>
      <c r="D61" s="240"/>
    </row>
    <row r="62" spans="1:4" s="38" customFormat="1" ht="20.100000000000001" customHeight="1">
      <c r="A62" s="211"/>
      <c r="B62" s="212"/>
      <c r="C62" s="239"/>
      <c r="D62" s="240"/>
    </row>
    <row r="63" spans="1:4" s="38" customFormat="1" ht="20.100000000000001" customHeight="1">
      <c r="A63" s="211"/>
      <c r="B63" s="212"/>
      <c r="C63" s="239"/>
      <c r="D63" s="240"/>
    </row>
    <row r="64" spans="1:4" s="38" customFormat="1" ht="20.100000000000001" customHeight="1">
      <c r="A64" s="211"/>
      <c r="B64" s="212"/>
      <c r="C64" s="239"/>
      <c r="D64" s="240"/>
    </row>
    <row r="65" spans="1:4" s="38" customFormat="1" ht="20.100000000000001" customHeight="1">
      <c r="A65" s="211"/>
      <c r="B65" s="212"/>
      <c r="C65" s="239"/>
      <c r="D65" s="240"/>
    </row>
    <row r="66" spans="1:4" s="38" customFormat="1" ht="20.100000000000001" customHeight="1">
      <c r="A66" s="211"/>
      <c r="B66" s="212"/>
      <c r="C66" s="239"/>
      <c r="D66" s="240"/>
    </row>
    <row r="67" spans="1:4" s="38" customFormat="1" ht="20.100000000000001" customHeight="1">
      <c r="A67" s="211"/>
      <c r="B67" s="212"/>
      <c r="C67" s="239"/>
      <c r="D67" s="240"/>
    </row>
    <row r="68" spans="1:4" s="38" customFormat="1" ht="20.100000000000001" customHeight="1">
      <c r="A68" s="211"/>
      <c r="B68" s="212"/>
      <c r="C68" s="239"/>
      <c r="D68" s="240"/>
    </row>
    <row r="69" spans="1:4" s="38" customFormat="1" ht="20.100000000000001" customHeight="1">
      <c r="A69" s="211"/>
      <c r="B69" s="212"/>
      <c r="C69" s="239"/>
      <c r="D69" s="240"/>
    </row>
    <row r="70" spans="1:4" s="38" customFormat="1" ht="20.100000000000001" customHeight="1">
      <c r="A70" s="211"/>
      <c r="B70" s="212"/>
      <c r="C70" s="239"/>
      <c r="D70" s="240"/>
    </row>
    <row r="71" spans="1:4" s="38" customFormat="1" ht="20.100000000000001" customHeight="1">
      <c r="A71" s="211"/>
      <c r="B71" s="212"/>
      <c r="C71" s="239"/>
      <c r="D71" s="240"/>
    </row>
    <row r="72" spans="1:4" s="38" customFormat="1" ht="20.100000000000001" customHeight="1">
      <c r="A72" s="211"/>
      <c r="B72" s="212"/>
      <c r="C72" s="239"/>
      <c r="D72" s="240"/>
    </row>
    <row r="73" spans="1:4" s="38" customFormat="1" ht="20.100000000000001" customHeight="1">
      <c r="A73" s="211"/>
      <c r="B73" s="212"/>
      <c r="C73" s="239"/>
      <c r="D73" s="240"/>
    </row>
    <row r="74" spans="1:4" s="38" customFormat="1" ht="20.100000000000001" customHeight="1">
      <c r="A74" s="211"/>
      <c r="B74" s="212"/>
      <c r="C74" s="239"/>
      <c r="D74" s="240"/>
    </row>
    <row r="75" spans="1:4" s="38" customFormat="1" ht="20.100000000000001" customHeight="1">
      <c r="A75" s="211"/>
      <c r="B75" s="212"/>
      <c r="C75" s="239"/>
      <c r="D75" s="240"/>
    </row>
    <row r="76" spans="1:4" s="38" customFormat="1" ht="20.100000000000001" customHeight="1">
      <c r="A76" s="211"/>
      <c r="B76" s="212"/>
      <c r="C76" s="239"/>
      <c r="D76" s="240"/>
    </row>
    <row r="77" spans="1:4" s="38" customFormat="1" ht="20.100000000000001" customHeight="1">
      <c r="A77" s="211"/>
      <c r="B77" s="212"/>
      <c r="C77" s="239"/>
      <c r="D77" s="240"/>
    </row>
    <row r="78" spans="1:4" s="38" customFormat="1" ht="20.100000000000001" customHeight="1">
      <c r="A78" s="211"/>
      <c r="B78" s="212"/>
      <c r="C78" s="239"/>
      <c r="D78" s="240"/>
    </row>
    <row r="79" spans="1:4" s="38" customFormat="1" ht="20.100000000000001" customHeight="1">
      <c r="A79" s="211"/>
      <c r="B79" s="212"/>
      <c r="C79" s="239"/>
      <c r="D79" s="240"/>
    </row>
    <row r="80" spans="1:4" s="38" customFormat="1" ht="20.100000000000001" customHeight="1">
      <c r="A80" s="211"/>
      <c r="B80" s="212"/>
      <c r="C80" s="239"/>
      <c r="D80" s="240"/>
    </row>
    <row r="81" spans="1:4" s="38" customFormat="1" ht="20.100000000000001" customHeight="1">
      <c r="A81" s="211"/>
      <c r="B81" s="212"/>
      <c r="C81" s="239"/>
      <c r="D81" s="240"/>
    </row>
    <row r="82" spans="1:4" s="38" customFormat="1" ht="20.100000000000001" customHeight="1">
      <c r="A82" s="211"/>
      <c r="B82" s="212"/>
      <c r="C82" s="239"/>
      <c r="D82" s="240"/>
    </row>
    <row r="83" spans="1:4" s="38" customFormat="1" ht="20.100000000000001" customHeight="1">
      <c r="A83" s="211"/>
      <c r="B83" s="212"/>
      <c r="C83" s="239"/>
      <c r="D83" s="240"/>
    </row>
    <row r="84" spans="1:4" s="38" customFormat="1" ht="20.100000000000001" customHeight="1">
      <c r="A84" s="211"/>
      <c r="B84" s="212"/>
      <c r="C84" s="239"/>
      <c r="D84" s="240"/>
    </row>
    <row r="85" spans="1:4" s="38" customFormat="1" ht="20.100000000000001" customHeight="1">
      <c r="A85" s="211"/>
      <c r="B85" s="212"/>
      <c r="C85" s="239"/>
      <c r="D85" s="240"/>
    </row>
    <row r="86" spans="1:4" s="38" customFormat="1" ht="20.100000000000001" customHeight="1">
      <c r="A86" s="211"/>
      <c r="B86" s="212"/>
      <c r="C86" s="239"/>
      <c r="D86" s="240"/>
    </row>
    <row r="87" spans="1:4" s="38" customFormat="1" ht="20.100000000000001" customHeight="1">
      <c r="A87" s="211"/>
      <c r="B87" s="212"/>
      <c r="C87" s="239"/>
      <c r="D87" s="240"/>
    </row>
    <row r="88" spans="1:4" s="38" customFormat="1" ht="20.100000000000001" customHeight="1">
      <c r="A88" s="211"/>
      <c r="B88" s="212"/>
      <c r="C88" s="239"/>
      <c r="D88" s="240"/>
    </row>
    <row r="89" spans="1:4" s="38" customFormat="1" ht="20.100000000000001" customHeight="1">
      <c r="A89" s="211"/>
      <c r="B89" s="212"/>
      <c r="C89" s="239"/>
      <c r="D89" s="240"/>
    </row>
    <row r="90" spans="1:4" s="38" customFormat="1" ht="20.100000000000001" customHeight="1">
      <c r="A90" s="211"/>
      <c r="B90" s="212"/>
      <c r="C90" s="239"/>
      <c r="D90" s="240"/>
    </row>
    <row r="91" spans="1:4" s="38" customFormat="1" ht="20.100000000000001" customHeight="1">
      <c r="A91" s="211"/>
      <c r="B91" s="212"/>
      <c r="C91" s="239"/>
      <c r="D91" s="240"/>
    </row>
    <row r="92" spans="1:4" s="38" customFormat="1" ht="20.100000000000001" customHeight="1">
      <c r="A92" s="211"/>
      <c r="B92" s="212"/>
      <c r="C92" s="239"/>
      <c r="D92" s="240"/>
    </row>
    <row r="93" spans="1:4" s="38" customFormat="1" ht="20.100000000000001" customHeight="1">
      <c r="A93" s="211"/>
      <c r="B93" s="212"/>
      <c r="C93" s="239"/>
      <c r="D93" s="240"/>
    </row>
    <row r="94" spans="1:4" s="38" customFormat="1" ht="20.100000000000001" customHeight="1">
      <c r="A94" s="211"/>
      <c r="B94" s="212"/>
      <c r="C94" s="239"/>
      <c r="D94" s="240"/>
    </row>
    <row r="95" spans="1:4" s="38" customFormat="1" ht="20.100000000000001" customHeight="1">
      <c r="A95" s="211"/>
      <c r="B95" s="212"/>
      <c r="C95" s="239"/>
      <c r="D95" s="240"/>
    </row>
    <row r="96" spans="1:4" s="38" customFormat="1" ht="20.100000000000001" customHeight="1">
      <c r="A96" s="211"/>
      <c r="B96" s="212"/>
      <c r="C96" s="239"/>
      <c r="D96" s="240"/>
    </row>
    <row r="97" spans="1:4" s="38" customFormat="1" ht="20.100000000000001" customHeight="1">
      <c r="A97" s="211"/>
      <c r="B97" s="212"/>
      <c r="C97" s="239"/>
      <c r="D97" s="240"/>
    </row>
    <row r="98" spans="1:4" s="38" customFormat="1" ht="20.100000000000001" customHeight="1">
      <c r="A98" s="211"/>
      <c r="B98" s="212"/>
      <c r="C98" s="239"/>
      <c r="D98" s="240"/>
    </row>
    <row r="99" spans="1:4" s="38" customFormat="1" ht="20.100000000000001" customHeight="1">
      <c r="A99" s="211"/>
      <c r="B99" s="212"/>
      <c r="C99" s="239"/>
      <c r="D99" s="240"/>
    </row>
    <row r="100" spans="1:4" s="38" customFormat="1" ht="20.100000000000001" customHeight="1">
      <c r="A100" s="211"/>
      <c r="B100" s="212"/>
      <c r="C100" s="239"/>
      <c r="D100" s="240"/>
    </row>
    <row r="101" spans="1:4" s="38" customFormat="1" ht="20.100000000000001" customHeight="1">
      <c r="A101" s="211"/>
      <c r="B101" s="212"/>
      <c r="C101" s="239"/>
      <c r="D101" s="240"/>
    </row>
    <row r="102" spans="1:4" s="38" customFormat="1" ht="20.100000000000001" customHeight="1">
      <c r="A102" s="211"/>
      <c r="B102" s="212"/>
      <c r="C102" s="239"/>
      <c r="D102" s="240"/>
    </row>
    <row r="103" spans="1:4" s="38" customFormat="1" ht="20.100000000000001" customHeight="1">
      <c r="A103" s="211"/>
      <c r="B103" s="212"/>
      <c r="C103" s="239"/>
      <c r="D103" s="240"/>
    </row>
    <row r="104" spans="1:4" s="38" customFormat="1" ht="20.100000000000001" customHeight="1">
      <c r="A104" s="211"/>
      <c r="B104" s="212"/>
      <c r="C104" s="239"/>
      <c r="D104" s="240"/>
    </row>
    <row r="105" spans="1:4" s="38" customFormat="1" ht="20.100000000000001" customHeight="1">
      <c r="A105" s="211"/>
      <c r="B105" s="212"/>
      <c r="C105" s="239"/>
      <c r="D105" s="240"/>
    </row>
    <row r="106" spans="1:4" s="38" customFormat="1" ht="20.100000000000001" customHeight="1">
      <c r="A106" s="211"/>
      <c r="B106" s="212"/>
      <c r="C106" s="239"/>
      <c r="D106" s="240"/>
    </row>
    <row r="107" spans="1:4" s="38" customFormat="1" ht="20.100000000000001" customHeight="1">
      <c r="A107" s="211"/>
      <c r="B107" s="212"/>
      <c r="C107" s="239"/>
      <c r="D107" s="240"/>
    </row>
    <row r="108" spans="1:4" s="38" customFormat="1" ht="20.100000000000001" customHeight="1">
      <c r="A108" s="211"/>
      <c r="B108" s="212"/>
      <c r="C108" s="239"/>
      <c r="D108" s="240"/>
    </row>
    <row r="109" spans="1:4" s="38" customFormat="1" ht="20.100000000000001" customHeight="1">
      <c r="A109" s="211"/>
      <c r="B109" s="212"/>
      <c r="C109" s="239"/>
      <c r="D109" s="240"/>
    </row>
    <row r="110" spans="1:4" s="38" customFormat="1" ht="20.100000000000001" customHeight="1">
      <c r="A110" s="211"/>
      <c r="B110" s="212"/>
      <c r="C110" s="239"/>
      <c r="D110" s="240"/>
    </row>
    <row r="111" spans="1:4" s="38" customFormat="1" ht="20.100000000000001" customHeight="1">
      <c r="A111" s="211"/>
      <c r="B111" s="212"/>
      <c r="C111" s="239"/>
      <c r="D111" s="240"/>
    </row>
    <row r="112" spans="1:4" s="38" customFormat="1" ht="20.100000000000001" customHeight="1">
      <c r="A112" s="211"/>
      <c r="B112" s="212"/>
      <c r="C112" s="239"/>
      <c r="D112" s="240"/>
    </row>
    <row r="113" spans="1:4" s="38" customFormat="1" ht="20.100000000000001" customHeight="1">
      <c r="A113" s="211"/>
      <c r="B113" s="212"/>
      <c r="C113" s="239"/>
      <c r="D113" s="240"/>
    </row>
    <row r="114" spans="1:4" s="38" customFormat="1" ht="20.100000000000001" customHeight="1">
      <c r="A114" s="211"/>
      <c r="B114" s="212"/>
      <c r="C114" s="239"/>
      <c r="D114" s="240"/>
    </row>
    <row r="115" spans="1:4" s="38" customFormat="1" ht="20.100000000000001" customHeight="1">
      <c r="A115" s="211"/>
      <c r="B115" s="212"/>
      <c r="C115" s="239"/>
      <c r="D115" s="240"/>
    </row>
    <row r="116" spans="1:4" s="38" customFormat="1" ht="20.100000000000001" customHeight="1">
      <c r="A116" s="211"/>
      <c r="B116" s="212"/>
      <c r="C116" s="239"/>
      <c r="D116" s="240"/>
    </row>
    <row r="117" spans="1:4" s="38" customFormat="1" ht="20.100000000000001" customHeight="1">
      <c r="A117" s="211"/>
      <c r="B117" s="212"/>
      <c r="C117" s="239"/>
      <c r="D117" s="240"/>
    </row>
    <row r="118" spans="1:4" s="38" customFormat="1" ht="20.100000000000001" customHeight="1">
      <c r="A118" s="211"/>
      <c r="B118" s="212"/>
      <c r="C118" s="239"/>
      <c r="D118" s="240"/>
    </row>
    <row r="119" spans="1:4" s="38" customFormat="1" ht="20.100000000000001" customHeight="1">
      <c r="A119" s="211"/>
      <c r="B119" s="212"/>
      <c r="C119" s="239"/>
      <c r="D119" s="240"/>
    </row>
    <row r="120" spans="1:4" s="38" customFormat="1" ht="20.100000000000001" customHeight="1">
      <c r="A120" s="211"/>
      <c r="B120" s="212"/>
      <c r="C120" s="239"/>
      <c r="D120" s="240"/>
    </row>
    <row r="121" spans="1:4" s="38" customFormat="1" ht="20.100000000000001" customHeight="1">
      <c r="A121" s="211"/>
      <c r="B121" s="212"/>
      <c r="C121" s="239"/>
      <c r="D121" s="240"/>
    </row>
    <row r="122" spans="1:4" s="38" customFormat="1" ht="20.100000000000001" customHeight="1">
      <c r="A122" s="211"/>
      <c r="B122" s="212"/>
      <c r="C122" s="239"/>
      <c r="D122" s="240"/>
    </row>
    <row r="123" spans="1:4" s="38" customFormat="1" ht="20.100000000000001" customHeight="1">
      <c r="A123" s="211"/>
      <c r="B123" s="212"/>
      <c r="C123" s="239"/>
      <c r="D123" s="240"/>
    </row>
    <row r="124" spans="1:4" s="38" customFormat="1" ht="20.100000000000001" customHeight="1">
      <c r="A124" s="211"/>
      <c r="B124" s="212"/>
      <c r="C124" s="239"/>
      <c r="D124" s="240"/>
    </row>
    <row r="125" spans="1:4" s="38" customFormat="1" ht="20.100000000000001" customHeight="1">
      <c r="A125" s="211"/>
      <c r="B125" s="212"/>
      <c r="C125" s="239"/>
      <c r="D125" s="240"/>
    </row>
    <row r="126" spans="1:4" s="38" customFormat="1" ht="20.100000000000001" customHeight="1">
      <c r="A126" s="211"/>
      <c r="B126" s="212"/>
      <c r="C126" s="239"/>
      <c r="D126" s="240"/>
    </row>
    <row r="127" spans="1:4" s="38" customFormat="1" ht="20.100000000000001" customHeight="1">
      <c r="A127" s="211"/>
      <c r="B127" s="212"/>
      <c r="C127" s="239"/>
      <c r="D127" s="240"/>
    </row>
    <row r="128" spans="1:4" s="38" customFormat="1" ht="20.100000000000001" customHeight="1">
      <c r="A128" s="211"/>
      <c r="B128" s="212"/>
      <c r="C128" s="239"/>
      <c r="D128" s="240"/>
    </row>
    <row r="129" spans="1:4" s="38" customFormat="1" ht="20.100000000000001" customHeight="1">
      <c r="A129" s="211"/>
      <c r="B129" s="212"/>
      <c r="C129" s="239"/>
      <c r="D129" s="240"/>
    </row>
    <row r="130" spans="1:4" s="38" customFormat="1" ht="20.100000000000001" customHeight="1">
      <c r="A130" s="211"/>
      <c r="B130" s="212"/>
      <c r="C130" s="239"/>
      <c r="D130" s="240"/>
    </row>
    <row r="131" spans="1:4" s="38" customFormat="1" ht="20.100000000000001" customHeight="1">
      <c r="A131" s="211"/>
      <c r="B131" s="212"/>
      <c r="C131" s="239"/>
      <c r="D131" s="240"/>
    </row>
    <row r="132" spans="1:4" s="38" customFormat="1" ht="20.100000000000001" customHeight="1">
      <c r="A132" s="211"/>
      <c r="B132" s="212"/>
      <c r="C132" s="239"/>
      <c r="D132" s="240"/>
    </row>
    <row r="133" spans="1:4" s="38" customFormat="1" ht="20.100000000000001" customHeight="1">
      <c r="A133" s="211"/>
      <c r="B133" s="212"/>
      <c r="C133" s="239"/>
      <c r="D133" s="240"/>
    </row>
    <row r="134" spans="1:4" s="38" customFormat="1" ht="20.100000000000001" customHeight="1">
      <c r="A134" s="211"/>
      <c r="B134" s="212"/>
      <c r="C134" s="239"/>
      <c r="D134" s="240"/>
    </row>
    <row r="135" spans="1:4" s="38" customFormat="1" ht="20.100000000000001" customHeight="1">
      <c r="A135" s="211"/>
      <c r="B135" s="212"/>
      <c r="C135" s="239"/>
      <c r="D135" s="240"/>
    </row>
    <row r="136" spans="1:4" s="38" customFormat="1" ht="20.100000000000001" customHeight="1">
      <c r="A136" s="211"/>
      <c r="B136" s="212"/>
      <c r="C136" s="239"/>
      <c r="D136" s="240"/>
    </row>
    <row r="137" spans="1:4" s="38" customFormat="1" ht="20.100000000000001" customHeight="1">
      <c r="A137" s="211"/>
      <c r="B137" s="212"/>
      <c r="C137" s="239"/>
      <c r="D137" s="240"/>
    </row>
    <row r="138" spans="1:4" s="38" customFormat="1" ht="20.100000000000001" customHeight="1">
      <c r="A138" s="211"/>
      <c r="B138" s="212"/>
      <c r="C138" s="239"/>
      <c r="D138" s="240"/>
    </row>
    <row r="139" spans="1:4" s="38" customFormat="1" ht="20.100000000000001" customHeight="1">
      <c r="A139" s="211"/>
      <c r="B139" s="212"/>
      <c r="C139" s="239"/>
      <c r="D139" s="240"/>
    </row>
    <row r="140" spans="1:4" s="38" customFormat="1" ht="20.100000000000001" customHeight="1">
      <c r="A140" s="211"/>
      <c r="B140" s="212"/>
      <c r="C140" s="239"/>
      <c r="D140" s="240"/>
    </row>
    <row r="141" spans="1:4" s="38" customFormat="1" ht="20.100000000000001" customHeight="1">
      <c r="A141" s="211"/>
      <c r="B141" s="212"/>
      <c r="C141" s="239"/>
      <c r="D141" s="240"/>
    </row>
    <row r="142" spans="1:4" s="38" customFormat="1" ht="20.100000000000001" customHeight="1">
      <c r="A142" s="211"/>
      <c r="B142" s="212"/>
      <c r="C142" s="239"/>
      <c r="D142" s="240"/>
    </row>
    <row r="143" spans="1:4" s="38" customFormat="1" ht="20.100000000000001" customHeight="1">
      <c r="A143" s="211"/>
      <c r="B143" s="212"/>
      <c r="C143" s="239"/>
      <c r="D143" s="240"/>
    </row>
    <row r="144" spans="1:4" s="38" customFormat="1" ht="20.100000000000001" customHeight="1">
      <c r="A144" s="211"/>
      <c r="B144" s="212"/>
      <c r="C144" s="239"/>
      <c r="D144" s="240"/>
    </row>
    <row r="145" spans="1:4" s="38" customFormat="1" ht="20.100000000000001" customHeight="1">
      <c r="A145" s="211"/>
      <c r="B145" s="212"/>
      <c r="C145" s="239"/>
      <c r="D145" s="240"/>
    </row>
    <row r="146" spans="1:4" s="38" customFormat="1" ht="20.100000000000001" customHeight="1">
      <c r="A146" s="211"/>
      <c r="B146" s="212"/>
      <c r="C146" s="239"/>
      <c r="D146" s="240"/>
    </row>
    <row r="147" spans="1:4" s="38" customFormat="1" ht="20.100000000000001" customHeight="1">
      <c r="A147" s="211"/>
      <c r="B147" s="212"/>
      <c r="C147" s="239"/>
      <c r="D147" s="240"/>
    </row>
    <row r="148" spans="1:4" s="38" customFormat="1" ht="20.100000000000001" customHeight="1">
      <c r="A148" s="211"/>
      <c r="B148" s="212"/>
      <c r="C148" s="239"/>
      <c r="D148" s="240"/>
    </row>
    <row r="149" spans="1:4" s="38" customFormat="1" ht="20.100000000000001" customHeight="1">
      <c r="A149" s="211"/>
      <c r="B149" s="212"/>
      <c r="C149" s="239"/>
      <c r="D149" s="240"/>
    </row>
    <row r="150" spans="1:4" s="38" customFormat="1" ht="20.100000000000001" customHeight="1">
      <c r="A150" s="211"/>
      <c r="B150" s="212"/>
      <c r="C150" s="239"/>
      <c r="D150" s="240"/>
    </row>
    <row r="151" spans="1:4" s="38" customFormat="1" ht="20.100000000000001" customHeight="1">
      <c r="A151" s="211"/>
      <c r="B151" s="212"/>
      <c r="C151" s="239"/>
      <c r="D151" s="240"/>
    </row>
    <row r="152" spans="1:4" s="38" customFormat="1" ht="20.100000000000001" customHeight="1">
      <c r="A152" s="211"/>
      <c r="B152" s="212"/>
      <c r="C152" s="239"/>
      <c r="D152" s="240"/>
    </row>
    <row r="153" spans="1:4" s="38" customFormat="1" ht="20.100000000000001" customHeight="1">
      <c r="A153" s="211"/>
      <c r="B153" s="212"/>
      <c r="C153" s="239"/>
      <c r="D153" s="240"/>
    </row>
    <row r="154" spans="1:4" s="38" customFormat="1" ht="20.100000000000001" customHeight="1">
      <c r="A154" s="211"/>
      <c r="B154" s="212"/>
      <c r="C154" s="239"/>
      <c r="D154" s="240"/>
    </row>
    <row r="155" spans="1:4" s="38" customFormat="1" ht="20.100000000000001" customHeight="1">
      <c r="A155" s="211"/>
      <c r="B155" s="212"/>
      <c r="C155" s="239"/>
      <c r="D155" s="240"/>
    </row>
    <row r="156" spans="1:4" s="38" customFormat="1" ht="20.100000000000001" customHeight="1">
      <c r="A156" s="211"/>
      <c r="B156" s="212"/>
      <c r="C156" s="239"/>
      <c r="D156" s="240"/>
    </row>
    <row r="157" spans="1:4" s="38" customFormat="1" ht="20.100000000000001" customHeight="1">
      <c r="A157" s="211"/>
      <c r="B157" s="212"/>
      <c r="C157" s="239"/>
      <c r="D157" s="240"/>
    </row>
    <row r="158" spans="1:4" s="38" customFormat="1" ht="20.100000000000001" customHeight="1">
      <c r="A158" s="211"/>
      <c r="B158" s="212"/>
      <c r="C158" s="239"/>
      <c r="D158" s="240"/>
    </row>
    <row r="159" spans="1:4" s="38" customFormat="1" ht="20.100000000000001" customHeight="1">
      <c r="A159" s="211"/>
      <c r="B159" s="212"/>
      <c r="C159" s="239"/>
      <c r="D159" s="240"/>
    </row>
    <row r="160" spans="1:4" s="38" customFormat="1" ht="20.100000000000001" customHeight="1">
      <c r="A160" s="211"/>
      <c r="B160" s="212"/>
      <c r="C160" s="239"/>
      <c r="D160" s="240"/>
    </row>
    <row r="161" spans="1:4" s="38" customFormat="1" ht="20.100000000000001" customHeight="1">
      <c r="A161" s="211"/>
      <c r="B161" s="212"/>
      <c r="C161" s="239"/>
      <c r="D161" s="240"/>
    </row>
    <row r="162" spans="1:4" s="38" customFormat="1" ht="20.100000000000001" customHeight="1">
      <c r="A162" s="211"/>
      <c r="B162" s="212"/>
      <c r="C162" s="239"/>
      <c r="D162" s="240"/>
    </row>
    <row r="163" spans="1:4" s="38" customFormat="1" ht="20.100000000000001" customHeight="1">
      <c r="A163" s="211"/>
      <c r="B163" s="212"/>
      <c r="C163" s="239"/>
      <c r="D163" s="240"/>
    </row>
    <row r="164" spans="1:4" s="38" customFormat="1" ht="20.100000000000001" customHeight="1">
      <c r="A164" s="211"/>
      <c r="B164" s="212"/>
      <c r="C164" s="239"/>
      <c r="D164" s="240"/>
    </row>
    <row r="165" spans="1:4" s="38" customFormat="1" ht="20.100000000000001" customHeight="1">
      <c r="A165" s="211"/>
      <c r="B165" s="212"/>
      <c r="C165" s="239"/>
      <c r="D165" s="240"/>
    </row>
    <row r="166" spans="1:4" s="38" customFormat="1" ht="20.100000000000001" customHeight="1">
      <c r="A166" s="211"/>
      <c r="B166" s="212"/>
      <c r="C166" s="239"/>
      <c r="D166" s="240"/>
    </row>
    <row r="167" spans="1:4" s="38" customFormat="1" ht="20.100000000000001" customHeight="1">
      <c r="A167" s="211"/>
      <c r="B167" s="212"/>
      <c r="C167" s="239"/>
      <c r="D167" s="240"/>
    </row>
    <row r="168" spans="1:4" s="38" customFormat="1" ht="20.100000000000001" customHeight="1">
      <c r="A168" s="211"/>
      <c r="B168" s="212"/>
      <c r="C168" s="239"/>
      <c r="D168" s="240"/>
    </row>
    <row r="169" spans="1:4" s="38" customFormat="1" ht="20.100000000000001" customHeight="1">
      <c r="A169" s="211"/>
      <c r="B169" s="212"/>
      <c r="C169" s="239"/>
      <c r="D169" s="240"/>
    </row>
    <row r="170" spans="1:4" s="38" customFormat="1" ht="20.100000000000001" customHeight="1">
      <c r="A170" s="211"/>
      <c r="B170" s="212"/>
      <c r="C170" s="239"/>
      <c r="D170" s="240"/>
    </row>
    <row r="171" spans="1:4" s="38" customFormat="1" ht="20.100000000000001" customHeight="1">
      <c r="A171" s="211"/>
      <c r="B171" s="212"/>
      <c r="C171" s="239"/>
      <c r="D171" s="240"/>
    </row>
    <row r="172" spans="1:4" s="38" customFormat="1" ht="20.100000000000001" customHeight="1">
      <c r="A172" s="211"/>
      <c r="B172" s="212"/>
      <c r="C172" s="239"/>
      <c r="D172" s="240"/>
    </row>
    <row r="173" spans="1:4" s="38" customFormat="1" ht="20.100000000000001" customHeight="1">
      <c r="A173" s="211"/>
      <c r="B173" s="212"/>
      <c r="C173" s="239"/>
      <c r="D173" s="240"/>
    </row>
    <row r="174" spans="1:4" s="38" customFormat="1" ht="20.100000000000001" customHeight="1">
      <c r="A174" s="211"/>
      <c r="B174" s="212"/>
      <c r="C174" s="239"/>
      <c r="D174" s="240"/>
    </row>
    <row r="175" spans="1:4" s="38" customFormat="1" ht="20.100000000000001" customHeight="1">
      <c r="A175" s="211"/>
      <c r="B175" s="212"/>
      <c r="C175" s="239"/>
      <c r="D175" s="240"/>
    </row>
    <row r="176" spans="1:4" s="38" customFormat="1" ht="20.100000000000001" customHeight="1">
      <c r="A176" s="211"/>
      <c r="B176" s="212"/>
      <c r="C176" s="239"/>
      <c r="D176" s="240"/>
    </row>
    <row r="177" spans="1:4" s="38" customFormat="1" ht="20.100000000000001" customHeight="1">
      <c r="A177" s="211"/>
      <c r="B177" s="212"/>
      <c r="C177" s="239"/>
      <c r="D177" s="240"/>
    </row>
    <row r="178" spans="1:4" s="38" customFormat="1" ht="20.100000000000001" customHeight="1">
      <c r="A178" s="211"/>
      <c r="B178" s="212"/>
      <c r="C178" s="239"/>
      <c r="D178" s="240"/>
    </row>
    <row r="179" spans="1:4" s="38" customFormat="1" ht="20.100000000000001" customHeight="1">
      <c r="A179" s="211"/>
      <c r="B179" s="212"/>
      <c r="C179" s="239"/>
      <c r="D179" s="240"/>
    </row>
    <row r="180" spans="1:4" s="38" customFormat="1" ht="20.100000000000001" customHeight="1">
      <c r="A180" s="211"/>
      <c r="B180" s="212"/>
      <c r="C180" s="239"/>
      <c r="D180" s="240"/>
    </row>
    <row r="181" spans="1:4" s="38" customFormat="1" ht="20.100000000000001" customHeight="1">
      <c r="A181" s="211"/>
      <c r="B181" s="212"/>
      <c r="C181" s="239"/>
      <c r="D181" s="240"/>
    </row>
    <row r="182" spans="1:4" s="38" customFormat="1" ht="20.100000000000001" customHeight="1">
      <c r="A182" s="211"/>
      <c r="B182" s="212"/>
      <c r="C182" s="239"/>
      <c r="D182" s="240"/>
    </row>
    <row r="183" spans="1:4" s="38" customFormat="1" ht="20.100000000000001" customHeight="1">
      <c r="A183" s="211"/>
      <c r="B183" s="212"/>
      <c r="C183" s="239"/>
      <c r="D183" s="240"/>
    </row>
    <row r="184" spans="1:4" s="38" customFormat="1" ht="20.100000000000001" customHeight="1">
      <c r="A184" s="211"/>
      <c r="B184" s="212"/>
      <c r="C184" s="239"/>
      <c r="D184" s="240"/>
    </row>
    <row r="185" spans="1:4" s="38" customFormat="1" ht="20.100000000000001" customHeight="1">
      <c r="A185" s="211"/>
      <c r="B185" s="212"/>
      <c r="C185" s="239"/>
      <c r="D185" s="240"/>
    </row>
    <row r="186" spans="1:4" s="38" customFormat="1" ht="20.100000000000001" customHeight="1">
      <c r="A186" s="211"/>
      <c r="B186" s="212"/>
      <c r="C186" s="239"/>
      <c r="D186" s="240"/>
    </row>
    <row r="187" spans="1:4" s="38" customFormat="1" ht="20.100000000000001" customHeight="1">
      <c r="A187" s="211"/>
      <c r="B187" s="212"/>
      <c r="C187" s="239"/>
      <c r="D187" s="240"/>
    </row>
    <row r="188" spans="1:4" s="38" customFormat="1" ht="20.100000000000001" customHeight="1">
      <c r="A188" s="211"/>
      <c r="B188" s="212"/>
      <c r="C188" s="239"/>
      <c r="D188" s="240"/>
    </row>
    <row r="189" spans="1:4" s="38" customFormat="1" ht="20.100000000000001" customHeight="1">
      <c r="A189" s="211"/>
      <c r="B189" s="212"/>
      <c r="C189" s="239"/>
      <c r="D189" s="240"/>
    </row>
    <row r="190" spans="1:4" s="38" customFormat="1" ht="20.100000000000001" customHeight="1">
      <c r="A190" s="211"/>
      <c r="B190" s="212"/>
      <c r="C190" s="239"/>
      <c r="D190" s="240"/>
    </row>
    <row r="191" spans="1:4" s="38" customFormat="1" ht="20.100000000000001" customHeight="1">
      <c r="A191" s="211"/>
      <c r="B191" s="212"/>
      <c r="C191" s="239"/>
      <c r="D191" s="240"/>
    </row>
    <row r="192" spans="1:4" s="38" customFormat="1" ht="20.100000000000001" customHeight="1">
      <c r="A192" s="211"/>
      <c r="B192" s="212"/>
      <c r="C192" s="239"/>
      <c r="D192" s="240"/>
    </row>
    <row r="193" spans="1:4" s="38" customFormat="1" ht="20.100000000000001" customHeight="1">
      <c r="A193" s="211"/>
      <c r="B193" s="212"/>
      <c r="C193" s="239"/>
      <c r="D193" s="240"/>
    </row>
    <row r="194" spans="1:4" s="38" customFormat="1" ht="20.100000000000001" customHeight="1">
      <c r="A194" s="211"/>
      <c r="B194" s="212"/>
      <c r="C194" s="239"/>
      <c r="D194" s="240"/>
    </row>
    <row r="195" spans="1:4" s="38" customFormat="1" ht="20.100000000000001" customHeight="1">
      <c r="A195" s="211"/>
      <c r="B195" s="212"/>
      <c r="C195" s="239"/>
      <c r="D195" s="240"/>
    </row>
    <row r="196" spans="1:4" s="38" customFormat="1" ht="20.100000000000001" customHeight="1">
      <c r="A196" s="211"/>
      <c r="B196" s="212"/>
      <c r="C196" s="239"/>
      <c r="D196" s="240"/>
    </row>
    <row r="197" spans="1:4" s="38" customFormat="1" ht="20.100000000000001" customHeight="1">
      <c r="A197" s="211"/>
      <c r="B197" s="212"/>
      <c r="C197" s="239"/>
      <c r="D197" s="240"/>
    </row>
    <row r="198" spans="1:4" s="38" customFormat="1" ht="20.100000000000001" customHeight="1">
      <c r="A198" s="211"/>
      <c r="B198" s="212"/>
      <c r="C198" s="239"/>
      <c r="D198" s="240"/>
    </row>
    <row r="199" spans="1:4" s="38" customFormat="1" ht="20.100000000000001" customHeight="1">
      <c r="A199" s="211"/>
      <c r="B199" s="212"/>
      <c r="C199" s="239"/>
      <c r="D199" s="240"/>
    </row>
    <row r="200" spans="1:4" s="38" customFormat="1" ht="20.100000000000001" customHeight="1">
      <c r="A200" s="211"/>
      <c r="B200" s="212"/>
      <c r="C200" s="239"/>
      <c r="D200" s="240"/>
    </row>
    <row r="201" spans="1:4" s="38" customFormat="1" ht="20.100000000000001" customHeight="1">
      <c r="A201" s="211"/>
      <c r="B201" s="212"/>
      <c r="C201" s="239"/>
      <c r="D201" s="240"/>
    </row>
    <row r="202" spans="1:4" s="38" customFormat="1" ht="20.100000000000001" customHeight="1">
      <c r="A202" s="211"/>
      <c r="B202" s="212"/>
      <c r="C202" s="239"/>
      <c r="D202" s="240"/>
    </row>
    <row r="203" spans="1:4" s="38" customFormat="1" ht="20.100000000000001" customHeight="1">
      <c r="A203" s="211"/>
      <c r="B203" s="212"/>
      <c r="C203" s="239"/>
      <c r="D203" s="240"/>
    </row>
    <row r="204" spans="1:4" s="38" customFormat="1" ht="20.100000000000001" customHeight="1">
      <c r="A204" s="211"/>
      <c r="B204" s="212"/>
      <c r="C204" s="239"/>
      <c r="D204" s="240"/>
    </row>
    <row r="205" spans="1:4" s="38" customFormat="1" ht="20.100000000000001" customHeight="1">
      <c r="A205" s="211"/>
      <c r="B205" s="212"/>
      <c r="C205" s="239"/>
      <c r="D205" s="240"/>
    </row>
    <row r="206" spans="1:4" s="38" customFormat="1" ht="20.100000000000001" customHeight="1">
      <c r="A206" s="211"/>
      <c r="B206" s="212"/>
      <c r="C206" s="239"/>
      <c r="D206" s="240"/>
    </row>
    <row r="207" spans="1:4" s="38" customFormat="1" ht="20.100000000000001" customHeight="1">
      <c r="A207" s="211"/>
      <c r="B207" s="212"/>
      <c r="C207" s="239"/>
      <c r="D207" s="240"/>
    </row>
    <row r="208" spans="1:4" s="38" customFormat="1" ht="20.100000000000001" customHeight="1">
      <c r="A208" s="211"/>
      <c r="B208" s="212"/>
      <c r="C208" s="239"/>
      <c r="D208" s="240"/>
    </row>
    <row r="209" spans="1:4" s="38" customFormat="1" ht="20.100000000000001" customHeight="1">
      <c r="A209" s="211"/>
      <c r="B209" s="212"/>
      <c r="C209" s="239"/>
      <c r="D209" s="240"/>
    </row>
    <row r="210" spans="1:4" s="38" customFormat="1" ht="20.100000000000001" customHeight="1">
      <c r="A210" s="211"/>
      <c r="B210" s="212"/>
      <c r="C210" s="239"/>
      <c r="D210" s="240"/>
    </row>
    <row r="211" spans="1:4" s="38" customFormat="1" ht="20.100000000000001" customHeight="1">
      <c r="A211" s="211"/>
      <c r="B211" s="212"/>
      <c r="C211" s="239"/>
      <c r="D211" s="240"/>
    </row>
    <row r="212" spans="1:4" s="38" customFormat="1" ht="20.100000000000001" customHeight="1">
      <c r="A212" s="211"/>
      <c r="B212" s="212"/>
      <c r="C212" s="239"/>
      <c r="D212" s="240"/>
    </row>
    <row r="213" spans="1:4" s="38" customFormat="1" ht="20.100000000000001" customHeight="1">
      <c r="A213" s="211"/>
      <c r="B213" s="212"/>
      <c r="C213" s="239"/>
      <c r="D213" s="240"/>
    </row>
    <row r="214" spans="1:4" s="38" customFormat="1" ht="20.100000000000001" customHeight="1">
      <c r="A214" s="211"/>
      <c r="B214" s="212"/>
      <c r="C214" s="239"/>
      <c r="D214" s="240"/>
    </row>
    <row r="215" spans="1:4" s="38" customFormat="1" ht="20.100000000000001" customHeight="1">
      <c r="A215" s="211"/>
      <c r="B215" s="212"/>
      <c r="C215" s="239"/>
      <c r="D215" s="240"/>
    </row>
    <row r="216" spans="1:4" s="38" customFormat="1" ht="20.100000000000001" customHeight="1">
      <c r="A216" s="211"/>
      <c r="B216" s="212"/>
      <c r="C216" s="239"/>
      <c r="D216" s="240"/>
    </row>
    <row r="217" spans="1:4" s="38" customFormat="1" ht="20.100000000000001" customHeight="1">
      <c r="A217" s="211"/>
      <c r="B217" s="212"/>
      <c r="C217" s="239"/>
      <c r="D217" s="240"/>
    </row>
    <row r="218" spans="1:4" s="38" customFormat="1" ht="20.100000000000001" customHeight="1">
      <c r="A218" s="211"/>
      <c r="B218" s="212"/>
      <c r="C218" s="239"/>
      <c r="D218" s="240"/>
    </row>
    <row r="219" spans="1:4" s="38" customFormat="1" ht="20.100000000000001" customHeight="1">
      <c r="A219" s="211"/>
      <c r="B219" s="212"/>
      <c r="C219" s="239"/>
      <c r="D219" s="240"/>
    </row>
    <row r="220" spans="1:4" s="38" customFormat="1" ht="20.100000000000001" customHeight="1">
      <c r="A220" s="211"/>
      <c r="B220" s="212"/>
      <c r="C220" s="239"/>
      <c r="D220" s="240"/>
    </row>
    <row r="221" spans="1:4" s="38" customFormat="1" ht="20.100000000000001" customHeight="1">
      <c r="A221" s="211"/>
      <c r="B221" s="212"/>
      <c r="C221" s="239"/>
      <c r="D221" s="240"/>
    </row>
    <row r="222" spans="1:4" s="38" customFormat="1" ht="20.100000000000001" customHeight="1">
      <c r="A222" s="211"/>
      <c r="B222" s="212"/>
      <c r="C222" s="239"/>
      <c r="D222" s="240"/>
    </row>
    <row r="223" spans="1:4" s="38" customFormat="1" ht="20.100000000000001" customHeight="1">
      <c r="A223" s="211"/>
      <c r="B223" s="212"/>
      <c r="C223" s="239"/>
      <c r="D223" s="240"/>
    </row>
    <row r="224" spans="1:4" s="38" customFormat="1" ht="20.100000000000001" customHeight="1">
      <c r="A224" s="211"/>
      <c r="B224" s="212"/>
      <c r="C224" s="239"/>
      <c r="D224" s="240"/>
    </row>
    <row r="225" spans="1:4" s="38" customFormat="1" ht="20.100000000000001" customHeight="1">
      <c r="A225" s="211"/>
      <c r="B225" s="212"/>
      <c r="C225" s="239"/>
      <c r="D225" s="240"/>
    </row>
    <row r="226" spans="1:4" s="38" customFormat="1" ht="20.100000000000001" customHeight="1">
      <c r="A226" s="211"/>
      <c r="B226" s="212"/>
      <c r="C226" s="239"/>
      <c r="D226" s="240"/>
    </row>
    <row r="227" spans="1:4" s="38" customFormat="1" ht="20.100000000000001" customHeight="1">
      <c r="A227" s="211"/>
      <c r="B227" s="212"/>
      <c r="C227" s="239"/>
      <c r="D227" s="240"/>
    </row>
    <row r="228" spans="1:4" s="38" customFormat="1" ht="20.100000000000001" customHeight="1">
      <c r="A228" s="211"/>
      <c r="B228" s="212"/>
      <c r="C228" s="239"/>
      <c r="D228" s="240"/>
    </row>
    <row r="229" spans="1:4" s="38" customFormat="1" ht="20.100000000000001" customHeight="1">
      <c r="A229" s="211"/>
      <c r="B229" s="212"/>
      <c r="C229" s="239"/>
      <c r="D229" s="240"/>
    </row>
    <row r="230" spans="1:4" s="38" customFormat="1" ht="20.100000000000001" customHeight="1">
      <c r="A230" s="211"/>
      <c r="B230" s="212"/>
      <c r="C230" s="239"/>
      <c r="D230" s="240"/>
    </row>
    <row r="231" spans="1:4" s="38" customFormat="1" ht="20.100000000000001" customHeight="1">
      <c r="A231" s="211"/>
      <c r="B231" s="212"/>
      <c r="C231" s="239"/>
      <c r="D231" s="240"/>
    </row>
    <row r="232" spans="1:4" s="38" customFormat="1" ht="20.100000000000001" customHeight="1">
      <c r="A232" s="211"/>
      <c r="B232" s="212"/>
      <c r="C232" s="239"/>
      <c r="D232" s="240"/>
    </row>
    <row r="233" spans="1:4" s="38" customFormat="1" ht="20.100000000000001" customHeight="1">
      <c r="A233" s="211"/>
      <c r="B233" s="212"/>
      <c r="C233" s="239"/>
      <c r="D233" s="240"/>
    </row>
    <row r="234" spans="1:4" s="38" customFormat="1" ht="20.100000000000001" customHeight="1">
      <c r="A234" s="211"/>
      <c r="B234" s="212"/>
      <c r="C234" s="239"/>
      <c r="D234" s="240"/>
    </row>
    <row r="235" spans="1:4" s="38" customFormat="1" ht="20.100000000000001" customHeight="1">
      <c r="A235" s="211"/>
      <c r="B235" s="212"/>
      <c r="C235" s="239"/>
      <c r="D235" s="240"/>
    </row>
    <row r="236" spans="1:4" s="38" customFormat="1" ht="20.100000000000001" customHeight="1">
      <c r="A236" s="211"/>
      <c r="B236" s="212"/>
      <c r="C236" s="239"/>
      <c r="D236" s="240"/>
    </row>
    <row r="237" spans="1:4" s="38" customFormat="1" ht="20.100000000000001" customHeight="1">
      <c r="A237" s="211"/>
      <c r="B237" s="212"/>
      <c r="C237" s="239"/>
      <c r="D237" s="240"/>
    </row>
    <row r="238" spans="1:4" s="38" customFormat="1" ht="20.100000000000001" customHeight="1">
      <c r="A238" s="211"/>
      <c r="B238" s="212"/>
      <c r="C238" s="239"/>
      <c r="D238" s="240"/>
    </row>
    <row r="239" spans="1:4" s="38" customFormat="1" ht="20.100000000000001" customHeight="1">
      <c r="A239" s="211"/>
      <c r="B239" s="212"/>
      <c r="C239" s="239"/>
      <c r="D239" s="240"/>
    </row>
    <row r="240" spans="1:4" s="38" customFormat="1" ht="20.100000000000001" customHeight="1">
      <c r="A240" s="211"/>
      <c r="B240" s="212"/>
      <c r="C240" s="239"/>
      <c r="D240" s="240"/>
    </row>
    <row r="241" spans="1:4" s="38" customFormat="1" ht="20.100000000000001" customHeight="1">
      <c r="A241" s="211"/>
      <c r="B241" s="212"/>
      <c r="C241" s="239"/>
      <c r="D241" s="240"/>
    </row>
    <row r="242" spans="1:4" s="38" customFormat="1" ht="20.100000000000001" customHeight="1">
      <c r="A242" s="211"/>
      <c r="B242" s="212"/>
      <c r="C242" s="239"/>
      <c r="D242" s="240"/>
    </row>
    <row r="243" spans="1:4" s="38" customFormat="1" ht="20.100000000000001" customHeight="1">
      <c r="A243" s="211"/>
      <c r="B243" s="212"/>
      <c r="C243" s="239"/>
      <c r="D243" s="240"/>
    </row>
    <row r="244" spans="1:4" s="38" customFormat="1" ht="20.100000000000001" customHeight="1">
      <c r="A244" s="211"/>
      <c r="B244" s="212"/>
      <c r="C244" s="239"/>
      <c r="D244" s="240"/>
    </row>
    <row r="245" spans="1:4" s="38" customFormat="1" ht="20.100000000000001" customHeight="1">
      <c r="A245" s="211"/>
      <c r="B245" s="212"/>
      <c r="C245" s="239"/>
      <c r="D245" s="240"/>
    </row>
    <row r="246" spans="1:4" s="38" customFormat="1" ht="20.100000000000001" customHeight="1">
      <c r="A246" s="211"/>
      <c r="B246" s="212"/>
      <c r="C246" s="239"/>
      <c r="D246" s="240"/>
    </row>
    <row r="247" spans="1:4" s="38" customFormat="1" ht="20.100000000000001" customHeight="1">
      <c r="A247" s="211"/>
      <c r="B247" s="212"/>
      <c r="C247" s="239"/>
      <c r="D247" s="240"/>
    </row>
    <row r="248" spans="1:4" s="38" customFormat="1" ht="20.100000000000001" customHeight="1">
      <c r="A248" s="211"/>
      <c r="B248" s="212"/>
      <c r="C248" s="239"/>
      <c r="D248" s="240"/>
    </row>
    <row r="249" spans="1:4" s="38" customFormat="1" ht="20.100000000000001" customHeight="1">
      <c r="A249" s="211"/>
      <c r="B249" s="212"/>
      <c r="C249" s="239"/>
      <c r="D249" s="240"/>
    </row>
    <row r="250" spans="1:4" s="38" customFormat="1" ht="20.100000000000001" customHeight="1">
      <c r="A250" s="211"/>
      <c r="B250" s="212"/>
      <c r="C250" s="239"/>
      <c r="D250" s="240"/>
    </row>
    <row r="251" spans="1:4" s="38" customFormat="1" ht="20.100000000000001" customHeight="1">
      <c r="A251" s="211"/>
      <c r="B251" s="212"/>
      <c r="C251" s="239"/>
      <c r="D251" s="240"/>
    </row>
    <row r="252" spans="1:4" s="38" customFormat="1" ht="20.100000000000001" customHeight="1">
      <c r="A252" s="211"/>
      <c r="B252" s="212"/>
      <c r="C252" s="239"/>
      <c r="D252" s="240"/>
    </row>
    <row r="253" spans="1:4" s="38" customFormat="1" ht="20.100000000000001" customHeight="1">
      <c r="A253" s="211"/>
      <c r="B253" s="212"/>
      <c r="C253" s="239"/>
      <c r="D253" s="240"/>
    </row>
    <row r="254" spans="1:4" s="38" customFormat="1" ht="20.100000000000001" customHeight="1">
      <c r="A254" s="211"/>
      <c r="B254" s="212"/>
      <c r="C254" s="239"/>
      <c r="D254" s="240"/>
    </row>
    <row r="255" spans="1:4" s="38" customFormat="1" ht="20.100000000000001" customHeight="1">
      <c r="A255" s="211"/>
      <c r="B255" s="212"/>
      <c r="C255" s="239"/>
      <c r="D255" s="240"/>
    </row>
    <row r="256" spans="1:4" s="38" customFormat="1" ht="20.100000000000001" customHeight="1">
      <c r="A256" s="211"/>
      <c r="B256" s="212"/>
      <c r="C256" s="239"/>
      <c r="D256" s="240"/>
    </row>
    <row r="257" spans="1:4" s="38" customFormat="1" ht="20.100000000000001" customHeight="1">
      <c r="A257" s="211"/>
      <c r="B257" s="212"/>
      <c r="C257" s="239"/>
      <c r="D257" s="240"/>
    </row>
    <row r="258" spans="1:4" s="38" customFormat="1" ht="20.100000000000001" customHeight="1">
      <c r="A258" s="211"/>
      <c r="B258" s="212"/>
      <c r="C258" s="239"/>
      <c r="D258" s="240"/>
    </row>
    <row r="259" spans="1:4" s="38" customFormat="1" ht="20.100000000000001" customHeight="1">
      <c r="A259" s="211"/>
      <c r="B259" s="212"/>
      <c r="C259" s="239"/>
      <c r="D259" s="240"/>
    </row>
    <row r="260" spans="1:4" s="38" customFormat="1" ht="20.100000000000001" customHeight="1">
      <c r="A260" s="211"/>
      <c r="B260" s="212"/>
      <c r="C260" s="239"/>
      <c r="D260" s="240"/>
    </row>
    <row r="261" spans="1:4" s="38" customFormat="1" ht="20.100000000000001" customHeight="1">
      <c r="A261" s="211"/>
      <c r="B261" s="212"/>
      <c r="C261" s="239"/>
      <c r="D261" s="240"/>
    </row>
    <row r="262" spans="1:4" s="38" customFormat="1" ht="20.100000000000001" customHeight="1">
      <c r="A262" s="211"/>
      <c r="B262" s="212"/>
      <c r="C262" s="239"/>
      <c r="D262" s="240"/>
    </row>
    <row r="263" spans="1:4" s="38" customFormat="1" ht="20.100000000000001" customHeight="1">
      <c r="A263" s="211"/>
      <c r="B263" s="212"/>
      <c r="C263" s="239"/>
      <c r="D263" s="240"/>
    </row>
    <row r="264" spans="1:4" s="38" customFormat="1" ht="20.100000000000001" customHeight="1">
      <c r="A264" s="211"/>
      <c r="B264" s="212"/>
      <c r="C264" s="239"/>
      <c r="D264" s="240"/>
    </row>
    <row r="265" spans="1:4" s="38" customFormat="1" ht="20.100000000000001" customHeight="1">
      <c r="A265" s="211"/>
      <c r="B265" s="212"/>
      <c r="C265" s="239"/>
      <c r="D265" s="240"/>
    </row>
    <row r="266" spans="1:4" s="38" customFormat="1" ht="20.100000000000001" customHeight="1">
      <c r="A266" s="211"/>
      <c r="B266" s="212"/>
      <c r="C266" s="239"/>
      <c r="D266" s="240"/>
    </row>
    <row r="267" spans="1:4" s="38" customFormat="1" ht="20.100000000000001" customHeight="1">
      <c r="A267" s="211"/>
      <c r="B267" s="212"/>
      <c r="C267" s="239"/>
      <c r="D267" s="240"/>
    </row>
    <row r="268" spans="1:4" s="38" customFormat="1" ht="20.100000000000001" customHeight="1">
      <c r="A268" s="211"/>
      <c r="B268" s="212"/>
      <c r="C268" s="239"/>
      <c r="D268" s="240"/>
    </row>
    <row r="269" spans="1:4" s="38" customFormat="1" ht="20.100000000000001" customHeight="1">
      <c r="A269" s="211"/>
      <c r="B269" s="212"/>
      <c r="C269" s="239"/>
      <c r="D269" s="240"/>
    </row>
    <row r="270" spans="1:4" s="38" customFormat="1" ht="20.100000000000001" customHeight="1">
      <c r="A270" s="211"/>
      <c r="B270" s="212"/>
      <c r="C270" s="239"/>
      <c r="D270" s="240"/>
    </row>
    <row r="271" spans="1:4" s="38" customFormat="1" ht="20.100000000000001" customHeight="1">
      <c r="A271" s="211"/>
      <c r="B271" s="212"/>
      <c r="C271" s="239"/>
      <c r="D271" s="240"/>
    </row>
    <row r="272" spans="1:4" s="38" customFormat="1" ht="20.100000000000001" customHeight="1">
      <c r="A272" s="211"/>
      <c r="B272" s="212"/>
      <c r="C272" s="239"/>
      <c r="D272" s="240"/>
    </row>
    <row r="273" spans="1:4" s="38" customFormat="1" ht="20.100000000000001" customHeight="1">
      <c r="A273" s="211"/>
      <c r="B273" s="212"/>
      <c r="C273" s="239"/>
      <c r="D273" s="240"/>
    </row>
    <row r="274" spans="1:4" s="38" customFormat="1" ht="20.100000000000001" customHeight="1">
      <c r="A274" s="211"/>
      <c r="B274" s="212"/>
      <c r="C274" s="239"/>
      <c r="D274" s="240"/>
    </row>
    <row r="275" spans="1:4" s="38" customFormat="1" ht="20.100000000000001" customHeight="1">
      <c r="A275" s="211"/>
      <c r="B275" s="212"/>
      <c r="C275" s="239"/>
      <c r="D275" s="240"/>
    </row>
    <row r="276" spans="1:4" s="38" customFormat="1" ht="20.100000000000001" customHeight="1">
      <c r="A276" s="211"/>
      <c r="B276" s="212"/>
      <c r="C276" s="239"/>
      <c r="D276" s="240"/>
    </row>
    <row r="277" spans="1:4" s="38" customFormat="1" ht="20.100000000000001" customHeight="1">
      <c r="A277" s="211"/>
      <c r="B277" s="212"/>
      <c r="C277" s="239"/>
      <c r="D277" s="240"/>
    </row>
    <row r="278" spans="1:4" s="38" customFormat="1" ht="20.100000000000001" customHeight="1">
      <c r="A278" s="211"/>
      <c r="B278" s="212"/>
      <c r="C278" s="239"/>
      <c r="D278" s="240"/>
    </row>
    <row r="279" spans="1:4" s="38" customFormat="1" ht="20.100000000000001" customHeight="1">
      <c r="A279" s="211"/>
      <c r="B279" s="212"/>
      <c r="C279" s="239"/>
      <c r="D279" s="240"/>
    </row>
    <row r="280" spans="1:4" s="38" customFormat="1" ht="20.100000000000001" customHeight="1">
      <c r="A280" s="211"/>
      <c r="B280" s="212"/>
      <c r="C280" s="239"/>
      <c r="D280" s="240"/>
    </row>
    <row r="281" spans="1:4" s="38" customFormat="1" ht="20.100000000000001" customHeight="1">
      <c r="A281" s="211"/>
      <c r="B281" s="212"/>
      <c r="C281" s="239"/>
      <c r="D281" s="240"/>
    </row>
    <row r="282" spans="1:4" s="38" customFormat="1" ht="20.100000000000001" customHeight="1">
      <c r="A282" s="211"/>
      <c r="B282" s="212"/>
      <c r="C282" s="239"/>
      <c r="D282" s="240"/>
    </row>
    <row r="283" spans="1:4" s="38" customFormat="1" ht="20.100000000000001" customHeight="1">
      <c r="A283" s="211"/>
      <c r="B283" s="212"/>
      <c r="C283" s="239"/>
      <c r="D283" s="240"/>
    </row>
    <row r="284" spans="1:4" s="38" customFormat="1" ht="20.100000000000001" customHeight="1">
      <c r="A284" s="211"/>
      <c r="B284" s="212"/>
      <c r="C284" s="239"/>
      <c r="D284" s="240"/>
    </row>
    <row r="285" spans="1:4" s="38" customFormat="1" ht="20.100000000000001" customHeight="1">
      <c r="A285" s="211"/>
      <c r="B285" s="212"/>
      <c r="C285" s="239"/>
      <c r="D285" s="240"/>
    </row>
    <row r="286" spans="1:4" s="38" customFormat="1" ht="20.100000000000001" customHeight="1">
      <c r="A286" s="211"/>
      <c r="B286" s="212"/>
      <c r="C286" s="239"/>
      <c r="D286" s="240"/>
    </row>
    <row r="287" spans="1:4" s="38" customFormat="1" ht="20.100000000000001" customHeight="1">
      <c r="A287" s="211"/>
      <c r="B287" s="212"/>
      <c r="C287" s="239"/>
      <c r="D287" s="240"/>
    </row>
    <row r="288" spans="1:4" s="38" customFormat="1" ht="20.100000000000001" customHeight="1">
      <c r="A288" s="211"/>
      <c r="B288" s="212"/>
      <c r="C288" s="239"/>
      <c r="D288" s="240"/>
    </row>
    <row r="289" spans="1:4" s="38" customFormat="1" ht="20.100000000000001" customHeight="1">
      <c r="A289" s="211"/>
      <c r="B289" s="212"/>
      <c r="C289" s="239"/>
      <c r="D289" s="240"/>
    </row>
    <row r="290" spans="1:4" s="38" customFormat="1" ht="20.100000000000001" customHeight="1">
      <c r="A290" s="211"/>
      <c r="B290" s="212"/>
      <c r="C290" s="239"/>
      <c r="D290" s="240"/>
    </row>
    <row r="291" spans="1:4" s="38" customFormat="1" ht="20.100000000000001" customHeight="1">
      <c r="A291" s="211"/>
      <c r="B291" s="212"/>
      <c r="C291" s="239"/>
      <c r="D291" s="240"/>
    </row>
    <row r="292" spans="1:4" s="38" customFormat="1" ht="20.100000000000001" customHeight="1">
      <c r="A292" s="211"/>
      <c r="B292" s="212"/>
      <c r="C292" s="239"/>
      <c r="D292" s="240"/>
    </row>
    <row r="293" spans="1:4" s="38" customFormat="1" ht="20.100000000000001" customHeight="1">
      <c r="A293" s="211"/>
      <c r="B293" s="212"/>
      <c r="C293" s="239"/>
      <c r="D293" s="240"/>
    </row>
    <row r="294" spans="1:4" s="38" customFormat="1" ht="20.100000000000001" customHeight="1">
      <c r="A294" s="211"/>
      <c r="B294" s="212"/>
      <c r="C294" s="239"/>
      <c r="D294" s="240"/>
    </row>
    <row r="295" spans="1:4" s="38" customFormat="1" ht="20.100000000000001" customHeight="1">
      <c r="A295" s="211"/>
      <c r="B295" s="212"/>
      <c r="C295" s="239"/>
      <c r="D295" s="240"/>
    </row>
    <row r="296" spans="1:4" s="38" customFormat="1" ht="20.100000000000001" customHeight="1">
      <c r="A296" s="211"/>
      <c r="B296" s="212"/>
      <c r="C296" s="239"/>
      <c r="D296" s="240"/>
    </row>
    <row r="297" spans="1:4" s="38" customFormat="1" ht="20.100000000000001" customHeight="1">
      <c r="A297" s="211"/>
      <c r="B297" s="212"/>
      <c r="C297" s="239"/>
      <c r="D297" s="240"/>
    </row>
    <row r="298" spans="1:4" s="38" customFormat="1" ht="20.100000000000001" customHeight="1">
      <c r="A298" s="211"/>
      <c r="B298" s="212"/>
      <c r="C298" s="239"/>
      <c r="D298" s="240"/>
    </row>
    <row r="299" spans="1:4" s="38" customFormat="1" ht="20.100000000000001" customHeight="1">
      <c r="A299" s="211"/>
      <c r="B299" s="212"/>
      <c r="C299" s="239"/>
      <c r="D299" s="240"/>
    </row>
    <row r="300" spans="1:4" s="38" customFormat="1" ht="20.100000000000001" customHeight="1">
      <c r="A300" s="211"/>
      <c r="B300" s="212"/>
      <c r="C300" s="239"/>
      <c r="D300" s="240"/>
    </row>
    <row r="301" spans="1:4" s="38" customFormat="1" ht="20.100000000000001" customHeight="1">
      <c r="A301" s="211"/>
      <c r="B301" s="212"/>
      <c r="C301" s="239"/>
      <c r="D301" s="240"/>
    </row>
    <row r="302" spans="1:4" s="38" customFormat="1" ht="20.100000000000001" customHeight="1">
      <c r="A302" s="211"/>
      <c r="B302" s="212"/>
      <c r="C302" s="239"/>
      <c r="D302" s="240"/>
    </row>
    <row r="303" spans="1:4" s="38" customFormat="1" ht="20.100000000000001" customHeight="1">
      <c r="A303" s="211"/>
      <c r="B303" s="212"/>
      <c r="C303" s="239"/>
      <c r="D303" s="240"/>
    </row>
    <row r="304" spans="1:4" s="38" customFormat="1" ht="20.100000000000001" customHeight="1">
      <c r="A304" s="211"/>
      <c r="B304" s="212"/>
      <c r="C304" s="239"/>
      <c r="D304" s="240"/>
    </row>
    <row r="305" spans="1:4" s="38" customFormat="1" ht="20.100000000000001" customHeight="1">
      <c r="A305" s="211"/>
      <c r="B305" s="212"/>
      <c r="C305" s="239"/>
      <c r="D305" s="240"/>
    </row>
    <row r="306" spans="1:4" s="38" customFormat="1" ht="20.100000000000001" customHeight="1">
      <c r="A306" s="211"/>
      <c r="B306" s="212"/>
      <c r="C306" s="239"/>
      <c r="D306" s="240"/>
    </row>
    <row r="307" spans="1:4" s="38" customFormat="1" ht="20.100000000000001" customHeight="1">
      <c r="A307" s="211"/>
      <c r="B307" s="212"/>
      <c r="C307" s="239"/>
      <c r="D307" s="240"/>
    </row>
    <row r="308" spans="1:4" s="38" customFormat="1" ht="20.100000000000001" customHeight="1">
      <c r="A308" s="211"/>
      <c r="B308" s="212"/>
      <c r="C308" s="239"/>
      <c r="D308" s="240"/>
    </row>
    <row r="309" spans="1:4" s="38" customFormat="1" ht="20.100000000000001" customHeight="1">
      <c r="A309" s="211"/>
      <c r="B309" s="212"/>
      <c r="C309" s="239"/>
      <c r="D309" s="240"/>
    </row>
    <row r="310" spans="1:4" s="38" customFormat="1" ht="20.100000000000001" customHeight="1">
      <c r="A310" s="211"/>
      <c r="B310" s="212"/>
      <c r="C310" s="239"/>
      <c r="D310" s="240"/>
    </row>
    <row r="311" spans="1:4" s="38" customFormat="1" ht="20.100000000000001" customHeight="1">
      <c r="A311" s="211"/>
      <c r="B311" s="212"/>
      <c r="C311" s="239"/>
      <c r="D311" s="240"/>
    </row>
    <row r="312" spans="1:4" s="38" customFormat="1" ht="20.100000000000001" customHeight="1">
      <c r="A312" s="211"/>
      <c r="B312" s="212"/>
      <c r="C312" s="239"/>
      <c r="D312" s="240"/>
    </row>
    <row r="313" spans="1:4" s="38" customFormat="1" ht="20.100000000000001" customHeight="1">
      <c r="A313" s="211"/>
      <c r="B313" s="212"/>
      <c r="C313" s="239"/>
      <c r="D313" s="240"/>
    </row>
    <row r="314" spans="1:4" s="38" customFormat="1" ht="20.100000000000001" customHeight="1">
      <c r="A314" s="211"/>
      <c r="B314" s="212"/>
      <c r="C314" s="239"/>
      <c r="D314" s="240"/>
    </row>
    <row r="315" spans="1:4" s="38" customFormat="1" ht="20.100000000000001" customHeight="1">
      <c r="A315" s="211"/>
      <c r="B315" s="212"/>
      <c r="C315" s="239"/>
      <c r="D315" s="240"/>
    </row>
    <row r="316" spans="1:4" s="38" customFormat="1" ht="20.100000000000001" customHeight="1">
      <c r="A316" s="211"/>
      <c r="B316" s="212"/>
      <c r="C316" s="239"/>
      <c r="D316" s="240"/>
    </row>
    <row r="317" spans="1:4" s="38" customFormat="1" ht="20.100000000000001" customHeight="1">
      <c r="A317" s="211"/>
      <c r="B317" s="212"/>
      <c r="C317" s="239"/>
      <c r="D317" s="240"/>
    </row>
    <row r="318" spans="1:4" s="38" customFormat="1" ht="20.100000000000001" customHeight="1">
      <c r="A318" s="211"/>
      <c r="B318" s="212"/>
      <c r="C318" s="239"/>
      <c r="D318" s="240"/>
    </row>
    <row r="319" spans="1:4" s="38" customFormat="1" ht="20.100000000000001" customHeight="1">
      <c r="A319" s="211"/>
      <c r="B319" s="212"/>
      <c r="C319" s="239"/>
      <c r="D319" s="240"/>
    </row>
    <row r="320" spans="1:4" s="38" customFormat="1" ht="20.100000000000001" customHeight="1">
      <c r="A320" s="211"/>
      <c r="B320" s="212"/>
      <c r="C320" s="239"/>
      <c r="D320" s="240"/>
    </row>
    <row r="321" spans="1:4" s="38" customFormat="1" ht="20.100000000000001" customHeight="1">
      <c r="A321" s="211"/>
      <c r="B321" s="212"/>
      <c r="C321" s="239"/>
      <c r="D321" s="240"/>
    </row>
    <row r="322" spans="1:4" s="38" customFormat="1" ht="20.100000000000001" customHeight="1">
      <c r="A322" s="211"/>
      <c r="B322" s="212"/>
      <c r="C322" s="239"/>
      <c r="D322" s="240"/>
    </row>
    <row r="323" spans="1:4" s="38" customFormat="1" ht="20.100000000000001" customHeight="1">
      <c r="A323" s="211"/>
      <c r="B323" s="212"/>
      <c r="C323" s="239"/>
      <c r="D323" s="240"/>
    </row>
    <row r="324" spans="1:4" s="38" customFormat="1" ht="20.100000000000001" customHeight="1">
      <c r="A324" s="211"/>
      <c r="B324" s="212"/>
      <c r="C324" s="239"/>
      <c r="D324" s="240"/>
    </row>
    <row r="325" spans="1:4" s="38" customFormat="1" ht="20.100000000000001" customHeight="1">
      <c r="A325" s="211"/>
      <c r="B325" s="212"/>
      <c r="C325" s="239"/>
      <c r="D325" s="240"/>
    </row>
    <row r="326" spans="1:4" s="38" customFormat="1" ht="20.100000000000001" customHeight="1">
      <c r="A326" s="211"/>
      <c r="B326" s="212"/>
      <c r="C326" s="239"/>
      <c r="D326" s="240"/>
    </row>
    <row r="327" spans="1:4" s="38" customFormat="1" ht="20.100000000000001" customHeight="1">
      <c r="A327" s="211"/>
      <c r="B327" s="212"/>
      <c r="C327" s="239"/>
      <c r="D327" s="240"/>
    </row>
    <row r="328" spans="1:4" s="38" customFormat="1" ht="20.100000000000001" customHeight="1">
      <c r="A328" s="211"/>
      <c r="B328" s="212"/>
      <c r="C328" s="239"/>
      <c r="D328" s="240"/>
    </row>
    <row r="329" spans="1:4" s="38" customFormat="1" ht="20.100000000000001" customHeight="1">
      <c r="A329" s="211"/>
      <c r="B329" s="212"/>
      <c r="C329" s="239"/>
      <c r="D329" s="240"/>
    </row>
    <row r="330" spans="1:4" s="38" customFormat="1" ht="20.100000000000001" customHeight="1">
      <c r="A330" s="211"/>
      <c r="B330" s="212"/>
      <c r="C330" s="239"/>
      <c r="D330" s="240"/>
    </row>
    <row r="331" spans="1:4" s="38" customFormat="1" ht="20.100000000000001" customHeight="1">
      <c r="A331" s="211"/>
      <c r="B331" s="212"/>
      <c r="C331" s="239"/>
      <c r="D331" s="240"/>
    </row>
    <row r="332" spans="1:4" s="38" customFormat="1" ht="20.100000000000001" customHeight="1">
      <c r="A332" s="211"/>
      <c r="B332" s="212"/>
      <c r="C332" s="239"/>
      <c r="D332" s="240"/>
    </row>
    <row r="333" spans="1:4" s="38" customFormat="1" ht="20.100000000000001" customHeight="1">
      <c r="A333" s="211"/>
      <c r="B333" s="212"/>
      <c r="C333" s="239"/>
      <c r="D333" s="240"/>
    </row>
    <row r="334" spans="1:4" s="38" customFormat="1" ht="20.100000000000001" customHeight="1">
      <c r="A334" s="211"/>
      <c r="B334" s="212"/>
      <c r="C334" s="239"/>
      <c r="D334" s="240"/>
    </row>
    <row r="335" spans="1:4" s="38" customFormat="1" ht="20.100000000000001" customHeight="1">
      <c r="A335" s="211"/>
      <c r="B335" s="212"/>
      <c r="C335" s="239"/>
      <c r="D335" s="240"/>
    </row>
    <row r="336" spans="1:4" s="38" customFormat="1" ht="20.100000000000001" customHeight="1">
      <c r="A336" s="211"/>
      <c r="B336" s="212"/>
      <c r="C336" s="239"/>
      <c r="D336" s="240"/>
    </row>
    <row r="337" spans="1:4" s="38" customFormat="1" ht="20.100000000000001" customHeight="1">
      <c r="A337" s="211"/>
      <c r="B337" s="212"/>
      <c r="C337" s="239"/>
      <c r="D337" s="240"/>
    </row>
    <row r="338" spans="1:4" s="38" customFormat="1" ht="20.100000000000001" customHeight="1">
      <c r="A338" s="211"/>
      <c r="B338" s="212"/>
      <c r="C338" s="239"/>
      <c r="D338" s="240"/>
    </row>
    <row r="339" spans="1:4" s="38" customFormat="1" ht="20.100000000000001" customHeight="1">
      <c r="A339" s="211"/>
      <c r="B339" s="212"/>
      <c r="C339" s="239"/>
      <c r="D339" s="240"/>
    </row>
    <row r="340" spans="1:4" s="38" customFormat="1" ht="20.100000000000001" customHeight="1">
      <c r="A340" s="211"/>
      <c r="B340" s="212"/>
      <c r="C340" s="239"/>
      <c r="D340" s="240"/>
    </row>
    <row r="341" spans="1:4" s="38" customFormat="1" ht="20.100000000000001" customHeight="1">
      <c r="A341" s="211"/>
      <c r="B341" s="212"/>
      <c r="C341" s="239"/>
      <c r="D341" s="240"/>
    </row>
    <row r="342" spans="1:4" s="38" customFormat="1" ht="20.100000000000001" customHeight="1">
      <c r="A342" s="211"/>
      <c r="B342" s="212"/>
      <c r="C342" s="239"/>
      <c r="D342" s="240"/>
    </row>
    <row r="343" spans="1:4" s="38" customFormat="1" ht="20.100000000000001" customHeight="1">
      <c r="A343" s="211"/>
      <c r="B343" s="212"/>
      <c r="C343" s="239"/>
      <c r="D343" s="240"/>
    </row>
    <row r="344" spans="1:4" s="38" customFormat="1" ht="20.100000000000001" customHeight="1">
      <c r="A344" s="211"/>
      <c r="B344" s="212"/>
      <c r="C344" s="239"/>
      <c r="D344" s="240"/>
    </row>
    <row r="345" spans="1:4" s="38" customFormat="1" ht="20.100000000000001" customHeight="1">
      <c r="A345" s="211"/>
      <c r="B345" s="212"/>
      <c r="C345" s="239"/>
      <c r="D345" s="240"/>
    </row>
    <row r="346" spans="1:4" s="38" customFormat="1" ht="20.100000000000001" customHeight="1">
      <c r="A346" s="211"/>
      <c r="B346" s="212"/>
      <c r="C346" s="239"/>
      <c r="D346" s="240"/>
    </row>
    <row r="347" spans="1:4" s="38" customFormat="1" ht="20.100000000000001" customHeight="1">
      <c r="A347" s="211"/>
      <c r="B347" s="212"/>
      <c r="C347" s="239"/>
      <c r="D347" s="240"/>
    </row>
    <row r="348" spans="1:4" s="38" customFormat="1" ht="20.100000000000001" customHeight="1">
      <c r="A348" s="211"/>
      <c r="B348" s="212"/>
      <c r="C348" s="239"/>
      <c r="D348" s="240"/>
    </row>
    <row r="349" spans="1:4" s="38" customFormat="1" ht="20.100000000000001" customHeight="1">
      <c r="A349" s="211"/>
      <c r="B349" s="212"/>
      <c r="C349" s="239"/>
      <c r="D349" s="240"/>
    </row>
    <row r="350" spans="1:4" s="38" customFormat="1" ht="20.100000000000001" customHeight="1">
      <c r="A350" s="211"/>
      <c r="B350" s="212"/>
      <c r="C350" s="239"/>
      <c r="D350" s="240"/>
    </row>
    <row r="351" spans="1:4" s="38" customFormat="1" ht="20.100000000000001" customHeight="1">
      <c r="A351" s="211"/>
      <c r="B351" s="212"/>
      <c r="C351" s="239"/>
      <c r="D351" s="240"/>
    </row>
    <row r="352" spans="1:4" s="38" customFormat="1" ht="20.100000000000001" customHeight="1">
      <c r="A352" s="211"/>
      <c r="B352" s="212"/>
      <c r="C352" s="239"/>
      <c r="D352" s="240"/>
    </row>
    <row r="353" spans="1:4" s="38" customFormat="1" ht="20.100000000000001" customHeight="1">
      <c r="A353" s="211"/>
      <c r="B353" s="212"/>
      <c r="C353" s="239"/>
      <c r="D353" s="240"/>
    </row>
    <row r="354" spans="1:4" s="38" customFormat="1" ht="20.100000000000001" customHeight="1">
      <c r="A354" s="211"/>
      <c r="B354" s="212"/>
      <c r="C354" s="239"/>
      <c r="D354" s="240"/>
    </row>
    <row r="355" spans="1:4" s="38" customFormat="1" ht="20.100000000000001" customHeight="1">
      <c r="A355" s="211"/>
      <c r="B355" s="212"/>
      <c r="C355" s="239"/>
      <c r="D355" s="240"/>
    </row>
    <row r="356" spans="1:4" s="38" customFormat="1" ht="20.100000000000001" customHeight="1">
      <c r="A356" s="211"/>
      <c r="B356" s="212"/>
      <c r="C356" s="239"/>
      <c r="D356" s="240"/>
    </row>
    <row r="357" spans="1:4" s="38" customFormat="1" ht="20.100000000000001" customHeight="1">
      <c r="A357" s="211"/>
      <c r="B357" s="212"/>
      <c r="C357" s="239"/>
      <c r="D357" s="240"/>
    </row>
    <row r="358" spans="1:4" s="38" customFormat="1" ht="20.100000000000001" customHeight="1">
      <c r="A358" s="211"/>
      <c r="B358" s="212"/>
      <c r="C358" s="239"/>
      <c r="D358" s="240"/>
    </row>
    <row r="359" spans="1:4" s="38" customFormat="1" ht="20.100000000000001" customHeight="1">
      <c r="A359" s="211"/>
      <c r="B359" s="212"/>
      <c r="C359" s="239"/>
      <c r="D359" s="240"/>
    </row>
    <row r="360" spans="1:4" s="38" customFormat="1" ht="20.100000000000001" customHeight="1">
      <c r="A360" s="211"/>
      <c r="B360" s="212"/>
      <c r="C360" s="239"/>
      <c r="D360" s="240"/>
    </row>
    <row r="361" spans="1:4" s="38" customFormat="1" ht="20.100000000000001" customHeight="1">
      <c r="A361" s="211"/>
      <c r="B361" s="212"/>
      <c r="C361" s="239"/>
      <c r="D361" s="240"/>
    </row>
    <row r="362" spans="1:4" s="38" customFormat="1" ht="20.100000000000001" customHeight="1">
      <c r="A362" s="211"/>
      <c r="B362" s="212"/>
      <c r="C362" s="239"/>
      <c r="D362" s="240"/>
    </row>
    <row r="363" spans="1:4" s="38" customFormat="1" ht="20.100000000000001" customHeight="1">
      <c r="A363" s="211"/>
      <c r="B363" s="212"/>
      <c r="C363" s="239"/>
      <c r="D363" s="240"/>
    </row>
    <row r="364" spans="1:4" s="38" customFormat="1" ht="20.100000000000001" customHeight="1">
      <c r="A364" s="211"/>
      <c r="B364" s="212"/>
      <c r="C364" s="239"/>
      <c r="D364" s="240"/>
    </row>
    <row r="365" spans="1:4" s="38" customFormat="1" ht="20.100000000000001" customHeight="1">
      <c r="A365" s="211"/>
      <c r="B365" s="212"/>
      <c r="C365" s="239"/>
      <c r="D365" s="240"/>
    </row>
    <row r="366" spans="1:4" s="38" customFormat="1" ht="20.100000000000001" customHeight="1">
      <c r="A366" s="211"/>
      <c r="B366" s="212"/>
      <c r="C366" s="239"/>
      <c r="D366" s="240"/>
    </row>
    <row r="367" spans="1:4" s="38" customFormat="1" ht="20.100000000000001" customHeight="1">
      <c r="A367" s="211"/>
      <c r="B367" s="212"/>
      <c r="C367" s="239"/>
      <c r="D367" s="240"/>
    </row>
    <row r="368" spans="1:4" s="38" customFormat="1" ht="20.100000000000001" customHeight="1">
      <c r="A368" s="211"/>
      <c r="B368" s="212"/>
      <c r="C368" s="239"/>
      <c r="D368" s="240"/>
    </row>
    <row r="369" spans="1:4" s="38" customFormat="1" ht="20.100000000000001" customHeight="1">
      <c r="A369" s="211"/>
      <c r="B369" s="212"/>
      <c r="C369" s="239"/>
      <c r="D369" s="240"/>
    </row>
    <row r="370" spans="1:4" s="38" customFormat="1" ht="20.100000000000001" customHeight="1">
      <c r="A370" s="211"/>
      <c r="B370" s="212"/>
      <c r="C370" s="239"/>
      <c r="D370" s="240"/>
    </row>
    <row r="371" spans="1:4" s="38" customFormat="1" ht="20.100000000000001" customHeight="1">
      <c r="A371" s="211"/>
      <c r="B371" s="212"/>
      <c r="C371" s="239"/>
      <c r="D371" s="240"/>
    </row>
    <row r="372" spans="1:4" s="38" customFormat="1" ht="20.100000000000001" customHeight="1">
      <c r="A372" s="211"/>
      <c r="B372" s="212"/>
      <c r="C372" s="239"/>
      <c r="D372" s="240"/>
    </row>
    <row r="373" spans="1:4" s="38" customFormat="1" ht="20.100000000000001" customHeight="1">
      <c r="A373" s="211"/>
      <c r="B373" s="212"/>
      <c r="C373" s="239"/>
      <c r="D373" s="240"/>
    </row>
    <row r="374" spans="1:4" s="38" customFormat="1" ht="20.100000000000001" customHeight="1">
      <c r="A374" s="211"/>
      <c r="B374" s="212"/>
      <c r="C374" s="239"/>
      <c r="D374" s="240"/>
    </row>
    <row r="375" spans="1:4" s="38" customFormat="1" ht="20.100000000000001" customHeight="1">
      <c r="A375" s="211"/>
      <c r="B375" s="212"/>
      <c r="C375" s="239"/>
      <c r="D375" s="240"/>
    </row>
    <row r="376" spans="1:4" s="38" customFormat="1" ht="20.100000000000001" customHeight="1">
      <c r="A376" s="211"/>
      <c r="B376" s="212"/>
      <c r="C376" s="239"/>
      <c r="D376" s="240"/>
    </row>
    <row r="377" spans="1:4" s="38" customFormat="1" ht="20.100000000000001" customHeight="1">
      <c r="A377" s="211"/>
      <c r="B377" s="212"/>
      <c r="C377" s="239"/>
      <c r="D377" s="240"/>
    </row>
    <row r="378" spans="1:4" s="38" customFormat="1" ht="20.100000000000001" customHeight="1">
      <c r="A378" s="211"/>
      <c r="B378" s="212"/>
      <c r="C378" s="239"/>
      <c r="D378" s="240"/>
    </row>
    <row r="379" spans="1:4" s="38" customFormat="1" ht="20.100000000000001" customHeight="1">
      <c r="A379" s="211"/>
      <c r="B379" s="212"/>
      <c r="C379" s="239"/>
      <c r="D379" s="240"/>
    </row>
    <row r="380" spans="1:4" s="38" customFormat="1" ht="20.100000000000001" customHeight="1">
      <c r="A380" s="211"/>
      <c r="B380" s="212"/>
      <c r="C380" s="239"/>
      <c r="D380" s="240"/>
    </row>
    <row r="381" spans="1:4" s="38" customFormat="1" ht="20.100000000000001" customHeight="1">
      <c r="A381" s="211"/>
      <c r="B381" s="212"/>
      <c r="C381" s="239"/>
      <c r="D381" s="240"/>
    </row>
    <row r="382" spans="1:4" s="38" customFormat="1" ht="20.100000000000001" customHeight="1">
      <c r="A382" s="211"/>
      <c r="B382" s="212"/>
      <c r="C382" s="239"/>
      <c r="D382" s="240"/>
    </row>
    <row r="383" spans="1:4" s="38" customFormat="1" ht="20.100000000000001" customHeight="1">
      <c r="A383" s="211"/>
      <c r="B383" s="212"/>
      <c r="C383" s="239"/>
      <c r="D383" s="240"/>
    </row>
    <row r="384" spans="1:4" s="38" customFormat="1" ht="20.100000000000001" customHeight="1">
      <c r="A384" s="211"/>
      <c r="B384" s="212"/>
      <c r="C384" s="239"/>
      <c r="D384" s="240"/>
    </row>
    <row r="385" spans="1:4" s="38" customFormat="1" ht="20.100000000000001" customHeight="1">
      <c r="A385" s="211"/>
      <c r="B385" s="212"/>
      <c r="C385" s="239"/>
      <c r="D385" s="240"/>
    </row>
    <row r="386" spans="1:4" s="38" customFormat="1" ht="20.100000000000001" customHeight="1">
      <c r="A386" s="211"/>
      <c r="B386" s="212"/>
      <c r="C386" s="239"/>
      <c r="D386" s="240"/>
    </row>
    <row r="387" spans="1:4" s="38" customFormat="1" ht="20.100000000000001" customHeight="1">
      <c r="A387" s="211"/>
      <c r="B387" s="212"/>
      <c r="C387" s="239"/>
      <c r="D387" s="240"/>
    </row>
    <row r="388" spans="1:4" s="38" customFormat="1" ht="20.100000000000001" customHeight="1">
      <c r="A388" s="211"/>
      <c r="B388" s="212"/>
      <c r="C388" s="239"/>
      <c r="D388" s="240"/>
    </row>
    <row r="389" spans="1:4" s="38" customFormat="1" ht="20.100000000000001" customHeight="1">
      <c r="A389" s="211"/>
      <c r="B389" s="212"/>
      <c r="C389" s="239"/>
      <c r="D389" s="240"/>
    </row>
    <row r="390" spans="1:4" s="38" customFormat="1" ht="20.100000000000001" customHeight="1">
      <c r="A390" s="211"/>
      <c r="B390" s="212"/>
      <c r="C390" s="239"/>
      <c r="D390" s="240"/>
    </row>
    <row r="391" spans="1:4" s="38" customFormat="1" ht="20.100000000000001" customHeight="1">
      <c r="A391" s="211"/>
      <c r="B391" s="212"/>
      <c r="C391" s="239"/>
      <c r="D391" s="240"/>
    </row>
    <row r="392" spans="1:4" s="38" customFormat="1" ht="20.100000000000001" customHeight="1">
      <c r="A392" s="211"/>
      <c r="B392" s="212"/>
      <c r="C392" s="239"/>
      <c r="D392" s="240"/>
    </row>
    <row r="393" spans="1:4" s="38" customFormat="1" ht="20.100000000000001" customHeight="1">
      <c r="A393" s="211"/>
      <c r="B393" s="212"/>
      <c r="C393" s="239"/>
      <c r="D393" s="240"/>
    </row>
    <row r="394" spans="1:4" s="38" customFormat="1" ht="20.100000000000001" customHeight="1">
      <c r="A394" s="211"/>
      <c r="B394" s="212"/>
      <c r="C394" s="239"/>
      <c r="D394" s="240"/>
    </row>
    <row r="395" spans="1:4" s="38" customFormat="1" ht="20.100000000000001" customHeight="1">
      <c r="A395" s="211"/>
      <c r="B395" s="212"/>
      <c r="C395" s="239"/>
      <c r="D395" s="240"/>
    </row>
    <row r="396" spans="1:4" s="38" customFormat="1" ht="20.100000000000001" customHeight="1">
      <c r="A396" s="211"/>
      <c r="B396" s="212"/>
      <c r="C396" s="239"/>
      <c r="D396" s="240"/>
    </row>
    <row r="397" spans="1:4" s="38" customFormat="1" ht="20.100000000000001" customHeight="1">
      <c r="A397" s="211"/>
      <c r="B397" s="212"/>
      <c r="C397" s="239"/>
      <c r="D397" s="240"/>
    </row>
    <row r="398" spans="1:4" s="38" customFormat="1" ht="20.100000000000001" customHeight="1">
      <c r="A398" s="211"/>
      <c r="B398" s="212"/>
      <c r="C398" s="239"/>
      <c r="D398" s="240"/>
    </row>
    <row r="399" spans="1:4" s="38" customFormat="1" ht="20.100000000000001" customHeight="1">
      <c r="A399" s="211"/>
      <c r="B399" s="212"/>
      <c r="C399" s="239"/>
      <c r="D399" s="240"/>
    </row>
    <row r="400" spans="1:4" s="38" customFormat="1" ht="20.100000000000001" customHeight="1">
      <c r="A400" s="211"/>
      <c r="B400" s="212"/>
      <c r="C400" s="239"/>
      <c r="D400" s="240"/>
    </row>
    <row r="401" spans="1:4" s="38" customFormat="1" ht="20.100000000000001" customHeight="1">
      <c r="A401" s="211"/>
      <c r="B401" s="212"/>
      <c r="C401" s="239"/>
      <c r="D401" s="240"/>
    </row>
    <row r="402" spans="1:4" s="38" customFormat="1" ht="20.100000000000001" customHeight="1">
      <c r="A402" s="211"/>
      <c r="B402" s="212"/>
      <c r="C402" s="239"/>
      <c r="D402" s="240"/>
    </row>
    <row r="403" spans="1:4" s="38" customFormat="1" ht="20.100000000000001" customHeight="1">
      <c r="A403" s="211"/>
      <c r="B403" s="212"/>
      <c r="C403" s="239"/>
      <c r="D403" s="240"/>
    </row>
    <row r="404" spans="1:4" s="38" customFormat="1" ht="20.100000000000001" customHeight="1">
      <c r="A404" s="211"/>
      <c r="B404" s="212"/>
      <c r="C404" s="239"/>
      <c r="D404" s="240"/>
    </row>
    <row r="405" spans="1:4" s="38" customFormat="1" ht="20.100000000000001" customHeight="1">
      <c r="A405" s="211"/>
      <c r="B405" s="212"/>
      <c r="C405" s="239"/>
      <c r="D405" s="240"/>
    </row>
    <row r="406" spans="1:4" s="38" customFormat="1" ht="20.100000000000001" customHeight="1">
      <c r="A406" s="211"/>
      <c r="B406" s="212"/>
      <c r="C406" s="239"/>
      <c r="D406" s="240"/>
    </row>
    <row r="407" spans="1:4" s="38" customFormat="1" ht="20.100000000000001" customHeight="1">
      <c r="A407" s="211"/>
      <c r="B407" s="212"/>
      <c r="C407" s="239"/>
      <c r="D407" s="240"/>
    </row>
    <row r="408" spans="1:4" s="38" customFormat="1" ht="20.100000000000001" customHeight="1">
      <c r="A408" s="211"/>
      <c r="B408" s="212"/>
      <c r="C408" s="239"/>
      <c r="D408" s="240"/>
    </row>
    <row r="409" spans="1:4" s="38" customFormat="1" ht="20.100000000000001" customHeight="1">
      <c r="A409" s="211"/>
      <c r="B409" s="212"/>
      <c r="C409" s="239"/>
      <c r="D409" s="240"/>
    </row>
    <row r="410" spans="1:4" s="38" customFormat="1" ht="20.100000000000001" customHeight="1">
      <c r="A410" s="211"/>
      <c r="B410" s="212"/>
      <c r="C410" s="239"/>
      <c r="D410" s="240"/>
    </row>
    <row r="411" spans="1:4" s="38" customFormat="1" ht="20.100000000000001" customHeight="1">
      <c r="A411" s="211"/>
      <c r="B411" s="212"/>
      <c r="C411" s="239"/>
      <c r="D411" s="240"/>
    </row>
    <row r="412" spans="1:4" s="38" customFormat="1" ht="20.100000000000001" customHeight="1">
      <c r="A412" s="211"/>
      <c r="B412" s="212"/>
      <c r="C412" s="239"/>
      <c r="D412" s="240"/>
    </row>
    <row r="413" spans="1:4" s="38" customFormat="1" ht="20.100000000000001" customHeight="1">
      <c r="A413" s="211"/>
      <c r="B413" s="212"/>
      <c r="C413" s="239"/>
      <c r="D413" s="240"/>
    </row>
    <row r="414" spans="1:4" s="38" customFormat="1" ht="20.100000000000001" customHeight="1">
      <c r="A414" s="211"/>
      <c r="B414" s="212"/>
      <c r="C414" s="239"/>
      <c r="D414" s="240"/>
    </row>
    <row r="415" spans="1:4" s="38" customFormat="1" ht="20.100000000000001" customHeight="1">
      <c r="A415" s="211"/>
      <c r="B415" s="212"/>
      <c r="C415" s="239"/>
      <c r="D415" s="240"/>
    </row>
    <row r="416" spans="1:4" s="38" customFormat="1" ht="20.100000000000001" customHeight="1">
      <c r="A416" s="211"/>
      <c r="B416" s="212"/>
      <c r="C416" s="239"/>
      <c r="D416" s="240"/>
    </row>
    <row r="417" spans="1:4" s="38" customFormat="1" ht="20.100000000000001" customHeight="1">
      <c r="A417" s="211"/>
      <c r="B417" s="212"/>
      <c r="C417" s="239"/>
      <c r="D417" s="240"/>
    </row>
    <row r="418" spans="1:4" s="38" customFormat="1" ht="20.100000000000001" customHeight="1">
      <c r="A418" s="211"/>
      <c r="B418" s="212"/>
      <c r="C418" s="239"/>
      <c r="D418" s="240"/>
    </row>
    <row r="419" spans="1:4" s="38" customFormat="1" ht="20.100000000000001" customHeight="1">
      <c r="A419" s="211"/>
      <c r="B419" s="212"/>
      <c r="C419" s="239"/>
      <c r="D419" s="240"/>
    </row>
    <row r="420" spans="1:4" s="38" customFormat="1" ht="20.100000000000001" customHeight="1">
      <c r="A420" s="211"/>
      <c r="B420" s="212"/>
      <c r="C420" s="239"/>
      <c r="D420" s="240"/>
    </row>
    <row r="421" spans="1:4" s="38" customFormat="1" ht="20.100000000000001" customHeight="1">
      <c r="A421" s="211"/>
      <c r="B421" s="212"/>
      <c r="C421" s="239"/>
      <c r="D421" s="240"/>
    </row>
    <row r="422" spans="1:4" s="38" customFormat="1" ht="20.100000000000001" customHeight="1">
      <c r="A422" s="211"/>
      <c r="B422" s="212"/>
      <c r="C422" s="239"/>
      <c r="D422" s="240"/>
    </row>
    <row r="423" spans="1:4" s="38" customFormat="1" ht="20.100000000000001" customHeight="1">
      <c r="A423" s="211"/>
      <c r="B423" s="212"/>
      <c r="C423" s="239"/>
      <c r="D423" s="240"/>
    </row>
    <row r="424" spans="1:4" s="38" customFormat="1" ht="20.100000000000001" customHeight="1">
      <c r="A424" s="211"/>
      <c r="B424" s="212"/>
      <c r="C424" s="239"/>
      <c r="D424" s="240"/>
    </row>
    <row r="425" spans="1:4" s="38" customFormat="1" ht="20.100000000000001" customHeight="1">
      <c r="A425" s="211"/>
      <c r="B425" s="212"/>
      <c r="C425" s="239"/>
      <c r="D425" s="240"/>
    </row>
    <row r="426" spans="1:4" s="38" customFormat="1" ht="20.100000000000001" customHeight="1">
      <c r="A426" s="211"/>
      <c r="B426" s="212"/>
      <c r="C426" s="239"/>
      <c r="D426" s="240"/>
    </row>
    <row r="427" spans="1:4" s="38" customFormat="1" ht="20.100000000000001" customHeight="1">
      <c r="A427" s="211"/>
      <c r="B427" s="212"/>
      <c r="C427" s="239"/>
      <c r="D427" s="240"/>
    </row>
    <row r="428" spans="1:4" s="38" customFormat="1" ht="20.100000000000001" customHeight="1">
      <c r="A428" s="211"/>
      <c r="B428" s="212"/>
      <c r="C428" s="239"/>
      <c r="D428" s="240"/>
    </row>
    <row r="429" spans="1:4" s="38" customFormat="1" ht="20.100000000000001" customHeight="1">
      <c r="A429" s="211"/>
      <c r="B429" s="212"/>
      <c r="C429" s="239"/>
      <c r="D429" s="240"/>
    </row>
    <row r="430" spans="1:4" s="38" customFormat="1" ht="20.100000000000001" customHeight="1">
      <c r="A430" s="211"/>
      <c r="B430" s="212"/>
      <c r="C430" s="239"/>
      <c r="D430" s="240"/>
    </row>
    <row r="431" spans="1:4" s="38" customFormat="1" ht="20.100000000000001" customHeight="1">
      <c r="A431" s="211"/>
      <c r="B431" s="212"/>
      <c r="C431" s="239"/>
      <c r="D431" s="240"/>
    </row>
    <row r="432" spans="1:4" s="38" customFormat="1" ht="20.100000000000001" customHeight="1">
      <c r="A432" s="211"/>
      <c r="B432" s="212"/>
      <c r="C432" s="239"/>
      <c r="D432" s="240"/>
    </row>
    <row r="433" spans="1:4" s="38" customFormat="1" ht="20.100000000000001" customHeight="1">
      <c r="A433" s="211"/>
      <c r="B433" s="212"/>
      <c r="C433" s="239"/>
      <c r="D433" s="240"/>
    </row>
    <row r="434" spans="1:4" s="38" customFormat="1" ht="20.100000000000001" customHeight="1">
      <c r="A434" s="211"/>
      <c r="B434" s="212"/>
      <c r="C434" s="239"/>
      <c r="D434" s="240"/>
    </row>
    <row r="435" spans="1:4" s="38" customFormat="1" ht="20.100000000000001" customHeight="1">
      <c r="A435" s="211"/>
      <c r="B435" s="212"/>
      <c r="C435" s="239"/>
      <c r="D435" s="240"/>
    </row>
    <row r="436" spans="1:4" s="38" customFormat="1" ht="20.100000000000001" customHeight="1">
      <c r="A436" s="211"/>
      <c r="B436" s="212"/>
      <c r="C436" s="239"/>
      <c r="D436" s="240"/>
    </row>
    <row r="437" spans="1:4" s="38" customFormat="1" ht="20.100000000000001" customHeight="1">
      <c r="A437" s="211"/>
      <c r="B437" s="212"/>
      <c r="C437" s="239"/>
      <c r="D437" s="240"/>
    </row>
    <row r="438" spans="1:4" s="38" customFormat="1" ht="20.100000000000001" customHeight="1">
      <c r="A438" s="211"/>
      <c r="B438" s="212"/>
      <c r="C438" s="239"/>
      <c r="D438" s="240"/>
    </row>
    <row r="439" spans="1:4" s="38" customFormat="1" ht="20.100000000000001" customHeight="1">
      <c r="A439" s="211"/>
      <c r="B439" s="212"/>
      <c r="C439" s="239"/>
      <c r="D439" s="240"/>
    </row>
    <row r="440" spans="1:4" s="38" customFormat="1" ht="20.100000000000001" customHeight="1">
      <c r="A440" s="211"/>
      <c r="B440" s="212"/>
      <c r="C440" s="239"/>
      <c r="D440" s="240"/>
    </row>
    <row r="441" spans="1:4" s="38" customFormat="1" ht="20.100000000000001" customHeight="1">
      <c r="A441" s="211"/>
      <c r="B441" s="212"/>
      <c r="C441" s="239"/>
      <c r="D441" s="240"/>
    </row>
    <row r="442" spans="1:4" s="38" customFormat="1" ht="20.100000000000001" customHeight="1">
      <c r="A442" s="211"/>
      <c r="B442" s="212"/>
      <c r="C442" s="239"/>
      <c r="D442" s="240"/>
    </row>
    <row r="443" spans="1:4" s="38" customFormat="1" ht="20.100000000000001" customHeight="1">
      <c r="A443" s="211"/>
      <c r="B443" s="212"/>
      <c r="C443" s="239"/>
      <c r="D443" s="240"/>
    </row>
    <row r="444" spans="1:4" s="38" customFormat="1" ht="20.100000000000001" customHeight="1">
      <c r="A444" s="211"/>
      <c r="B444" s="212"/>
      <c r="C444" s="239"/>
      <c r="D444" s="240"/>
    </row>
    <row r="445" spans="1:4" s="38" customFormat="1" ht="20.100000000000001" customHeight="1">
      <c r="A445" s="211"/>
      <c r="B445" s="212"/>
      <c r="C445" s="239"/>
      <c r="D445" s="240"/>
    </row>
    <row r="446" spans="1:4" s="38" customFormat="1" ht="20.100000000000001" customHeight="1">
      <c r="A446" s="211"/>
      <c r="B446" s="212"/>
      <c r="C446" s="239"/>
      <c r="D446" s="240"/>
    </row>
    <row r="447" spans="1:4" s="38" customFormat="1" ht="20.100000000000001" customHeight="1">
      <c r="A447" s="211"/>
      <c r="B447" s="212"/>
      <c r="C447" s="239"/>
      <c r="D447" s="240"/>
    </row>
    <row r="448" spans="1:4" s="38" customFormat="1" ht="20.100000000000001" customHeight="1">
      <c r="A448" s="211"/>
      <c r="B448" s="212"/>
      <c r="C448" s="239"/>
      <c r="D448" s="240"/>
    </row>
    <row r="449" spans="1:4" s="38" customFormat="1" ht="20.100000000000001" customHeight="1">
      <c r="A449" s="211"/>
      <c r="B449" s="212"/>
      <c r="C449" s="239"/>
      <c r="D449" s="240"/>
    </row>
    <row r="450" spans="1:4" s="38" customFormat="1" ht="20.100000000000001" customHeight="1">
      <c r="A450" s="211"/>
      <c r="B450" s="212"/>
      <c r="C450" s="239"/>
      <c r="D450" s="240"/>
    </row>
    <row r="451" spans="1:4" s="38" customFormat="1" ht="20.100000000000001" customHeight="1">
      <c r="A451" s="211"/>
      <c r="B451" s="212"/>
      <c r="C451" s="239"/>
      <c r="D451" s="240"/>
    </row>
    <row r="452" spans="1:4" s="38" customFormat="1" ht="20.100000000000001" customHeight="1">
      <c r="A452" s="211"/>
      <c r="B452" s="212"/>
      <c r="C452" s="239"/>
      <c r="D452" s="240"/>
    </row>
    <row r="453" spans="1:4" s="38" customFormat="1" ht="20.100000000000001" customHeight="1">
      <c r="A453" s="211"/>
      <c r="B453" s="212"/>
      <c r="C453" s="239"/>
      <c r="D453" s="240"/>
    </row>
    <row r="454" spans="1:4" s="38" customFormat="1" ht="20.100000000000001" customHeight="1">
      <c r="A454" s="211"/>
      <c r="B454" s="212"/>
      <c r="C454" s="239"/>
      <c r="D454" s="240"/>
    </row>
    <row r="455" spans="1:4" s="38" customFormat="1" ht="20.100000000000001" customHeight="1">
      <c r="A455" s="211"/>
      <c r="B455" s="212"/>
      <c r="C455" s="239"/>
      <c r="D455" s="240"/>
    </row>
    <row r="456" spans="1:4" s="38" customFormat="1" ht="20.100000000000001" customHeight="1">
      <c r="A456" s="211"/>
      <c r="B456" s="212"/>
      <c r="C456" s="239"/>
      <c r="D456" s="240"/>
    </row>
    <row r="457" spans="1:4" s="38" customFormat="1" ht="20.100000000000001" customHeight="1">
      <c r="A457" s="211"/>
      <c r="B457" s="212"/>
      <c r="C457" s="239"/>
      <c r="D457" s="240"/>
    </row>
    <row r="458" spans="1:4" s="38" customFormat="1" ht="20.100000000000001" customHeight="1">
      <c r="A458" s="211"/>
      <c r="B458" s="212"/>
      <c r="C458" s="239"/>
      <c r="D458" s="240"/>
    </row>
    <row r="459" spans="1:4" s="38" customFormat="1" ht="20.100000000000001" customHeight="1">
      <c r="A459" s="211"/>
      <c r="B459" s="212"/>
      <c r="C459" s="239"/>
      <c r="D459" s="240"/>
    </row>
    <row r="460" spans="1:4" s="38" customFormat="1" ht="20.100000000000001" customHeight="1">
      <c r="A460" s="211"/>
      <c r="B460" s="212"/>
      <c r="C460" s="239"/>
      <c r="D460" s="240"/>
    </row>
    <row r="461" spans="1:4" s="38" customFormat="1" ht="20.100000000000001" customHeight="1">
      <c r="A461" s="211"/>
      <c r="B461" s="212"/>
      <c r="C461" s="239"/>
      <c r="D461" s="240"/>
    </row>
    <row r="462" spans="1:4" s="38" customFormat="1" ht="20.100000000000001" customHeight="1">
      <c r="A462" s="211"/>
      <c r="B462" s="212"/>
      <c r="C462" s="239"/>
      <c r="D462" s="240"/>
    </row>
    <row r="463" spans="1:4" s="38" customFormat="1" ht="20.100000000000001" customHeight="1">
      <c r="A463" s="211"/>
      <c r="B463" s="212"/>
      <c r="C463" s="239"/>
      <c r="D463" s="240"/>
    </row>
    <row r="464" spans="1:4" s="38" customFormat="1" ht="20.100000000000001" customHeight="1">
      <c r="A464" s="211"/>
      <c r="B464" s="212"/>
      <c r="C464" s="239"/>
      <c r="D464" s="240"/>
    </row>
    <row r="465" spans="1:4" s="38" customFormat="1" ht="20.100000000000001" customHeight="1">
      <c r="A465" s="211"/>
      <c r="B465" s="212"/>
      <c r="C465" s="239"/>
      <c r="D465" s="240"/>
    </row>
    <row r="466" spans="1:4" s="38" customFormat="1" ht="20.100000000000001" customHeight="1">
      <c r="A466" s="211"/>
      <c r="B466" s="212"/>
      <c r="C466" s="239"/>
      <c r="D466" s="240"/>
    </row>
    <row r="467" spans="1:4" s="38" customFormat="1" ht="20.100000000000001" customHeight="1">
      <c r="A467" s="211"/>
      <c r="B467" s="212"/>
      <c r="C467" s="239"/>
      <c r="D467" s="240"/>
    </row>
    <row r="468" spans="1:4" s="38" customFormat="1" ht="20.100000000000001" customHeight="1">
      <c r="A468" s="211"/>
      <c r="B468" s="212"/>
      <c r="C468" s="239"/>
      <c r="D468" s="240"/>
    </row>
    <row r="469" spans="1:4" s="38" customFormat="1" ht="20.100000000000001" customHeight="1">
      <c r="A469" s="211"/>
      <c r="B469" s="212"/>
      <c r="C469" s="239"/>
      <c r="D469" s="240"/>
    </row>
    <row r="470" spans="1:4" s="38" customFormat="1" ht="20.100000000000001" customHeight="1">
      <c r="A470" s="211"/>
      <c r="B470" s="212"/>
      <c r="C470" s="239"/>
      <c r="D470" s="240"/>
    </row>
    <row r="471" spans="1:4" s="38" customFormat="1" ht="20.100000000000001" customHeight="1">
      <c r="A471" s="211"/>
      <c r="B471" s="212"/>
      <c r="C471" s="239"/>
      <c r="D471" s="240"/>
    </row>
    <row r="472" spans="1:4" s="38" customFormat="1" ht="20.100000000000001" customHeight="1">
      <c r="A472" s="211"/>
      <c r="B472" s="212"/>
      <c r="C472" s="239"/>
      <c r="D472" s="240"/>
    </row>
    <row r="473" spans="1:4" s="38" customFormat="1" ht="20.100000000000001" customHeight="1">
      <c r="A473" s="211"/>
      <c r="B473" s="212"/>
      <c r="C473" s="239"/>
      <c r="D473" s="240"/>
    </row>
    <row r="474" spans="1:4" s="38" customFormat="1" ht="20.100000000000001" customHeight="1">
      <c r="A474" s="211"/>
      <c r="B474" s="212"/>
      <c r="C474" s="239"/>
      <c r="D474" s="240"/>
    </row>
    <row r="475" spans="1:4" s="38" customFormat="1" ht="20.100000000000001" customHeight="1">
      <c r="A475" s="211"/>
      <c r="B475" s="212"/>
      <c r="C475" s="239"/>
      <c r="D475" s="240"/>
    </row>
    <row r="476" spans="1:4" s="38" customFormat="1" ht="20.100000000000001" customHeight="1">
      <c r="A476" s="211"/>
      <c r="B476" s="212"/>
      <c r="C476" s="239"/>
      <c r="D476" s="240"/>
    </row>
    <row r="477" spans="1:4" s="38" customFormat="1" ht="20.100000000000001" customHeight="1">
      <c r="A477" s="211"/>
      <c r="B477" s="212"/>
      <c r="C477" s="239"/>
      <c r="D477" s="240"/>
    </row>
    <row r="478" spans="1:4" s="38" customFormat="1" ht="20.100000000000001" customHeight="1">
      <c r="A478" s="211"/>
      <c r="B478" s="212"/>
      <c r="C478" s="239"/>
      <c r="D478" s="240"/>
    </row>
    <row r="479" spans="1:4" s="38" customFormat="1" ht="20.100000000000001" customHeight="1">
      <c r="A479" s="211"/>
      <c r="B479" s="212"/>
      <c r="C479" s="239"/>
      <c r="D479" s="240"/>
    </row>
    <row r="480" spans="1:4" s="38" customFormat="1" ht="20.100000000000001" customHeight="1">
      <c r="A480" s="211"/>
      <c r="B480" s="212"/>
      <c r="C480" s="239"/>
      <c r="D480" s="240"/>
    </row>
    <row r="481" spans="1:4" s="38" customFormat="1" ht="20.100000000000001" customHeight="1">
      <c r="A481" s="211"/>
      <c r="B481" s="212"/>
      <c r="C481" s="239"/>
      <c r="D481" s="240"/>
    </row>
    <row r="482" spans="1:4" s="38" customFormat="1" ht="20.100000000000001" customHeight="1">
      <c r="A482" s="211"/>
      <c r="B482" s="212"/>
      <c r="C482" s="239"/>
      <c r="D482" s="240"/>
    </row>
    <row r="483" spans="1:4" s="38" customFormat="1" ht="20.100000000000001" customHeight="1">
      <c r="A483" s="211"/>
      <c r="B483" s="212"/>
      <c r="C483" s="239"/>
      <c r="D483" s="240"/>
    </row>
    <row r="484" spans="1:4" s="38" customFormat="1" ht="20.100000000000001" customHeight="1">
      <c r="A484" s="211"/>
      <c r="B484" s="212"/>
      <c r="C484" s="239"/>
      <c r="D484" s="240"/>
    </row>
    <row r="485" spans="1:4" s="38" customFormat="1" ht="20.100000000000001" customHeight="1">
      <c r="A485" s="211"/>
      <c r="B485" s="212"/>
      <c r="C485" s="239"/>
      <c r="D485" s="240"/>
    </row>
    <row r="486" spans="1:4" s="38" customFormat="1" ht="20.100000000000001" customHeight="1">
      <c r="A486" s="211"/>
      <c r="B486" s="212"/>
      <c r="C486" s="239"/>
      <c r="D486" s="240"/>
    </row>
    <row r="487" spans="1:4" s="38" customFormat="1" ht="20.100000000000001" customHeight="1">
      <c r="A487" s="211"/>
      <c r="B487" s="212"/>
      <c r="C487" s="239"/>
      <c r="D487" s="240"/>
    </row>
    <row r="488" spans="1:4" s="38" customFormat="1" ht="20.100000000000001" customHeight="1">
      <c r="A488" s="211"/>
      <c r="B488" s="212"/>
      <c r="C488" s="239"/>
      <c r="D488" s="240"/>
    </row>
    <row r="489" spans="1:4" s="38" customFormat="1" ht="20.100000000000001" customHeight="1">
      <c r="A489" s="211"/>
      <c r="B489" s="212"/>
      <c r="C489" s="239"/>
      <c r="D489" s="240"/>
    </row>
    <row r="490" spans="1:4" s="38" customFormat="1" ht="20.100000000000001" customHeight="1">
      <c r="A490" s="211"/>
      <c r="B490" s="212"/>
      <c r="C490" s="239"/>
      <c r="D490" s="240"/>
    </row>
    <row r="491" spans="1:4" s="38" customFormat="1" ht="20.100000000000001" customHeight="1">
      <c r="A491" s="211"/>
      <c r="B491" s="212"/>
      <c r="C491" s="239"/>
      <c r="D491" s="240"/>
    </row>
    <row r="492" spans="1:4" s="38" customFormat="1" ht="20.100000000000001" customHeight="1">
      <c r="A492" s="211"/>
      <c r="B492" s="212"/>
      <c r="C492" s="239"/>
      <c r="D492" s="240"/>
    </row>
    <row r="493" spans="1:4" s="38" customFormat="1" ht="20.100000000000001" customHeight="1">
      <c r="A493" s="211"/>
      <c r="B493" s="212"/>
      <c r="C493" s="239"/>
      <c r="D493" s="240"/>
    </row>
    <row r="494" spans="1:4" s="38" customFormat="1" ht="20.100000000000001" customHeight="1">
      <c r="A494" s="211"/>
      <c r="B494" s="212"/>
      <c r="C494" s="239"/>
      <c r="D494" s="240"/>
    </row>
    <row r="495" spans="1:4" s="38" customFormat="1" ht="20.100000000000001" customHeight="1">
      <c r="A495" s="211"/>
      <c r="B495" s="212"/>
      <c r="C495" s="239"/>
      <c r="D495" s="240"/>
    </row>
    <row r="496" spans="1:4" s="38" customFormat="1" ht="20.100000000000001" customHeight="1">
      <c r="A496" s="211"/>
      <c r="B496" s="212"/>
      <c r="C496" s="239"/>
      <c r="D496" s="240"/>
    </row>
    <row r="497" spans="1:4" s="38" customFormat="1" ht="20.100000000000001" customHeight="1">
      <c r="A497" s="211"/>
      <c r="B497" s="212"/>
      <c r="C497" s="239"/>
      <c r="D497" s="240"/>
    </row>
    <row r="498" spans="1:4" s="38" customFormat="1" ht="20.100000000000001" customHeight="1">
      <c r="A498" s="211"/>
      <c r="B498" s="212"/>
      <c r="C498" s="239"/>
      <c r="D498" s="240"/>
    </row>
    <row r="499" spans="1:4" s="38" customFormat="1" ht="20.100000000000001" customHeight="1">
      <c r="A499" s="211"/>
      <c r="B499" s="212"/>
      <c r="C499" s="239"/>
      <c r="D499" s="240"/>
    </row>
    <row r="500" spans="1:4" s="38" customFormat="1" ht="20.100000000000001" customHeight="1">
      <c r="A500" s="211"/>
      <c r="B500" s="212"/>
      <c r="C500" s="239"/>
      <c r="D500" s="240"/>
    </row>
    <row r="501" spans="1:4" s="38" customFormat="1" ht="20.100000000000001" customHeight="1">
      <c r="A501" s="211"/>
      <c r="B501" s="212"/>
      <c r="C501" s="239"/>
      <c r="D501" s="240"/>
    </row>
    <row r="502" spans="1:4" s="38" customFormat="1" ht="20.100000000000001" customHeight="1">
      <c r="A502" s="211"/>
      <c r="B502" s="212"/>
      <c r="C502" s="239"/>
      <c r="D502" s="240"/>
    </row>
    <row r="503" spans="1:4" s="38" customFormat="1" ht="20.100000000000001" customHeight="1">
      <c r="A503" s="211"/>
      <c r="B503" s="212"/>
      <c r="C503" s="239"/>
      <c r="D503" s="240"/>
    </row>
    <row r="504" spans="1:4" s="38" customFormat="1" ht="20.100000000000001" customHeight="1">
      <c r="A504" s="211"/>
      <c r="B504" s="212"/>
      <c r="C504" s="239"/>
      <c r="D504" s="240"/>
    </row>
    <row r="505" spans="1:4" s="38" customFormat="1" ht="20.100000000000001" customHeight="1">
      <c r="A505" s="211"/>
      <c r="B505" s="212"/>
      <c r="C505" s="239"/>
      <c r="D505" s="240"/>
    </row>
    <row r="506" spans="1:4" s="38" customFormat="1" ht="20.100000000000001" customHeight="1">
      <c r="A506" s="211"/>
      <c r="B506" s="212"/>
      <c r="C506" s="239"/>
      <c r="D506" s="240"/>
    </row>
    <row r="507" spans="1:4" s="38" customFormat="1" ht="20.100000000000001" customHeight="1">
      <c r="A507" s="211"/>
      <c r="B507" s="212"/>
      <c r="C507" s="239"/>
      <c r="D507" s="240"/>
    </row>
    <row r="508" spans="1:4" s="38" customFormat="1" ht="20.100000000000001" customHeight="1">
      <c r="A508" s="211"/>
      <c r="B508" s="212"/>
      <c r="C508" s="239"/>
      <c r="D508" s="240"/>
    </row>
    <row r="509" spans="1:4" s="38" customFormat="1" ht="20.100000000000001" customHeight="1">
      <c r="A509" s="211"/>
      <c r="B509" s="212"/>
      <c r="C509" s="239"/>
      <c r="D509" s="240"/>
    </row>
    <row r="510" spans="1:4" s="38" customFormat="1" ht="20.100000000000001" customHeight="1">
      <c r="A510" s="211"/>
      <c r="B510" s="212"/>
      <c r="C510" s="239"/>
      <c r="D510" s="240"/>
    </row>
    <row r="511" spans="1:4" s="38" customFormat="1" ht="20.100000000000001" customHeight="1">
      <c r="A511" s="211"/>
      <c r="B511" s="212"/>
      <c r="C511" s="239"/>
      <c r="D511" s="240"/>
    </row>
    <row r="512" spans="1:4" s="38" customFormat="1" ht="20.100000000000001" customHeight="1">
      <c r="A512" s="211"/>
      <c r="B512" s="212"/>
      <c r="C512" s="239"/>
      <c r="D512" s="240"/>
    </row>
    <row r="513" spans="1:4" s="38" customFormat="1" ht="20.100000000000001" customHeight="1">
      <c r="A513" s="211"/>
      <c r="B513" s="212"/>
      <c r="C513" s="239"/>
      <c r="D513" s="240"/>
    </row>
    <row r="514" spans="1:4" s="38" customFormat="1" ht="20.100000000000001" customHeight="1">
      <c r="A514" s="211"/>
      <c r="B514" s="212"/>
      <c r="C514" s="239"/>
      <c r="D514" s="240"/>
    </row>
    <row r="515" spans="1:4" s="38" customFormat="1" ht="20.100000000000001" customHeight="1">
      <c r="A515" s="211"/>
      <c r="B515" s="212"/>
      <c r="C515" s="239"/>
      <c r="D515" s="240"/>
    </row>
    <row r="516" spans="1:4" s="38" customFormat="1" ht="20.100000000000001" customHeight="1">
      <c r="A516" s="211"/>
      <c r="B516" s="212"/>
      <c r="C516" s="239"/>
      <c r="D516" s="240"/>
    </row>
    <row r="517" spans="1:4" s="38" customFormat="1" ht="20.100000000000001" customHeight="1">
      <c r="A517" s="211"/>
      <c r="B517" s="212"/>
      <c r="C517" s="239"/>
      <c r="D517" s="240"/>
    </row>
    <row r="518" spans="1:4" s="38" customFormat="1" ht="20.100000000000001" customHeight="1">
      <c r="A518" s="211"/>
      <c r="B518" s="212"/>
      <c r="C518" s="239"/>
      <c r="D518" s="240"/>
    </row>
    <row r="519" spans="1:4" s="38" customFormat="1" ht="20.100000000000001" customHeight="1">
      <c r="A519" s="211"/>
      <c r="B519" s="212"/>
      <c r="C519" s="239"/>
      <c r="D519" s="240"/>
    </row>
    <row r="520" spans="1:4" s="38" customFormat="1" ht="20.100000000000001" customHeight="1">
      <c r="A520" s="211"/>
      <c r="B520" s="212"/>
      <c r="C520" s="239"/>
      <c r="D520" s="240"/>
    </row>
    <row r="521" spans="1:4" s="38" customFormat="1" ht="20.100000000000001" customHeight="1">
      <c r="A521" s="211"/>
      <c r="B521" s="212"/>
      <c r="C521" s="239"/>
      <c r="D521" s="240"/>
    </row>
    <row r="522" spans="1:4" s="38" customFormat="1" ht="20.100000000000001" customHeight="1">
      <c r="A522" s="211"/>
      <c r="B522" s="212"/>
      <c r="C522" s="239"/>
      <c r="D522" s="240"/>
    </row>
    <row r="523" spans="1:4" s="38" customFormat="1" ht="20.100000000000001" customHeight="1">
      <c r="A523" s="211"/>
      <c r="B523" s="212"/>
      <c r="C523" s="239"/>
      <c r="D523" s="240"/>
    </row>
    <row r="524" spans="1:4" s="38" customFormat="1" ht="20.100000000000001" customHeight="1">
      <c r="A524" s="211"/>
      <c r="B524" s="212"/>
      <c r="C524" s="239"/>
      <c r="D524" s="240"/>
    </row>
    <row r="525" spans="1:4" s="38" customFormat="1" ht="20.100000000000001" customHeight="1">
      <c r="A525" s="211"/>
      <c r="B525" s="212"/>
      <c r="C525" s="239"/>
      <c r="D525" s="240"/>
    </row>
    <row r="526" spans="1:4" s="38" customFormat="1" ht="20.100000000000001" customHeight="1">
      <c r="A526" s="211"/>
      <c r="B526" s="212"/>
      <c r="C526" s="239"/>
      <c r="D526" s="240"/>
    </row>
    <row r="527" spans="1:4" s="38" customFormat="1" ht="20.100000000000001" customHeight="1">
      <c r="A527" s="211"/>
      <c r="B527" s="212"/>
      <c r="C527" s="239"/>
      <c r="D527" s="240"/>
    </row>
    <row r="528" spans="1:4" s="38" customFormat="1" ht="20.100000000000001" customHeight="1">
      <c r="A528" s="211"/>
      <c r="B528" s="212"/>
      <c r="C528" s="239"/>
      <c r="D528" s="240"/>
    </row>
    <row r="529" spans="1:4" s="38" customFormat="1" ht="20.100000000000001" customHeight="1">
      <c r="A529" s="211"/>
      <c r="B529" s="212"/>
      <c r="C529" s="239"/>
      <c r="D529" s="240"/>
    </row>
    <row r="530" spans="1:4" s="38" customFormat="1" ht="20.100000000000001" customHeight="1">
      <c r="A530" s="211"/>
      <c r="B530" s="212"/>
      <c r="C530" s="239"/>
      <c r="D530" s="240"/>
    </row>
    <row r="531" spans="1:4" s="38" customFormat="1" ht="20.100000000000001" customHeight="1">
      <c r="A531" s="211"/>
      <c r="B531" s="212"/>
      <c r="C531" s="239"/>
      <c r="D531" s="240"/>
    </row>
    <row r="532" spans="1:4" s="38" customFormat="1" ht="20.100000000000001" customHeight="1">
      <c r="A532" s="211"/>
      <c r="B532" s="212"/>
      <c r="C532" s="239"/>
      <c r="D532" s="240"/>
    </row>
    <row r="533" spans="1:4" s="38" customFormat="1" ht="20.100000000000001" customHeight="1">
      <c r="A533" s="211"/>
      <c r="B533" s="212"/>
      <c r="C533" s="239"/>
      <c r="D533" s="240"/>
    </row>
    <row r="534" spans="1:4" s="38" customFormat="1" ht="20.100000000000001" customHeight="1">
      <c r="A534" s="211"/>
      <c r="B534" s="212"/>
      <c r="C534" s="239"/>
      <c r="D534" s="240"/>
    </row>
    <row r="535" spans="1:4" s="38" customFormat="1" ht="20.100000000000001" customHeight="1">
      <c r="A535" s="211"/>
      <c r="B535" s="212"/>
      <c r="C535" s="239"/>
      <c r="D535" s="240"/>
    </row>
    <row r="536" spans="1:4" s="38" customFormat="1" ht="20.100000000000001" customHeight="1">
      <c r="A536" s="211"/>
      <c r="B536" s="212"/>
      <c r="C536" s="239"/>
      <c r="D536" s="240"/>
    </row>
    <row r="537" spans="1:4" s="38" customFormat="1" ht="20.100000000000001" customHeight="1">
      <c r="A537" s="211"/>
      <c r="B537" s="212"/>
      <c r="C537" s="239"/>
      <c r="D537" s="240"/>
    </row>
    <row r="538" spans="1:4" s="38" customFormat="1" ht="20.100000000000001" customHeight="1">
      <c r="A538" s="211"/>
      <c r="B538" s="212"/>
      <c r="C538" s="239"/>
      <c r="D538" s="240"/>
    </row>
    <row r="539" spans="1:4" s="38" customFormat="1" ht="20.100000000000001" customHeight="1">
      <c r="A539" s="211"/>
      <c r="B539" s="212"/>
      <c r="C539" s="239"/>
      <c r="D539" s="240"/>
    </row>
    <row r="540" spans="1:4" s="38" customFormat="1" ht="20.100000000000001" customHeight="1">
      <c r="A540" s="211"/>
      <c r="B540" s="212"/>
      <c r="C540" s="239"/>
      <c r="D540" s="240"/>
    </row>
    <row r="541" spans="1:4" s="38" customFormat="1" ht="20.100000000000001" customHeight="1">
      <c r="A541" s="211"/>
      <c r="B541" s="212"/>
      <c r="C541" s="239"/>
      <c r="D541" s="240"/>
    </row>
    <row r="542" spans="1:4" s="38" customFormat="1" ht="20.100000000000001" customHeight="1">
      <c r="A542" s="211"/>
      <c r="B542" s="212"/>
      <c r="C542" s="239"/>
      <c r="D542" s="240"/>
    </row>
    <row r="543" spans="1:4" s="38" customFormat="1" ht="20.100000000000001" customHeight="1">
      <c r="A543" s="211"/>
      <c r="B543" s="212"/>
      <c r="C543" s="239"/>
      <c r="D543" s="240"/>
    </row>
    <row r="544" spans="1:4" s="38" customFormat="1" ht="20.100000000000001" customHeight="1">
      <c r="A544" s="211"/>
      <c r="B544" s="212"/>
      <c r="C544" s="239"/>
      <c r="D544" s="240"/>
    </row>
    <row r="545" spans="1:4" s="38" customFormat="1" ht="20.100000000000001" customHeight="1">
      <c r="A545" s="211"/>
      <c r="B545" s="212"/>
      <c r="C545" s="239"/>
      <c r="D545" s="240"/>
    </row>
    <row r="546" spans="1:4" s="38" customFormat="1" ht="20.100000000000001" customHeight="1">
      <c r="A546" s="211"/>
      <c r="B546" s="212"/>
      <c r="C546" s="239"/>
      <c r="D546" s="240"/>
    </row>
    <row r="547" spans="1:4" s="38" customFormat="1" ht="20.100000000000001" customHeight="1">
      <c r="A547" s="211"/>
      <c r="B547" s="212"/>
      <c r="C547" s="239"/>
      <c r="D547" s="240"/>
    </row>
    <row r="548" spans="1:4" s="38" customFormat="1" ht="20.100000000000001" customHeight="1">
      <c r="A548" s="211"/>
      <c r="B548" s="212"/>
      <c r="C548" s="239"/>
      <c r="D548" s="240"/>
    </row>
    <row r="549" spans="1:4" s="38" customFormat="1" ht="20.100000000000001" customHeight="1">
      <c r="A549" s="211"/>
      <c r="B549" s="212"/>
      <c r="C549" s="239"/>
      <c r="D549" s="240"/>
    </row>
    <row r="550" spans="1:4" s="38" customFormat="1" ht="20.100000000000001" customHeight="1">
      <c r="A550" s="211"/>
      <c r="B550" s="212"/>
      <c r="C550" s="239"/>
      <c r="D550" s="240"/>
    </row>
    <row r="551" spans="1:4" s="38" customFormat="1" ht="20.100000000000001" customHeight="1">
      <c r="A551" s="211"/>
      <c r="B551" s="212"/>
      <c r="C551" s="239"/>
      <c r="D551" s="240"/>
    </row>
    <row r="552" spans="1:4" s="38" customFormat="1" ht="20.100000000000001" customHeight="1">
      <c r="A552" s="211"/>
      <c r="B552" s="212"/>
      <c r="C552" s="239"/>
      <c r="D552" s="240"/>
    </row>
    <row r="553" spans="1:4" s="38" customFormat="1" ht="20.100000000000001" customHeight="1">
      <c r="A553" s="211"/>
      <c r="B553" s="212"/>
      <c r="C553" s="239"/>
      <c r="D553" s="240"/>
    </row>
    <row r="554" spans="1:4" s="38" customFormat="1" ht="20.100000000000001" customHeight="1">
      <c r="A554" s="211"/>
      <c r="B554" s="212"/>
      <c r="C554" s="239"/>
      <c r="D554" s="240"/>
    </row>
    <row r="555" spans="1:4" s="38" customFormat="1" ht="20.100000000000001" customHeight="1">
      <c r="A555" s="211"/>
      <c r="B555" s="212"/>
      <c r="C555" s="239"/>
      <c r="D555" s="240"/>
    </row>
    <row r="556" spans="1:4" s="38" customFormat="1" ht="20.100000000000001" customHeight="1">
      <c r="A556" s="211"/>
      <c r="B556" s="212"/>
      <c r="C556" s="239"/>
      <c r="D556" s="240"/>
    </row>
    <row r="557" spans="1:4" s="38" customFormat="1" ht="20.100000000000001" customHeight="1">
      <c r="A557" s="211"/>
      <c r="B557" s="212"/>
      <c r="C557" s="239"/>
      <c r="D557" s="240"/>
    </row>
    <row r="558" spans="1:4" s="38" customFormat="1" ht="20.100000000000001" customHeight="1">
      <c r="A558" s="211"/>
      <c r="B558" s="212"/>
      <c r="C558" s="239"/>
      <c r="D558" s="240"/>
    </row>
    <row r="559" spans="1:4" s="38" customFormat="1" ht="20.100000000000001" customHeight="1">
      <c r="A559" s="211"/>
      <c r="B559" s="212"/>
      <c r="C559" s="239"/>
      <c r="D559" s="240"/>
    </row>
    <row r="560" spans="1:4" s="38" customFormat="1" ht="20.100000000000001" customHeight="1">
      <c r="A560" s="211"/>
      <c r="B560" s="212"/>
      <c r="C560" s="239"/>
      <c r="D560" s="240"/>
    </row>
    <row r="561" spans="1:4" s="38" customFormat="1" ht="20.100000000000001" customHeight="1">
      <c r="A561" s="211"/>
      <c r="B561" s="212"/>
      <c r="C561" s="239"/>
      <c r="D561" s="240"/>
    </row>
    <row r="562" spans="1:4" s="38" customFormat="1" ht="20.100000000000001" customHeight="1">
      <c r="A562" s="211"/>
      <c r="B562" s="212"/>
      <c r="C562" s="239"/>
      <c r="D562" s="240"/>
    </row>
    <row r="563" spans="1:4" s="38" customFormat="1" ht="20.100000000000001" customHeight="1">
      <c r="A563" s="211"/>
      <c r="B563" s="212"/>
      <c r="C563" s="239"/>
      <c r="D563" s="240"/>
    </row>
    <row r="564" spans="1:4" s="38" customFormat="1" ht="20.100000000000001" customHeight="1">
      <c r="A564" s="211"/>
      <c r="B564" s="212"/>
      <c r="C564" s="239"/>
      <c r="D564" s="240"/>
    </row>
    <row r="565" spans="1:4" s="38" customFormat="1" ht="20.100000000000001" customHeight="1">
      <c r="A565" s="211"/>
      <c r="B565" s="212"/>
      <c r="C565" s="239"/>
      <c r="D565" s="240"/>
    </row>
    <row r="566" spans="1:4" s="38" customFormat="1" ht="20.100000000000001" customHeight="1">
      <c r="A566" s="211"/>
      <c r="B566" s="212"/>
      <c r="C566" s="239"/>
      <c r="D566" s="240"/>
    </row>
    <row r="567" spans="1:4" s="38" customFormat="1" ht="20.100000000000001" customHeight="1">
      <c r="A567" s="211"/>
      <c r="B567" s="212"/>
      <c r="C567" s="239"/>
      <c r="D567" s="240"/>
    </row>
    <row r="568" spans="1:4" s="38" customFormat="1" ht="20.100000000000001" customHeight="1">
      <c r="A568" s="211"/>
      <c r="B568" s="212"/>
      <c r="C568" s="239"/>
      <c r="D568" s="240"/>
    </row>
    <row r="569" spans="1:4" s="38" customFormat="1" ht="20.100000000000001" customHeight="1">
      <c r="A569" s="211"/>
      <c r="B569" s="212"/>
      <c r="C569" s="239"/>
      <c r="D569" s="240"/>
    </row>
    <row r="570" spans="1:4" s="38" customFormat="1" ht="20.100000000000001" customHeight="1">
      <c r="A570" s="211"/>
      <c r="B570" s="212"/>
      <c r="C570" s="239"/>
      <c r="D570" s="240"/>
    </row>
    <row r="571" spans="1:4" s="38" customFormat="1" ht="20.100000000000001" customHeight="1">
      <c r="A571" s="211"/>
      <c r="B571" s="212"/>
      <c r="C571" s="239"/>
      <c r="D571" s="240"/>
    </row>
    <row r="572" spans="1:4" s="38" customFormat="1" ht="20.100000000000001" customHeight="1">
      <c r="A572" s="211"/>
      <c r="B572" s="212"/>
      <c r="C572" s="239"/>
      <c r="D572" s="240"/>
    </row>
    <row r="573" spans="1:4" s="38" customFormat="1" ht="20.100000000000001" customHeight="1">
      <c r="A573" s="211"/>
      <c r="B573" s="212"/>
      <c r="C573" s="239"/>
      <c r="D573" s="240"/>
    </row>
    <row r="574" spans="1:4" s="38" customFormat="1" ht="20.100000000000001" customHeight="1">
      <c r="A574" s="211"/>
      <c r="B574" s="212"/>
      <c r="C574" s="239"/>
      <c r="D574" s="240"/>
    </row>
    <row r="575" spans="1:4" s="38" customFormat="1" ht="20.100000000000001" customHeight="1">
      <c r="A575" s="211"/>
      <c r="B575" s="212"/>
      <c r="C575" s="239"/>
      <c r="D575" s="240"/>
    </row>
    <row r="576" spans="1:4" s="38" customFormat="1" ht="20.100000000000001" customHeight="1">
      <c r="A576" s="211"/>
      <c r="B576" s="212"/>
      <c r="C576" s="239"/>
      <c r="D576" s="240"/>
    </row>
    <row r="577" spans="1:4" s="38" customFormat="1" ht="20.100000000000001" customHeight="1">
      <c r="A577" s="211"/>
      <c r="B577" s="212"/>
      <c r="C577" s="239"/>
      <c r="D577" s="240"/>
    </row>
    <row r="578" spans="1:4" s="38" customFormat="1" ht="20.100000000000001" customHeight="1">
      <c r="A578" s="211"/>
      <c r="B578" s="212"/>
      <c r="C578" s="239"/>
      <c r="D578" s="240"/>
    </row>
    <row r="579" spans="1:4" s="38" customFormat="1" ht="20.100000000000001" customHeight="1">
      <c r="A579" s="211"/>
      <c r="B579" s="212"/>
      <c r="C579" s="239"/>
      <c r="D579" s="240"/>
    </row>
    <row r="580" spans="1:4" s="38" customFormat="1" ht="20.100000000000001" customHeight="1">
      <c r="A580" s="211"/>
      <c r="B580" s="212"/>
      <c r="C580" s="239"/>
      <c r="D580" s="240"/>
    </row>
    <row r="581" spans="1:4" s="38" customFormat="1" ht="20.100000000000001" customHeight="1">
      <c r="A581" s="211"/>
      <c r="B581" s="212"/>
      <c r="C581" s="239"/>
      <c r="D581" s="240"/>
    </row>
    <row r="582" spans="1:4" s="38" customFormat="1" ht="20.100000000000001" customHeight="1">
      <c r="A582" s="211"/>
      <c r="B582" s="212"/>
      <c r="C582" s="239"/>
      <c r="D582" s="240"/>
    </row>
    <row r="583" spans="1:4" s="38" customFormat="1" ht="20.100000000000001" customHeight="1">
      <c r="A583" s="211"/>
      <c r="B583" s="212"/>
      <c r="C583" s="239"/>
      <c r="D583" s="240"/>
    </row>
    <row r="584" spans="1:4" s="38" customFormat="1" ht="20.100000000000001" customHeight="1">
      <c r="A584" s="211"/>
      <c r="B584" s="212"/>
      <c r="C584" s="239"/>
      <c r="D584" s="240"/>
    </row>
    <row r="585" spans="1:4" s="38" customFormat="1" ht="20.100000000000001" customHeight="1">
      <c r="A585" s="211"/>
      <c r="B585" s="212"/>
      <c r="C585" s="239"/>
      <c r="D585" s="240"/>
    </row>
    <row r="586" spans="1:4" s="38" customFormat="1" ht="20.100000000000001" customHeight="1">
      <c r="A586" s="211"/>
      <c r="B586" s="212"/>
      <c r="C586" s="239"/>
      <c r="D586" s="240"/>
    </row>
    <row r="587" spans="1:4" s="38" customFormat="1" ht="20.100000000000001" customHeight="1">
      <c r="A587" s="211"/>
      <c r="B587" s="212"/>
      <c r="C587" s="239"/>
      <c r="D587" s="240"/>
    </row>
    <row r="588" spans="1:4" s="38" customFormat="1" ht="20.100000000000001" customHeight="1">
      <c r="A588" s="211"/>
      <c r="B588" s="212"/>
      <c r="C588" s="239"/>
      <c r="D588" s="240"/>
    </row>
    <row r="589" spans="1:4" s="38" customFormat="1" ht="20.100000000000001" customHeight="1">
      <c r="A589" s="211"/>
      <c r="B589" s="212"/>
      <c r="C589" s="239"/>
      <c r="D589" s="240"/>
    </row>
    <row r="590" spans="1:4" s="38" customFormat="1" ht="20.100000000000001" customHeight="1">
      <c r="A590" s="211"/>
      <c r="B590" s="212"/>
      <c r="C590" s="239"/>
      <c r="D590" s="240"/>
    </row>
    <row r="591" spans="1:4" s="38" customFormat="1" ht="20.100000000000001" customHeight="1">
      <c r="A591" s="211"/>
      <c r="B591" s="212"/>
      <c r="C591" s="239"/>
      <c r="D591" s="240"/>
    </row>
    <row r="592" spans="1:4" s="38" customFormat="1" ht="20.100000000000001" customHeight="1">
      <c r="A592" s="211"/>
      <c r="B592" s="212"/>
      <c r="C592" s="239"/>
      <c r="D592" s="240"/>
    </row>
    <row r="593" spans="1:4" s="38" customFormat="1" ht="20.100000000000001" customHeight="1">
      <c r="A593" s="211"/>
      <c r="B593" s="212"/>
      <c r="C593" s="239"/>
      <c r="D593" s="240"/>
    </row>
    <row r="594" spans="1:4" s="38" customFormat="1" ht="20.100000000000001" customHeight="1">
      <c r="A594" s="211"/>
      <c r="B594" s="212"/>
      <c r="C594" s="239"/>
      <c r="D594" s="240"/>
    </row>
    <row r="595" spans="1:4" s="38" customFormat="1" ht="20.100000000000001" customHeight="1">
      <c r="A595" s="211"/>
      <c r="B595" s="212"/>
      <c r="C595" s="239"/>
      <c r="D595" s="240"/>
    </row>
    <row r="596" spans="1:4" s="38" customFormat="1" ht="20.100000000000001" customHeight="1">
      <c r="A596" s="211"/>
      <c r="B596" s="212"/>
      <c r="C596" s="239"/>
      <c r="D596" s="240"/>
    </row>
    <row r="597" spans="1:4" s="38" customFormat="1" ht="20.100000000000001" customHeight="1">
      <c r="A597" s="211"/>
      <c r="B597" s="212"/>
      <c r="C597" s="239"/>
      <c r="D597" s="240"/>
    </row>
    <row r="598" spans="1:4" s="38" customFormat="1" ht="20.100000000000001" customHeight="1">
      <c r="A598" s="211"/>
      <c r="B598" s="212"/>
      <c r="C598" s="239"/>
      <c r="D598" s="240"/>
    </row>
    <row r="599" spans="1:4" s="38" customFormat="1" ht="20.100000000000001" customHeight="1">
      <c r="A599" s="211"/>
      <c r="B599" s="212"/>
      <c r="C599" s="239"/>
      <c r="D599" s="240"/>
    </row>
    <row r="600" spans="1:4" s="38" customFormat="1" ht="20.100000000000001" customHeight="1">
      <c r="A600" s="211"/>
      <c r="B600" s="212"/>
      <c r="C600" s="239"/>
      <c r="D600" s="240"/>
    </row>
    <row r="601" spans="1:4" s="38" customFormat="1" ht="20.100000000000001" customHeight="1">
      <c r="A601" s="211"/>
      <c r="B601" s="212"/>
      <c r="C601" s="239"/>
      <c r="D601" s="240"/>
    </row>
    <row r="602" spans="1:4" s="38" customFormat="1" ht="20.100000000000001" customHeight="1">
      <c r="A602" s="211"/>
      <c r="B602" s="212"/>
      <c r="C602" s="239"/>
      <c r="D602" s="240"/>
    </row>
    <row r="603" spans="1:4" s="38" customFormat="1" ht="20.100000000000001" customHeight="1">
      <c r="A603" s="211"/>
      <c r="B603" s="212"/>
      <c r="C603" s="239"/>
      <c r="D603" s="240"/>
    </row>
    <row r="604" spans="1:4" s="38" customFormat="1" ht="20.100000000000001" customHeight="1">
      <c r="A604" s="211"/>
      <c r="B604" s="212"/>
      <c r="C604" s="239"/>
      <c r="D604" s="240"/>
    </row>
    <row r="605" spans="1:4" s="38" customFormat="1" ht="20.100000000000001" customHeight="1">
      <c r="A605" s="211"/>
      <c r="B605" s="212"/>
      <c r="C605" s="239"/>
      <c r="D605" s="240"/>
    </row>
    <row r="606" spans="1:4" s="38" customFormat="1" ht="20.100000000000001" customHeight="1">
      <c r="A606" s="211"/>
      <c r="B606" s="212"/>
      <c r="C606" s="239"/>
      <c r="D606" s="240"/>
    </row>
    <row r="607" spans="1:4" s="38" customFormat="1" ht="20.100000000000001" customHeight="1">
      <c r="A607" s="211"/>
      <c r="B607" s="212"/>
      <c r="C607" s="239"/>
      <c r="D607" s="240"/>
    </row>
    <row r="608" spans="1:4" s="38" customFormat="1" ht="20.100000000000001" customHeight="1">
      <c r="A608" s="211"/>
      <c r="B608" s="212"/>
      <c r="C608" s="239"/>
      <c r="D608" s="240"/>
    </row>
    <row r="609" spans="1:4" s="38" customFormat="1" ht="20.100000000000001" customHeight="1">
      <c r="A609" s="211"/>
      <c r="B609" s="212"/>
      <c r="C609" s="239"/>
      <c r="D609" s="240"/>
    </row>
    <row r="610" spans="1:4" s="38" customFormat="1" ht="20.100000000000001" customHeight="1">
      <c r="A610" s="211"/>
      <c r="B610" s="212"/>
      <c r="C610" s="239"/>
      <c r="D610" s="240"/>
    </row>
    <row r="611" spans="1:4" s="38" customFormat="1" ht="20.100000000000001" customHeight="1">
      <c r="A611" s="211"/>
      <c r="B611" s="212"/>
      <c r="C611" s="239"/>
      <c r="D611" s="240"/>
    </row>
    <row r="612" spans="1:4" s="38" customFormat="1" ht="20.100000000000001" customHeight="1">
      <c r="A612" s="211"/>
      <c r="B612" s="212"/>
      <c r="C612" s="239"/>
      <c r="D612" s="240"/>
    </row>
    <row r="613" spans="1:4" s="38" customFormat="1" ht="20.100000000000001" customHeight="1">
      <c r="A613" s="211"/>
      <c r="B613" s="212"/>
      <c r="C613" s="239"/>
      <c r="D613" s="240"/>
    </row>
    <row r="614" spans="1:4" s="38" customFormat="1" ht="20.100000000000001" customHeight="1">
      <c r="A614" s="211"/>
      <c r="B614" s="212"/>
      <c r="C614" s="239"/>
      <c r="D614" s="240"/>
    </row>
    <row r="615" spans="1:4" s="38" customFormat="1" ht="20.100000000000001" customHeight="1">
      <c r="A615" s="211"/>
      <c r="B615" s="212"/>
      <c r="C615" s="239"/>
      <c r="D615" s="240"/>
    </row>
    <row r="616" spans="1:4" s="38" customFormat="1" ht="20.100000000000001" customHeight="1">
      <c r="A616" s="211"/>
      <c r="B616" s="212"/>
      <c r="C616" s="239"/>
      <c r="D616" s="240"/>
    </row>
    <row r="617" spans="1:4" s="38" customFormat="1" ht="20.100000000000001" customHeight="1">
      <c r="A617" s="211"/>
      <c r="B617" s="212"/>
      <c r="C617" s="239"/>
      <c r="D617" s="240"/>
    </row>
    <row r="618" spans="1:4" s="38" customFormat="1" ht="20.100000000000001" customHeight="1">
      <c r="A618" s="211"/>
      <c r="B618" s="212"/>
      <c r="C618" s="239"/>
      <c r="D618" s="240"/>
    </row>
    <row r="619" spans="1:4" s="38" customFormat="1" ht="20.100000000000001" customHeight="1">
      <c r="A619" s="211"/>
      <c r="B619" s="212"/>
      <c r="C619" s="239"/>
      <c r="D619" s="240"/>
    </row>
    <row r="620" spans="1:4" s="38" customFormat="1" ht="20.100000000000001" customHeight="1">
      <c r="A620" s="211"/>
      <c r="B620" s="212"/>
      <c r="C620" s="239"/>
      <c r="D620" s="240"/>
    </row>
    <row r="621" spans="1:4" s="38" customFormat="1" ht="20.100000000000001" customHeight="1">
      <c r="A621" s="211"/>
      <c r="B621" s="212"/>
      <c r="C621" s="239"/>
      <c r="D621" s="240"/>
    </row>
    <row r="622" spans="1:4" s="38" customFormat="1" ht="20.100000000000001" customHeight="1">
      <c r="A622" s="211"/>
      <c r="B622" s="212"/>
      <c r="C622" s="239"/>
      <c r="D622" s="240"/>
    </row>
    <row r="623" spans="1:4" s="38" customFormat="1" ht="20.100000000000001" customHeight="1">
      <c r="A623" s="211"/>
      <c r="B623" s="212"/>
      <c r="C623" s="239"/>
      <c r="D623" s="240"/>
    </row>
    <row r="624" spans="1:4" s="38" customFormat="1" ht="20.100000000000001" customHeight="1">
      <c r="A624" s="211"/>
      <c r="B624" s="212"/>
      <c r="C624" s="239"/>
      <c r="D624" s="240"/>
    </row>
    <row r="625" spans="1:4" s="38" customFormat="1" ht="20.100000000000001" customHeight="1">
      <c r="A625" s="211"/>
      <c r="B625" s="212"/>
      <c r="C625" s="239"/>
      <c r="D625" s="240"/>
    </row>
    <row r="626" spans="1:4" s="38" customFormat="1" ht="20.100000000000001" customHeight="1">
      <c r="A626" s="211"/>
      <c r="B626" s="212"/>
      <c r="C626" s="239"/>
      <c r="D626" s="240"/>
    </row>
    <row r="627" spans="1:4" s="38" customFormat="1" ht="20.100000000000001" customHeight="1">
      <c r="A627" s="211"/>
      <c r="B627" s="212"/>
      <c r="C627" s="239"/>
      <c r="D627" s="240"/>
    </row>
    <row r="628" spans="1:4" s="38" customFormat="1" ht="20.100000000000001" customHeight="1">
      <c r="A628" s="211"/>
      <c r="B628" s="212"/>
      <c r="C628" s="239"/>
      <c r="D628" s="240"/>
    </row>
    <row r="629" spans="1:4" s="38" customFormat="1" ht="20.100000000000001" customHeight="1">
      <c r="A629" s="211"/>
      <c r="B629" s="212"/>
      <c r="C629" s="239"/>
      <c r="D629" s="240"/>
    </row>
    <row r="630" spans="1:4" s="38" customFormat="1" ht="20.100000000000001" customHeight="1">
      <c r="A630" s="211"/>
      <c r="B630" s="212"/>
      <c r="C630" s="239"/>
      <c r="D630" s="240"/>
    </row>
    <row r="631" spans="1:4" s="38" customFormat="1" ht="20.100000000000001" customHeight="1">
      <c r="A631" s="211"/>
      <c r="B631" s="212"/>
      <c r="C631" s="239"/>
      <c r="D631" s="240"/>
    </row>
    <row r="632" spans="1:4" s="38" customFormat="1" ht="20.100000000000001" customHeight="1">
      <c r="A632" s="211"/>
      <c r="B632" s="212"/>
      <c r="C632" s="239"/>
      <c r="D632" s="240"/>
    </row>
    <row r="633" spans="1:4" s="38" customFormat="1" ht="20.100000000000001" customHeight="1">
      <c r="A633" s="211"/>
      <c r="B633" s="212"/>
      <c r="C633" s="239"/>
      <c r="D633" s="240"/>
    </row>
    <row r="634" spans="1:4" s="38" customFormat="1" ht="20.100000000000001" customHeight="1">
      <c r="A634" s="211"/>
      <c r="B634" s="212"/>
      <c r="C634" s="239"/>
      <c r="D634" s="240"/>
    </row>
    <row r="635" spans="1:4" s="38" customFormat="1" ht="20.100000000000001" customHeight="1">
      <c r="A635" s="211"/>
      <c r="B635" s="212"/>
      <c r="C635" s="239"/>
      <c r="D635" s="240"/>
    </row>
    <row r="636" spans="1:4" s="38" customFormat="1" ht="20.100000000000001" customHeight="1">
      <c r="A636" s="211"/>
      <c r="B636" s="212"/>
      <c r="C636" s="239"/>
      <c r="D636" s="240"/>
    </row>
    <row r="637" spans="1:4" s="38" customFormat="1" ht="20.100000000000001" customHeight="1">
      <c r="A637" s="211"/>
      <c r="B637" s="212"/>
      <c r="C637" s="239"/>
      <c r="D637" s="240"/>
    </row>
    <row r="638" spans="1:4" s="38" customFormat="1" ht="20.100000000000001" customHeight="1">
      <c r="A638" s="211"/>
      <c r="B638" s="212"/>
      <c r="C638" s="239"/>
      <c r="D638" s="240"/>
    </row>
    <row r="639" spans="1:4" s="38" customFormat="1" ht="20.100000000000001" customHeight="1">
      <c r="A639" s="211"/>
      <c r="B639" s="212"/>
      <c r="C639" s="239"/>
      <c r="D639" s="240"/>
    </row>
    <row r="640" spans="1:4" s="38" customFormat="1" ht="20.100000000000001" customHeight="1">
      <c r="A640" s="211"/>
      <c r="B640" s="212"/>
      <c r="C640" s="239"/>
      <c r="D640" s="240"/>
    </row>
    <row r="641" spans="1:4" s="38" customFormat="1" ht="20.100000000000001" customHeight="1">
      <c r="A641" s="211"/>
      <c r="B641" s="212"/>
      <c r="C641" s="239"/>
      <c r="D641" s="240"/>
    </row>
    <row r="642" spans="1:4" s="38" customFormat="1" ht="20.100000000000001" customHeight="1">
      <c r="A642" s="211"/>
      <c r="B642" s="212"/>
      <c r="C642" s="239"/>
      <c r="D642" s="240"/>
    </row>
    <row r="643" spans="1:4" s="38" customFormat="1" ht="20.100000000000001" customHeight="1">
      <c r="A643" s="211"/>
      <c r="B643" s="212"/>
      <c r="C643" s="239"/>
      <c r="D643" s="240"/>
    </row>
    <row r="644" spans="1:4" s="38" customFormat="1" ht="20.100000000000001" customHeight="1">
      <c r="A644" s="211"/>
      <c r="B644" s="212"/>
      <c r="C644" s="239"/>
      <c r="D644" s="240"/>
    </row>
    <row r="645" spans="1:4" s="38" customFormat="1" ht="20.100000000000001" customHeight="1">
      <c r="A645" s="211"/>
      <c r="B645" s="212"/>
      <c r="C645" s="239"/>
      <c r="D645" s="240"/>
    </row>
    <row r="646" spans="1:4" s="38" customFormat="1" ht="20.100000000000001" customHeight="1">
      <c r="A646" s="211"/>
      <c r="B646" s="212"/>
      <c r="C646" s="239"/>
      <c r="D646" s="240"/>
    </row>
    <row r="647" spans="1:4" s="38" customFormat="1" ht="20.100000000000001" customHeight="1">
      <c r="A647" s="211"/>
      <c r="B647" s="212"/>
      <c r="C647" s="239"/>
      <c r="D647" s="240"/>
    </row>
    <row r="648" spans="1:4" s="38" customFormat="1" ht="20.100000000000001" customHeight="1">
      <c r="A648" s="211"/>
      <c r="B648" s="212"/>
      <c r="C648" s="239"/>
      <c r="D648" s="240"/>
    </row>
    <row r="649" spans="1:4" s="38" customFormat="1" ht="20.100000000000001" customHeight="1">
      <c r="A649" s="211"/>
      <c r="B649" s="212"/>
      <c r="C649" s="239"/>
      <c r="D649" s="240"/>
    </row>
    <row r="650" spans="1:4" s="38" customFormat="1" ht="20.100000000000001" customHeight="1">
      <c r="A650" s="211"/>
      <c r="B650" s="212"/>
      <c r="C650" s="239"/>
      <c r="D650" s="240"/>
    </row>
    <row r="651" spans="1:4" s="38" customFormat="1" ht="20.100000000000001" customHeight="1">
      <c r="A651" s="211"/>
      <c r="B651" s="212"/>
      <c r="C651" s="239"/>
      <c r="D651" s="240"/>
    </row>
    <row r="652" spans="1:4" s="38" customFormat="1" ht="20.100000000000001" customHeight="1">
      <c r="A652" s="211"/>
      <c r="B652" s="212"/>
      <c r="C652" s="239"/>
      <c r="D652" s="240"/>
    </row>
    <row r="653" spans="1:4" s="38" customFormat="1" ht="20.100000000000001" customHeight="1">
      <c r="A653" s="211"/>
      <c r="B653" s="212"/>
      <c r="C653" s="239"/>
      <c r="D653" s="240"/>
    </row>
    <row r="654" spans="1:4" s="38" customFormat="1" ht="20.100000000000001" customHeight="1">
      <c r="A654" s="211"/>
      <c r="B654" s="212"/>
      <c r="C654" s="239"/>
      <c r="D654" s="240"/>
    </row>
    <row r="655" spans="1:4" s="38" customFormat="1" ht="20.100000000000001" customHeight="1">
      <c r="A655" s="211"/>
      <c r="B655" s="212"/>
      <c r="C655" s="239"/>
      <c r="D655" s="240"/>
    </row>
    <row r="656" spans="1:4" s="38" customFormat="1" ht="20.100000000000001" customHeight="1">
      <c r="A656" s="211"/>
      <c r="B656" s="212"/>
      <c r="C656" s="239"/>
      <c r="D656" s="240"/>
    </row>
    <row r="657" spans="1:4" s="38" customFormat="1" ht="20.100000000000001" customHeight="1">
      <c r="A657" s="211"/>
      <c r="B657" s="212"/>
      <c r="C657" s="239"/>
      <c r="D657" s="240"/>
    </row>
    <row r="658" spans="1:4" s="38" customFormat="1" ht="20.100000000000001" customHeight="1">
      <c r="A658" s="211"/>
      <c r="B658" s="212"/>
      <c r="C658" s="239"/>
      <c r="D658" s="240"/>
    </row>
    <row r="659" spans="1:4" s="38" customFormat="1" ht="20.100000000000001" customHeight="1">
      <c r="A659" s="211"/>
      <c r="B659" s="212"/>
      <c r="C659" s="239"/>
      <c r="D659" s="240"/>
    </row>
    <row r="660" spans="1:4" s="38" customFormat="1" ht="20.100000000000001" customHeight="1">
      <c r="A660" s="211"/>
      <c r="B660" s="212"/>
      <c r="C660" s="239"/>
      <c r="D660" s="240"/>
    </row>
    <row r="661" spans="1:4" s="38" customFormat="1" ht="20.100000000000001" customHeight="1">
      <c r="A661" s="211"/>
      <c r="B661" s="212"/>
      <c r="C661" s="239"/>
      <c r="D661" s="240"/>
    </row>
    <row r="662" spans="1:4" s="38" customFormat="1" ht="20.100000000000001" customHeight="1">
      <c r="A662" s="211"/>
      <c r="B662" s="212"/>
      <c r="C662" s="239"/>
      <c r="D662" s="240"/>
    </row>
    <row r="663" spans="1:4" s="38" customFormat="1" ht="20.100000000000001" customHeight="1">
      <c r="A663" s="211"/>
      <c r="B663" s="212"/>
      <c r="C663" s="239"/>
      <c r="D663" s="240"/>
    </row>
    <row r="664" spans="1:4" s="38" customFormat="1" ht="20.100000000000001" customHeight="1">
      <c r="A664" s="211"/>
      <c r="B664" s="212"/>
      <c r="C664" s="239"/>
      <c r="D664" s="240"/>
    </row>
    <row r="665" spans="1:4" s="38" customFormat="1" ht="20.100000000000001" customHeight="1">
      <c r="A665" s="211"/>
      <c r="B665" s="212"/>
      <c r="C665" s="239"/>
      <c r="D665" s="240"/>
    </row>
    <row r="666" spans="1:4" s="38" customFormat="1" ht="20.100000000000001" customHeight="1">
      <c r="A666" s="211"/>
      <c r="B666" s="212"/>
      <c r="C666" s="239"/>
      <c r="D666" s="240"/>
    </row>
    <row r="667" spans="1:4" s="38" customFormat="1" ht="20.100000000000001" customHeight="1">
      <c r="A667" s="211"/>
      <c r="B667" s="212"/>
      <c r="C667" s="239"/>
      <c r="D667" s="240"/>
    </row>
    <row r="668" spans="1:4" s="38" customFormat="1" ht="20.100000000000001" customHeight="1">
      <c r="A668" s="211"/>
      <c r="B668" s="212"/>
      <c r="C668" s="239"/>
      <c r="D668" s="240"/>
    </row>
    <row r="669" spans="1:4" s="38" customFormat="1" ht="20.100000000000001" customHeight="1">
      <c r="A669" s="211"/>
      <c r="B669" s="212"/>
      <c r="C669" s="239"/>
      <c r="D669" s="240"/>
    </row>
    <row r="670" spans="1:4" s="38" customFormat="1" ht="20.100000000000001" customHeight="1">
      <c r="A670" s="211"/>
      <c r="B670" s="212"/>
      <c r="C670" s="239"/>
      <c r="D670" s="240"/>
    </row>
    <row r="671" spans="1:4" s="38" customFormat="1" ht="20.100000000000001" customHeight="1">
      <c r="A671" s="211"/>
      <c r="B671" s="212"/>
      <c r="C671" s="239"/>
      <c r="D671" s="240"/>
    </row>
    <row r="672" spans="1:4" s="38" customFormat="1" ht="20.100000000000001" customHeight="1">
      <c r="A672" s="211"/>
      <c r="B672" s="212"/>
      <c r="C672" s="239"/>
      <c r="D672" s="240"/>
    </row>
    <row r="673" spans="1:4" s="38" customFormat="1" ht="20.100000000000001" customHeight="1">
      <c r="A673" s="211"/>
      <c r="B673" s="212"/>
      <c r="C673" s="239"/>
      <c r="D673" s="240"/>
    </row>
    <row r="674" spans="1:4" s="38" customFormat="1" ht="20.100000000000001" customHeight="1">
      <c r="A674" s="211"/>
      <c r="B674" s="212"/>
      <c r="C674" s="239"/>
      <c r="D674" s="240"/>
    </row>
    <row r="675" spans="1:4" s="38" customFormat="1" ht="20.100000000000001" customHeight="1">
      <c r="A675" s="211"/>
      <c r="B675" s="212"/>
      <c r="C675" s="239"/>
      <c r="D675" s="240"/>
    </row>
    <row r="676" spans="1:4" s="38" customFormat="1" ht="20.100000000000001" customHeight="1">
      <c r="A676" s="211"/>
      <c r="B676" s="212"/>
      <c r="C676" s="239"/>
      <c r="D676" s="240"/>
    </row>
    <row r="677" spans="1:4" s="38" customFormat="1" ht="20.100000000000001" customHeight="1">
      <c r="A677" s="211"/>
      <c r="B677" s="212"/>
      <c r="C677" s="239"/>
      <c r="D677" s="240"/>
    </row>
    <row r="678" spans="1:4" s="38" customFormat="1" ht="20.100000000000001" customHeight="1">
      <c r="A678" s="211"/>
      <c r="B678" s="212"/>
      <c r="C678" s="239"/>
      <c r="D678" s="240"/>
    </row>
    <row r="679" spans="1:4" s="38" customFormat="1" ht="20.100000000000001" customHeight="1">
      <c r="A679" s="211"/>
      <c r="B679" s="212"/>
      <c r="C679" s="239"/>
      <c r="D679" s="240"/>
    </row>
    <row r="680" spans="1:4" s="38" customFormat="1" ht="20.100000000000001" customHeight="1">
      <c r="A680" s="211"/>
      <c r="B680" s="212"/>
      <c r="C680" s="239"/>
      <c r="D680" s="240"/>
    </row>
    <row r="681" spans="1:4" s="38" customFormat="1" ht="20.100000000000001" customHeight="1">
      <c r="A681" s="211"/>
      <c r="B681" s="212"/>
      <c r="C681" s="239"/>
      <c r="D681" s="240"/>
    </row>
    <row r="682" spans="1:4" s="38" customFormat="1" ht="20.100000000000001" customHeight="1">
      <c r="A682" s="211"/>
      <c r="B682" s="212"/>
      <c r="C682" s="239"/>
      <c r="D682" s="240"/>
    </row>
    <row r="683" spans="1:4" s="38" customFormat="1" ht="20.100000000000001" customHeight="1">
      <c r="A683" s="211"/>
      <c r="B683" s="212"/>
      <c r="C683" s="239"/>
      <c r="D683" s="240"/>
    </row>
    <row r="684" spans="1:4" s="38" customFormat="1" ht="20.100000000000001" customHeight="1">
      <c r="A684" s="211"/>
      <c r="B684" s="212"/>
      <c r="C684" s="239"/>
      <c r="D684" s="240"/>
    </row>
    <row r="685" spans="1:4" s="38" customFormat="1" ht="20.100000000000001" customHeight="1">
      <c r="A685" s="211"/>
      <c r="B685" s="212"/>
      <c r="C685" s="239"/>
      <c r="D685" s="240"/>
    </row>
    <row r="686" spans="1:4" s="38" customFormat="1" ht="20.100000000000001" customHeight="1">
      <c r="A686" s="211"/>
      <c r="B686" s="212"/>
      <c r="C686" s="239"/>
      <c r="D686" s="240"/>
    </row>
    <row r="687" spans="1:4" s="38" customFormat="1" ht="20.100000000000001" customHeight="1">
      <c r="A687" s="211"/>
      <c r="B687" s="212"/>
      <c r="C687" s="239"/>
      <c r="D687" s="240"/>
    </row>
    <row r="688" spans="1:4" s="38" customFormat="1" ht="20.100000000000001" customHeight="1">
      <c r="A688" s="211"/>
      <c r="B688" s="212"/>
      <c r="C688" s="239"/>
      <c r="D688" s="240"/>
    </row>
    <row r="689" spans="1:4" s="38" customFormat="1" ht="20.100000000000001" customHeight="1">
      <c r="A689" s="211"/>
      <c r="B689" s="212"/>
      <c r="C689" s="239"/>
      <c r="D689" s="240"/>
    </row>
    <row r="690" spans="1:4" s="38" customFormat="1" ht="20.100000000000001" customHeight="1">
      <c r="A690" s="211"/>
      <c r="B690" s="212"/>
      <c r="C690" s="239"/>
      <c r="D690" s="240"/>
    </row>
    <row r="691" spans="1:4" s="38" customFormat="1" ht="20.100000000000001" customHeight="1">
      <c r="A691" s="211"/>
      <c r="B691" s="212"/>
      <c r="C691" s="239"/>
      <c r="D691" s="240"/>
    </row>
    <row r="692" spans="1:4" s="38" customFormat="1" ht="20.100000000000001" customHeight="1">
      <c r="A692" s="211"/>
      <c r="B692" s="212"/>
      <c r="C692" s="239"/>
      <c r="D692" s="240"/>
    </row>
    <row r="693" spans="1:4" s="38" customFormat="1" ht="20.100000000000001" customHeight="1">
      <c r="A693" s="211"/>
      <c r="B693" s="212"/>
      <c r="C693" s="239"/>
      <c r="D693" s="240"/>
    </row>
    <row r="694" spans="1:4" s="38" customFormat="1" ht="20.100000000000001" customHeight="1">
      <c r="A694" s="211"/>
      <c r="B694" s="212"/>
      <c r="C694" s="239"/>
      <c r="D694" s="240"/>
    </row>
    <row r="695" spans="1:4" s="38" customFormat="1" ht="20.100000000000001" customHeight="1">
      <c r="A695" s="211"/>
      <c r="B695" s="212"/>
      <c r="C695" s="239"/>
      <c r="D695" s="240"/>
    </row>
    <row r="696" spans="1:4" s="38" customFormat="1" ht="20.100000000000001" customHeight="1">
      <c r="A696" s="211"/>
      <c r="B696" s="212"/>
      <c r="C696" s="239"/>
      <c r="D696" s="240"/>
    </row>
    <row r="697" spans="1:4" s="38" customFormat="1" ht="20.100000000000001" customHeight="1">
      <c r="A697" s="211"/>
      <c r="B697" s="212"/>
      <c r="C697" s="239"/>
      <c r="D697" s="240"/>
    </row>
    <row r="698" spans="1:4" s="38" customFormat="1" ht="20.100000000000001" customHeight="1">
      <c r="A698" s="211"/>
      <c r="B698" s="212"/>
      <c r="C698" s="239"/>
      <c r="D698" s="240"/>
    </row>
    <row r="699" spans="1:4" s="38" customFormat="1" ht="20.100000000000001" customHeight="1">
      <c r="A699" s="211"/>
      <c r="B699" s="212"/>
      <c r="C699" s="239"/>
      <c r="D699" s="240"/>
    </row>
    <row r="700" spans="1:4" s="38" customFormat="1" ht="20.100000000000001" customHeight="1">
      <c r="A700" s="211"/>
      <c r="B700" s="212"/>
      <c r="C700" s="239"/>
      <c r="D700" s="240"/>
    </row>
    <row r="701" spans="1:4" s="38" customFormat="1" ht="20.100000000000001" customHeight="1">
      <c r="A701" s="211"/>
      <c r="B701" s="212"/>
      <c r="C701" s="239"/>
      <c r="D701" s="240"/>
    </row>
    <row r="702" spans="1:4" s="38" customFormat="1" ht="20.100000000000001" customHeight="1">
      <c r="A702" s="211"/>
      <c r="B702" s="212"/>
      <c r="C702" s="239"/>
      <c r="D702" s="240"/>
    </row>
    <row r="703" spans="1:4" s="38" customFormat="1" ht="20.100000000000001" customHeight="1">
      <c r="A703" s="211"/>
      <c r="B703" s="212"/>
      <c r="C703" s="239"/>
      <c r="D703" s="240"/>
    </row>
    <row r="704" spans="1:4" s="38" customFormat="1" ht="20.100000000000001" customHeight="1">
      <c r="A704" s="211"/>
      <c r="B704" s="212"/>
      <c r="C704" s="239"/>
      <c r="D704" s="240"/>
    </row>
    <row r="705" spans="1:4" s="38" customFormat="1" ht="20.100000000000001" customHeight="1">
      <c r="A705" s="211"/>
      <c r="B705" s="212"/>
      <c r="C705" s="239"/>
      <c r="D705" s="240"/>
    </row>
    <row r="706" spans="1:4" s="38" customFormat="1" ht="20.100000000000001" customHeight="1">
      <c r="A706" s="211"/>
      <c r="B706" s="212"/>
      <c r="C706" s="239"/>
      <c r="D706" s="240"/>
    </row>
    <row r="707" spans="1:4" s="38" customFormat="1" ht="20.100000000000001" customHeight="1">
      <c r="A707" s="211"/>
      <c r="B707" s="212"/>
      <c r="C707" s="239"/>
      <c r="D707" s="240"/>
    </row>
    <row r="708" spans="1:4" s="38" customFormat="1" ht="20.100000000000001" customHeight="1">
      <c r="A708" s="211"/>
      <c r="B708" s="212"/>
      <c r="C708" s="239"/>
      <c r="D708" s="240"/>
    </row>
    <row r="709" spans="1:4" s="38" customFormat="1" ht="20.100000000000001" customHeight="1">
      <c r="A709" s="211"/>
      <c r="B709" s="212"/>
      <c r="C709" s="239"/>
      <c r="D709" s="240"/>
    </row>
    <row r="710" spans="1:4" s="38" customFormat="1" ht="20.100000000000001" customHeight="1">
      <c r="A710" s="211"/>
      <c r="B710" s="212"/>
      <c r="C710" s="239"/>
      <c r="D710" s="240"/>
    </row>
    <row r="711" spans="1:4" s="38" customFormat="1" ht="20.100000000000001" customHeight="1">
      <c r="A711" s="211"/>
      <c r="B711" s="212"/>
      <c r="C711" s="239"/>
      <c r="D711" s="240"/>
    </row>
    <row r="712" spans="1:4" s="38" customFormat="1" ht="20.100000000000001" customHeight="1">
      <c r="A712" s="211"/>
      <c r="B712" s="212"/>
      <c r="C712" s="239"/>
      <c r="D712" s="240"/>
    </row>
    <row r="713" spans="1:4" s="38" customFormat="1" ht="20.100000000000001" customHeight="1">
      <c r="A713" s="211"/>
      <c r="B713" s="212"/>
      <c r="C713" s="239"/>
      <c r="D713" s="240"/>
    </row>
    <row r="714" spans="1:4" s="38" customFormat="1" ht="20.100000000000001" customHeight="1">
      <c r="A714" s="211"/>
      <c r="B714" s="212"/>
      <c r="C714" s="239"/>
      <c r="D714" s="240"/>
    </row>
    <row r="715" spans="1:4" s="38" customFormat="1" ht="20.100000000000001" customHeight="1">
      <c r="A715" s="211"/>
      <c r="B715" s="212"/>
      <c r="C715" s="239"/>
      <c r="D715" s="240"/>
    </row>
    <row r="716" spans="1:4" s="38" customFormat="1" ht="20.100000000000001" customHeight="1">
      <c r="A716" s="211"/>
      <c r="B716" s="212"/>
      <c r="C716" s="239"/>
      <c r="D716" s="240"/>
    </row>
    <row r="717" spans="1:4" s="38" customFormat="1" ht="20.100000000000001" customHeight="1">
      <c r="A717" s="211"/>
      <c r="B717" s="212"/>
      <c r="C717" s="239"/>
      <c r="D717" s="240"/>
    </row>
    <row r="718" spans="1:4" s="38" customFormat="1" ht="20.100000000000001" customHeight="1">
      <c r="A718" s="211"/>
      <c r="B718" s="212"/>
      <c r="C718" s="239"/>
      <c r="D718" s="240"/>
    </row>
    <row r="719" spans="1:4" s="38" customFormat="1" ht="20.100000000000001" customHeight="1">
      <c r="A719" s="211"/>
      <c r="B719" s="212"/>
      <c r="C719" s="239"/>
      <c r="D719" s="240"/>
    </row>
    <row r="720" spans="1:4" s="38" customFormat="1" ht="20.100000000000001" customHeight="1">
      <c r="A720" s="211"/>
      <c r="B720" s="212"/>
      <c r="C720" s="239"/>
      <c r="D720" s="240"/>
    </row>
    <row r="721" spans="1:4" s="38" customFormat="1" ht="20.100000000000001" customHeight="1">
      <c r="A721" s="211"/>
      <c r="B721" s="212"/>
      <c r="C721" s="239"/>
      <c r="D721" s="240"/>
    </row>
    <row r="722" spans="1:4" s="38" customFormat="1" ht="20.100000000000001" customHeight="1">
      <c r="A722" s="211"/>
      <c r="B722" s="212"/>
      <c r="C722" s="239"/>
      <c r="D722" s="240"/>
    </row>
    <row r="723" spans="1:4" s="38" customFormat="1" ht="20.100000000000001" customHeight="1">
      <c r="A723" s="211"/>
      <c r="B723" s="212"/>
      <c r="C723" s="239"/>
      <c r="D723" s="240"/>
    </row>
    <row r="724" spans="1:4" s="38" customFormat="1" ht="20.100000000000001" customHeight="1">
      <c r="A724" s="211"/>
      <c r="B724" s="212"/>
      <c r="C724" s="239"/>
      <c r="D724" s="240"/>
    </row>
    <row r="725" spans="1:4" s="38" customFormat="1" ht="20.100000000000001" customHeight="1">
      <c r="A725" s="211"/>
      <c r="B725" s="212"/>
      <c r="C725" s="239"/>
      <c r="D725" s="240"/>
    </row>
    <row r="726" spans="1:4" s="38" customFormat="1" ht="20.100000000000001" customHeight="1">
      <c r="A726" s="211"/>
      <c r="B726" s="212"/>
      <c r="C726" s="239"/>
      <c r="D726" s="240"/>
    </row>
    <row r="727" spans="1:4" s="38" customFormat="1" ht="20.100000000000001" customHeight="1">
      <c r="A727" s="211"/>
      <c r="B727" s="212"/>
      <c r="C727" s="239"/>
      <c r="D727" s="240"/>
    </row>
    <row r="728" spans="1:4" s="38" customFormat="1" ht="20.100000000000001" customHeight="1">
      <c r="A728" s="211"/>
      <c r="B728" s="212"/>
      <c r="C728" s="239"/>
      <c r="D728" s="240"/>
    </row>
    <row r="729" spans="1:4" s="38" customFormat="1" ht="20.100000000000001" customHeight="1">
      <c r="A729" s="211"/>
      <c r="B729" s="212"/>
      <c r="C729" s="239"/>
      <c r="D729" s="240"/>
    </row>
    <row r="730" spans="1:4" s="38" customFormat="1" ht="20.100000000000001" customHeight="1">
      <c r="A730" s="211"/>
      <c r="B730" s="212"/>
      <c r="C730" s="239"/>
      <c r="D730" s="240"/>
    </row>
    <row r="731" spans="1:4" s="38" customFormat="1" ht="20.100000000000001" customHeight="1">
      <c r="A731" s="211"/>
      <c r="B731" s="212"/>
      <c r="C731" s="239"/>
      <c r="D731" s="240"/>
    </row>
    <row r="732" spans="1:4" s="38" customFormat="1" ht="20.100000000000001" customHeight="1">
      <c r="A732" s="211"/>
      <c r="B732" s="212"/>
      <c r="C732" s="239"/>
      <c r="D732" s="240"/>
    </row>
    <row r="733" spans="1:4" s="38" customFormat="1" ht="20.100000000000001" customHeight="1">
      <c r="A733" s="211"/>
      <c r="B733" s="212"/>
      <c r="C733" s="239"/>
      <c r="D733" s="240"/>
    </row>
    <row r="734" spans="1:4" s="38" customFormat="1" ht="20.100000000000001" customHeight="1">
      <c r="A734" s="211"/>
      <c r="B734" s="212"/>
      <c r="C734" s="239"/>
      <c r="D734" s="240"/>
    </row>
    <row r="735" spans="1:4" s="38" customFormat="1" ht="20.100000000000001" customHeight="1">
      <c r="A735" s="211"/>
      <c r="B735" s="212"/>
      <c r="C735" s="239"/>
      <c r="D735" s="240"/>
    </row>
    <row r="736" spans="1:4" s="38" customFormat="1" ht="20.100000000000001" customHeight="1">
      <c r="A736" s="211"/>
      <c r="B736" s="212"/>
      <c r="C736" s="239"/>
      <c r="D736" s="240"/>
    </row>
    <row r="737" spans="1:4" s="38" customFormat="1" ht="20.100000000000001" customHeight="1">
      <c r="A737" s="211"/>
      <c r="B737" s="212"/>
      <c r="C737" s="239"/>
      <c r="D737" s="240"/>
    </row>
    <row r="738" spans="1:4" s="38" customFormat="1" ht="20.100000000000001" customHeight="1">
      <c r="A738" s="211"/>
      <c r="B738" s="212"/>
      <c r="C738" s="239"/>
      <c r="D738" s="240"/>
    </row>
    <row r="739" spans="1:4" s="38" customFormat="1" ht="20.100000000000001" customHeight="1">
      <c r="A739" s="211"/>
      <c r="B739" s="212"/>
      <c r="C739" s="239"/>
      <c r="D739" s="240"/>
    </row>
    <row r="740" spans="1:4" s="38" customFormat="1" ht="20.100000000000001" customHeight="1">
      <c r="A740" s="211"/>
      <c r="B740" s="212"/>
      <c r="C740" s="239"/>
      <c r="D740" s="240"/>
    </row>
    <row r="741" spans="1:4" s="38" customFormat="1" ht="20.100000000000001" customHeight="1">
      <c r="A741" s="211"/>
      <c r="B741" s="212"/>
      <c r="C741" s="239"/>
      <c r="D741" s="240"/>
    </row>
    <row r="742" spans="1:4" s="38" customFormat="1" ht="20.100000000000001" customHeight="1">
      <c r="A742" s="211"/>
      <c r="B742" s="212"/>
      <c r="C742" s="239"/>
      <c r="D742" s="240"/>
    </row>
    <row r="743" spans="1:4" s="38" customFormat="1" ht="20.100000000000001" customHeight="1">
      <c r="A743" s="211"/>
      <c r="B743" s="212"/>
      <c r="C743" s="239"/>
      <c r="D743" s="240"/>
    </row>
    <row r="744" spans="1:4" s="38" customFormat="1" ht="20.100000000000001" customHeight="1">
      <c r="A744" s="211"/>
      <c r="B744" s="212"/>
      <c r="C744" s="239"/>
      <c r="D744" s="240"/>
    </row>
    <row r="745" spans="1:4" s="38" customFormat="1" ht="20.100000000000001" customHeight="1">
      <c r="A745" s="211"/>
      <c r="B745" s="212"/>
      <c r="C745" s="239"/>
      <c r="D745" s="240"/>
    </row>
    <row r="746" spans="1:4" s="38" customFormat="1" ht="20.100000000000001" customHeight="1">
      <c r="A746" s="211"/>
      <c r="B746" s="212"/>
      <c r="C746" s="239"/>
      <c r="D746" s="240"/>
    </row>
    <row r="747" spans="1:4" s="38" customFormat="1" ht="20.100000000000001" customHeight="1">
      <c r="A747" s="211"/>
      <c r="B747" s="212"/>
      <c r="C747" s="239"/>
      <c r="D747" s="240"/>
    </row>
    <row r="748" spans="1:4" s="38" customFormat="1" ht="20.100000000000001" customHeight="1">
      <c r="A748" s="211"/>
      <c r="B748" s="212"/>
      <c r="C748" s="239"/>
      <c r="D748" s="240"/>
    </row>
    <row r="749" spans="1:4" s="38" customFormat="1" ht="20.100000000000001" customHeight="1">
      <c r="A749" s="211"/>
      <c r="B749" s="212"/>
      <c r="C749" s="239"/>
      <c r="D749" s="240"/>
    </row>
    <row r="750" spans="1:4" s="38" customFormat="1" ht="20.100000000000001" customHeight="1">
      <c r="A750" s="211"/>
      <c r="B750" s="212"/>
      <c r="C750" s="239"/>
      <c r="D750" s="240"/>
    </row>
    <row r="751" spans="1:4" s="38" customFormat="1" ht="20.100000000000001" customHeight="1">
      <c r="A751" s="211"/>
      <c r="B751" s="212"/>
      <c r="C751" s="239"/>
      <c r="D751" s="240"/>
    </row>
    <row r="752" spans="1:4" s="38" customFormat="1" ht="20.100000000000001" customHeight="1">
      <c r="A752" s="211"/>
      <c r="B752" s="212"/>
      <c r="C752" s="239"/>
      <c r="D752" s="240"/>
    </row>
    <row r="753" spans="1:4" s="38" customFormat="1" ht="20.100000000000001" customHeight="1">
      <c r="A753" s="211"/>
      <c r="B753" s="212"/>
      <c r="C753" s="239"/>
      <c r="D753" s="240"/>
    </row>
    <row r="754" spans="1:4" s="38" customFormat="1" ht="20.100000000000001" customHeight="1">
      <c r="A754" s="211"/>
      <c r="B754" s="212"/>
      <c r="C754" s="239"/>
      <c r="D754" s="240"/>
    </row>
    <row r="755" spans="1:4" s="38" customFormat="1" ht="20.100000000000001" customHeight="1">
      <c r="A755" s="211"/>
      <c r="B755" s="212"/>
      <c r="C755" s="239"/>
      <c r="D755" s="240"/>
    </row>
    <row r="756" spans="1:4" s="38" customFormat="1" ht="20.100000000000001" customHeight="1">
      <c r="A756" s="211"/>
      <c r="B756" s="212"/>
      <c r="C756" s="239"/>
      <c r="D756" s="240"/>
    </row>
    <row r="757" spans="1:4" s="38" customFormat="1" ht="20.100000000000001" customHeight="1">
      <c r="A757" s="211"/>
      <c r="B757" s="212"/>
      <c r="C757" s="239"/>
      <c r="D757" s="240"/>
    </row>
    <row r="758" spans="1:4" s="38" customFormat="1" ht="20.100000000000001" customHeight="1">
      <c r="A758" s="211"/>
      <c r="B758" s="212"/>
      <c r="C758" s="239"/>
      <c r="D758" s="240"/>
    </row>
    <row r="759" spans="1:4" s="38" customFormat="1" ht="20.100000000000001" customHeight="1">
      <c r="A759" s="211"/>
      <c r="B759" s="212"/>
      <c r="C759" s="239"/>
      <c r="D759" s="240"/>
    </row>
    <row r="760" spans="1:4" s="38" customFormat="1" ht="20.100000000000001" customHeight="1">
      <c r="A760" s="211"/>
      <c r="B760" s="212"/>
      <c r="C760" s="239"/>
      <c r="D760" s="240"/>
    </row>
    <row r="761" spans="1:4" s="38" customFormat="1" ht="20.100000000000001" customHeight="1">
      <c r="A761" s="211"/>
      <c r="B761" s="212"/>
      <c r="C761" s="239"/>
      <c r="D761" s="240"/>
    </row>
    <row r="762" spans="1:4" s="38" customFormat="1" ht="20.100000000000001" customHeight="1">
      <c r="A762" s="211"/>
      <c r="B762" s="212"/>
      <c r="C762" s="239"/>
      <c r="D762" s="240"/>
    </row>
    <row r="763" spans="1:4" s="38" customFormat="1" ht="20.100000000000001" customHeight="1">
      <c r="A763" s="211"/>
      <c r="B763" s="212"/>
      <c r="C763" s="239"/>
      <c r="D763" s="240"/>
    </row>
    <row r="764" spans="1:4" s="38" customFormat="1" ht="20.100000000000001" customHeight="1">
      <c r="A764" s="211"/>
      <c r="B764" s="212"/>
      <c r="C764" s="239"/>
      <c r="D764" s="240"/>
    </row>
    <row r="765" spans="1:4" s="38" customFormat="1" ht="20.100000000000001" customHeight="1">
      <c r="A765" s="211"/>
      <c r="B765" s="212"/>
      <c r="C765" s="239"/>
      <c r="D765" s="240"/>
    </row>
    <row r="766" spans="1:4" s="38" customFormat="1" ht="20.100000000000001" customHeight="1">
      <c r="A766" s="211"/>
      <c r="B766" s="212"/>
      <c r="C766" s="239"/>
      <c r="D766" s="240"/>
    </row>
    <row r="767" spans="1:4" s="38" customFormat="1" ht="20.100000000000001" customHeight="1">
      <c r="A767" s="211"/>
      <c r="B767" s="212"/>
      <c r="C767" s="239"/>
      <c r="D767" s="240"/>
    </row>
    <row r="768" spans="1:4" s="38" customFormat="1" ht="20.100000000000001" customHeight="1">
      <c r="A768" s="211"/>
      <c r="B768" s="212"/>
      <c r="C768" s="239"/>
      <c r="D768" s="240"/>
    </row>
    <row r="769" spans="1:4" s="38" customFormat="1" ht="20.100000000000001" customHeight="1">
      <c r="A769" s="211"/>
      <c r="B769" s="212"/>
      <c r="C769" s="239"/>
      <c r="D769" s="240"/>
    </row>
    <row r="770" spans="1:4" s="38" customFormat="1" ht="20.100000000000001" customHeight="1">
      <c r="A770" s="211"/>
      <c r="B770" s="212"/>
      <c r="C770" s="239"/>
      <c r="D770" s="240"/>
    </row>
    <row r="771" spans="1:4" s="38" customFormat="1" ht="20.100000000000001" customHeight="1">
      <c r="A771" s="211"/>
      <c r="B771" s="212"/>
      <c r="C771" s="239"/>
      <c r="D771" s="240"/>
    </row>
    <row r="772" spans="1:4" s="38" customFormat="1" ht="20.100000000000001" customHeight="1">
      <c r="A772" s="211"/>
      <c r="B772" s="212"/>
      <c r="C772" s="239"/>
      <c r="D772" s="240"/>
    </row>
    <row r="773" spans="1:4" s="38" customFormat="1" ht="20.100000000000001" customHeight="1">
      <c r="A773" s="211"/>
      <c r="B773" s="212"/>
      <c r="C773" s="239"/>
      <c r="D773" s="240"/>
    </row>
    <row r="774" spans="1:4" s="38" customFormat="1" ht="20.100000000000001" customHeight="1">
      <c r="A774" s="211"/>
      <c r="B774" s="212"/>
      <c r="C774" s="239"/>
      <c r="D774" s="240"/>
    </row>
    <row r="775" spans="1:4" s="38" customFormat="1" ht="20.100000000000001" customHeight="1">
      <c r="A775" s="211"/>
      <c r="B775" s="212"/>
      <c r="C775" s="239"/>
      <c r="D775" s="240"/>
    </row>
    <row r="776" spans="1:4" s="38" customFormat="1" ht="20.100000000000001" customHeight="1">
      <c r="A776" s="211"/>
      <c r="B776" s="212"/>
      <c r="C776" s="239"/>
      <c r="D776" s="240"/>
    </row>
    <row r="777" spans="1:4" s="38" customFormat="1" ht="20.100000000000001" customHeight="1">
      <c r="A777" s="211"/>
      <c r="B777" s="212"/>
      <c r="C777" s="239"/>
      <c r="D777" s="240"/>
    </row>
    <row r="778" spans="1:4" s="38" customFormat="1" ht="20.100000000000001" customHeight="1">
      <c r="A778" s="211"/>
      <c r="B778" s="212"/>
      <c r="C778" s="239"/>
      <c r="D778" s="240"/>
    </row>
    <row r="779" spans="1:4" s="38" customFormat="1" ht="20.100000000000001" customHeight="1">
      <c r="A779" s="211"/>
      <c r="B779" s="212"/>
      <c r="C779" s="239"/>
      <c r="D779" s="240"/>
    </row>
    <row r="780" spans="1:4" s="38" customFormat="1" ht="20.100000000000001" customHeight="1">
      <c r="A780" s="211"/>
      <c r="B780" s="212"/>
      <c r="C780" s="239"/>
      <c r="D780" s="240"/>
    </row>
    <row r="781" spans="1:4" s="38" customFormat="1" ht="20.100000000000001" customHeight="1">
      <c r="A781" s="211"/>
      <c r="B781" s="212"/>
      <c r="C781" s="239"/>
      <c r="D781" s="240"/>
    </row>
    <row r="782" spans="1:4" s="38" customFormat="1" ht="20.100000000000001" customHeight="1">
      <c r="A782" s="211"/>
      <c r="B782" s="212"/>
      <c r="C782" s="239"/>
      <c r="D782" s="240"/>
    </row>
    <row r="783" spans="1:4" s="38" customFormat="1" ht="20.100000000000001" customHeight="1">
      <c r="A783" s="211"/>
      <c r="B783" s="212"/>
      <c r="C783" s="239"/>
      <c r="D783" s="240"/>
    </row>
    <row r="784" spans="1:4" s="38" customFormat="1" ht="20.100000000000001" customHeight="1">
      <c r="A784" s="211"/>
      <c r="B784" s="212"/>
      <c r="C784" s="239"/>
      <c r="D784" s="240"/>
    </row>
    <row r="785" spans="1:4" s="38" customFormat="1" ht="20.100000000000001" customHeight="1">
      <c r="A785" s="211"/>
      <c r="B785" s="212"/>
      <c r="C785" s="239"/>
      <c r="D785" s="240"/>
    </row>
    <row r="786" spans="1:4" s="38" customFormat="1" ht="20.100000000000001" customHeight="1">
      <c r="A786" s="211"/>
      <c r="B786" s="212"/>
      <c r="C786" s="239"/>
      <c r="D786" s="240"/>
    </row>
    <row r="787" spans="1:4" s="38" customFormat="1" ht="20.100000000000001" customHeight="1">
      <c r="A787" s="211"/>
      <c r="B787" s="212"/>
      <c r="C787" s="239"/>
      <c r="D787" s="240"/>
    </row>
    <row r="788" spans="1:4" s="38" customFormat="1" ht="20.100000000000001" customHeight="1">
      <c r="A788" s="211"/>
      <c r="B788" s="212"/>
      <c r="C788" s="239"/>
      <c r="D788" s="240"/>
    </row>
    <row r="789" spans="1:4" s="38" customFormat="1" ht="20.100000000000001" customHeight="1">
      <c r="A789" s="211"/>
      <c r="B789" s="212"/>
      <c r="C789" s="239"/>
      <c r="D789" s="240"/>
    </row>
    <row r="790" spans="1:4" s="38" customFormat="1" ht="20.100000000000001" customHeight="1">
      <c r="A790" s="211"/>
      <c r="B790" s="212"/>
      <c r="C790" s="239"/>
      <c r="D790" s="240"/>
    </row>
    <row r="791" spans="1:4" s="38" customFormat="1" ht="20.100000000000001" customHeight="1">
      <c r="A791" s="211"/>
      <c r="B791" s="212"/>
      <c r="C791" s="239"/>
      <c r="D791" s="240"/>
    </row>
    <row r="792" spans="1:4" s="38" customFormat="1" ht="20.100000000000001" customHeight="1">
      <c r="A792" s="211"/>
      <c r="B792" s="212"/>
      <c r="C792" s="239"/>
      <c r="D792" s="240"/>
    </row>
    <row r="793" spans="1:4" s="38" customFormat="1" ht="20.100000000000001" customHeight="1">
      <c r="A793" s="211"/>
      <c r="B793" s="212"/>
      <c r="C793" s="239"/>
      <c r="D793" s="240"/>
    </row>
    <row r="794" spans="1:4" s="38" customFormat="1" ht="20.100000000000001" customHeight="1">
      <c r="A794" s="211"/>
      <c r="B794" s="212"/>
      <c r="C794" s="239"/>
      <c r="D794" s="240"/>
    </row>
    <row r="795" spans="1:4" s="38" customFormat="1" ht="20.100000000000001" customHeight="1">
      <c r="A795" s="211"/>
      <c r="B795" s="212"/>
      <c r="C795" s="239"/>
      <c r="D795" s="240"/>
    </row>
    <row r="796" spans="1:4" s="38" customFormat="1" ht="20.100000000000001" customHeight="1">
      <c r="A796" s="211"/>
      <c r="B796" s="212"/>
      <c r="C796" s="239"/>
      <c r="D796" s="240"/>
    </row>
    <row r="797" spans="1:4" s="38" customFormat="1" ht="20.100000000000001" customHeight="1">
      <c r="A797" s="211"/>
      <c r="B797" s="212"/>
      <c r="C797" s="239"/>
      <c r="D797" s="240"/>
    </row>
    <row r="798" spans="1:4" s="38" customFormat="1" ht="20.100000000000001" customHeight="1">
      <c r="A798" s="211"/>
      <c r="B798" s="212"/>
      <c r="C798" s="239"/>
      <c r="D798" s="240"/>
    </row>
    <row r="799" spans="1:4" s="38" customFormat="1" ht="20.100000000000001" customHeight="1">
      <c r="A799" s="211"/>
      <c r="B799" s="212"/>
      <c r="C799" s="239"/>
      <c r="D799" s="240"/>
    </row>
    <row r="800" spans="1:4" s="38" customFormat="1" ht="20.100000000000001" customHeight="1">
      <c r="A800" s="211"/>
      <c r="B800" s="212"/>
      <c r="C800" s="239"/>
      <c r="D800" s="240"/>
    </row>
    <row r="801" spans="1:4" s="38" customFormat="1" ht="20.100000000000001" customHeight="1">
      <c r="A801" s="211"/>
      <c r="B801" s="212"/>
      <c r="C801" s="239"/>
      <c r="D801" s="240"/>
    </row>
    <row r="802" spans="1:4" s="38" customFormat="1" ht="20.100000000000001" customHeight="1">
      <c r="A802" s="211"/>
      <c r="B802" s="212"/>
      <c r="C802" s="239"/>
      <c r="D802" s="240"/>
    </row>
    <row r="803" spans="1:4" s="38" customFormat="1" ht="20.100000000000001" customHeight="1">
      <c r="A803" s="211"/>
      <c r="B803" s="212"/>
      <c r="C803" s="239"/>
      <c r="D803" s="240"/>
    </row>
    <row r="804" spans="1:4" s="38" customFormat="1" ht="20.100000000000001" customHeight="1">
      <c r="A804" s="211"/>
      <c r="B804" s="212"/>
      <c r="C804" s="239"/>
      <c r="D804" s="240"/>
    </row>
    <row r="805" spans="1:4" s="38" customFormat="1" ht="20.100000000000001" customHeight="1">
      <c r="A805" s="211"/>
      <c r="B805" s="212"/>
      <c r="C805" s="239"/>
      <c r="D805" s="240"/>
    </row>
    <row r="806" spans="1:4" s="38" customFormat="1" ht="20.100000000000001" customHeight="1">
      <c r="A806" s="211"/>
      <c r="B806" s="212"/>
      <c r="C806" s="239"/>
      <c r="D806" s="240"/>
    </row>
    <row r="807" spans="1:4" s="38" customFormat="1" ht="20.100000000000001" customHeight="1">
      <c r="A807" s="211"/>
      <c r="B807" s="212"/>
      <c r="C807" s="239"/>
      <c r="D807" s="240"/>
    </row>
    <row r="808" spans="1:4" s="38" customFormat="1" ht="20.100000000000001" customHeight="1">
      <c r="A808" s="211"/>
      <c r="B808" s="212"/>
      <c r="C808" s="239"/>
      <c r="D808" s="240"/>
    </row>
    <row r="809" spans="1:4" s="38" customFormat="1" ht="20.100000000000001" customHeight="1">
      <c r="A809" s="211"/>
      <c r="B809" s="212"/>
      <c r="C809" s="239"/>
      <c r="D809" s="240"/>
    </row>
    <row r="810" spans="1:4" s="38" customFormat="1" ht="20.100000000000001" customHeight="1">
      <c r="A810" s="211"/>
      <c r="B810" s="212"/>
      <c r="C810" s="239"/>
      <c r="D810" s="240"/>
    </row>
    <row r="811" spans="1:4" s="38" customFormat="1" ht="20.100000000000001" customHeight="1">
      <c r="A811" s="211"/>
      <c r="B811" s="212"/>
      <c r="C811" s="239"/>
      <c r="D811" s="240"/>
    </row>
    <row r="812" spans="1:4" s="38" customFormat="1" ht="20.100000000000001" customHeight="1">
      <c r="A812" s="211"/>
      <c r="B812" s="212"/>
      <c r="C812" s="239"/>
      <c r="D812" s="240"/>
    </row>
    <row r="813" spans="1:4" s="38" customFormat="1" ht="20.100000000000001" customHeight="1">
      <c r="A813" s="211"/>
      <c r="B813" s="212"/>
      <c r="C813" s="239"/>
      <c r="D813" s="240"/>
    </row>
    <row r="814" spans="1:4" s="38" customFormat="1" ht="20.100000000000001" customHeight="1">
      <c r="A814" s="211"/>
      <c r="B814" s="212"/>
      <c r="C814" s="239"/>
      <c r="D814" s="240"/>
    </row>
    <row r="815" spans="1:4" s="38" customFormat="1" ht="20.100000000000001" customHeight="1">
      <c r="A815" s="211"/>
      <c r="B815" s="212"/>
      <c r="C815" s="239"/>
      <c r="D815" s="240"/>
    </row>
    <row r="816" spans="1:4" s="38" customFormat="1" ht="20.100000000000001" customHeight="1">
      <c r="A816" s="211"/>
      <c r="B816" s="212"/>
      <c r="C816" s="239"/>
      <c r="D816" s="240"/>
    </row>
    <row r="817" spans="1:4" s="38" customFormat="1" ht="20.100000000000001" customHeight="1">
      <c r="A817" s="211"/>
      <c r="B817" s="212"/>
      <c r="C817" s="239"/>
      <c r="D817" s="240"/>
    </row>
    <row r="818" spans="1:4" s="38" customFormat="1" ht="20.100000000000001" customHeight="1">
      <c r="A818" s="211"/>
      <c r="B818" s="212"/>
      <c r="C818" s="239"/>
      <c r="D818" s="240"/>
    </row>
    <row r="819" spans="1:4" s="38" customFormat="1" ht="20.100000000000001" customHeight="1">
      <c r="A819" s="211"/>
      <c r="B819" s="212"/>
      <c r="C819" s="239"/>
      <c r="D819" s="240"/>
    </row>
    <row r="820" spans="1:4" s="38" customFormat="1" ht="20.100000000000001" customHeight="1">
      <c r="A820" s="211"/>
      <c r="B820" s="212"/>
      <c r="C820" s="239"/>
      <c r="D820" s="240"/>
    </row>
    <row r="821" spans="1:4" s="38" customFormat="1" ht="20.100000000000001" customHeight="1">
      <c r="A821" s="211"/>
      <c r="B821" s="212"/>
      <c r="C821" s="239"/>
      <c r="D821" s="240"/>
    </row>
    <row r="822" spans="1:4" s="38" customFormat="1" ht="20.100000000000001" customHeight="1">
      <c r="A822" s="211"/>
      <c r="B822" s="212"/>
      <c r="C822" s="239"/>
      <c r="D822" s="240"/>
    </row>
    <row r="823" spans="1:4" s="38" customFormat="1" ht="20.100000000000001" customHeight="1">
      <c r="A823" s="211"/>
      <c r="B823" s="212"/>
      <c r="C823" s="239"/>
      <c r="D823" s="240"/>
    </row>
    <row r="824" spans="1:4" s="38" customFormat="1" ht="20.100000000000001" customHeight="1">
      <c r="A824" s="211"/>
      <c r="B824" s="212"/>
      <c r="C824" s="239"/>
      <c r="D824" s="240"/>
    </row>
    <row r="825" spans="1:4" s="38" customFormat="1" ht="20.100000000000001" customHeight="1">
      <c r="A825" s="211"/>
      <c r="B825" s="212"/>
      <c r="C825" s="239"/>
      <c r="D825" s="240"/>
    </row>
    <row r="826" spans="1:4" s="38" customFormat="1" ht="20.100000000000001" customHeight="1">
      <c r="A826" s="211"/>
      <c r="B826" s="212"/>
      <c r="C826" s="239"/>
      <c r="D826" s="240"/>
    </row>
    <row r="827" spans="1:4" s="38" customFormat="1" ht="20.100000000000001" customHeight="1">
      <c r="A827" s="211"/>
      <c r="B827" s="212"/>
      <c r="C827" s="239"/>
      <c r="D827" s="240"/>
    </row>
    <row r="828" spans="1:4" s="38" customFormat="1" ht="20.100000000000001" customHeight="1">
      <c r="A828" s="211"/>
      <c r="B828" s="212"/>
      <c r="C828" s="239"/>
      <c r="D828" s="240"/>
    </row>
    <row r="829" spans="1:4" s="38" customFormat="1" ht="20.100000000000001" customHeight="1">
      <c r="A829" s="211"/>
      <c r="B829" s="212"/>
      <c r="C829" s="239"/>
      <c r="D829" s="240"/>
    </row>
    <row r="830" spans="1:4" s="38" customFormat="1" ht="20.100000000000001" customHeight="1">
      <c r="A830" s="211"/>
      <c r="B830" s="212"/>
      <c r="C830" s="239"/>
      <c r="D830" s="240"/>
    </row>
    <row r="831" spans="1:4" s="38" customFormat="1" ht="20.100000000000001" customHeight="1">
      <c r="A831" s="211"/>
      <c r="B831" s="212"/>
      <c r="C831" s="239"/>
      <c r="D831" s="240"/>
    </row>
    <row r="832" spans="1:4" s="38" customFormat="1" ht="20.100000000000001" customHeight="1">
      <c r="A832" s="211"/>
      <c r="B832" s="212"/>
      <c r="C832" s="239"/>
      <c r="D832" s="240"/>
    </row>
    <row r="833" spans="1:4" s="38" customFormat="1" ht="20.100000000000001" customHeight="1">
      <c r="A833" s="211"/>
      <c r="B833" s="212"/>
      <c r="C833" s="239"/>
      <c r="D833" s="240"/>
    </row>
    <row r="834" spans="1:4" s="38" customFormat="1" ht="20.100000000000001" customHeight="1">
      <c r="A834" s="211"/>
      <c r="B834" s="212"/>
      <c r="C834" s="239"/>
      <c r="D834" s="240"/>
    </row>
    <row r="835" spans="1:4" s="38" customFormat="1" ht="20.100000000000001" customHeight="1">
      <c r="A835" s="211"/>
      <c r="B835" s="212"/>
      <c r="C835" s="239"/>
      <c r="D835" s="240"/>
    </row>
    <row r="836" spans="1:4" s="38" customFormat="1" ht="20.100000000000001" customHeight="1">
      <c r="A836" s="211"/>
      <c r="B836" s="212"/>
      <c r="C836" s="239"/>
      <c r="D836" s="240"/>
    </row>
    <row r="837" spans="1:4" s="38" customFormat="1" ht="20.100000000000001" customHeight="1">
      <c r="A837" s="211"/>
      <c r="B837" s="212"/>
      <c r="C837" s="239"/>
      <c r="D837" s="240"/>
    </row>
    <row r="838" spans="1:4" s="38" customFormat="1" ht="20.100000000000001" customHeight="1">
      <c r="A838" s="211"/>
      <c r="B838" s="212"/>
      <c r="C838" s="239"/>
      <c r="D838" s="240"/>
    </row>
    <row r="839" spans="1:4" s="38" customFormat="1" ht="20.100000000000001" customHeight="1">
      <c r="A839" s="211"/>
      <c r="B839" s="212"/>
      <c r="C839" s="239"/>
      <c r="D839" s="240"/>
    </row>
    <row r="840" spans="1:4" s="38" customFormat="1" ht="20.100000000000001" customHeight="1">
      <c r="A840" s="211"/>
      <c r="B840" s="212"/>
      <c r="C840" s="239"/>
      <c r="D840" s="240"/>
    </row>
    <row r="841" spans="1:4" s="38" customFormat="1" ht="20.100000000000001" customHeight="1">
      <c r="A841" s="211"/>
      <c r="B841" s="212"/>
      <c r="C841" s="239"/>
      <c r="D841" s="240"/>
    </row>
    <row r="842" spans="1:4" s="38" customFormat="1" ht="20.100000000000001" customHeight="1">
      <c r="A842" s="211"/>
      <c r="B842" s="212"/>
      <c r="C842" s="239"/>
      <c r="D842" s="240"/>
    </row>
    <row r="843" spans="1:4" s="38" customFormat="1" ht="20.100000000000001" customHeight="1">
      <c r="A843" s="211"/>
      <c r="B843" s="212"/>
      <c r="C843" s="239"/>
      <c r="D843" s="240"/>
    </row>
    <row r="844" spans="1:4" s="38" customFormat="1" ht="20.100000000000001" customHeight="1">
      <c r="A844" s="211"/>
      <c r="B844" s="212"/>
      <c r="C844" s="239"/>
      <c r="D844" s="240"/>
    </row>
    <row r="845" spans="1:4" s="38" customFormat="1" ht="20.100000000000001" customHeight="1">
      <c r="A845" s="211"/>
      <c r="B845" s="212"/>
      <c r="C845" s="239"/>
      <c r="D845" s="240"/>
    </row>
    <row r="846" spans="1:4" s="38" customFormat="1" ht="20.100000000000001" customHeight="1">
      <c r="A846" s="211"/>
      <c r="B846" s="212"/>
      <c r="C846" s="239"/>
      <c r="D846" s="240"/>
    </row>
    <row r="847" spans="1:4" s="38" customFormat="1" ht="20.100000000000001" customHeight="1">
      <c r="A847" s="211"/>
      <c r="B847" s="212"/>
      <c r="C847" s="239"/>
      <c r="D847" s="240"/>
    </row>
    <row r="848" spans="1:4" s="38" customFormat="1" ht="20.100000000000001" customHeight="1">
      <c r="A848" s="211"/>
      <c r="B848" s="212"/>
      <c r="C848" s="239"/>
      <c r="D848" s="240"/>
    </row>
    <row r="849" spans="1:4" s="38" customFormat="1" ht="20.100000000000001" customHeight="1">
      <c r="A849" s="211"/>
      <c r="B849" s="212"/>
      <c r="C849" s="239"/>
      <c r="D849" s="240"/>
    </row>
    <row r="850" spans="1:4" s="38" customFormat="1" ht="20.100000000000001" customHeight="1">
      <c r="A850" s="211"/>
      <c r="B850" s="212"/>
      <c r="C850" s="239"/>
      <c r="D850" s="240"/>
    </row>
    <row r="851" spans="1:4" s="38" customFormat="1" ht="20.100000000000001" customHeight="1">
      <c r="A851" s="211"/>
      <c r="B851" s="212"/>
      <c r="C851" s="239"/>
      <c r="D851" s="240"/>
    </row>
    <row r="852" spans="1:4" s="38" customFormat="1" ht="20.100000000000001" customHeight="1">
      <c r="A852" s="211"/>
      <c r="B852" s="212"/>
      <c r="C852" s="239"/>
      <c r="D852" s="240"/>
    </row>
    <row r="853" spans="1:4" s="38" customFormat="1" ht="20.100000000000001" customHeight="1">
      <c r="A853" s="211"/>
      <c r="B853" s="212"/>
      <c r="C853" s="239"/>
      <c r="D853" s="240"/>
    </row>
    <row r="854" spans="1:4" s="38" customFormat="1" ht="20.100000000000001" customHeight="1">
      <c r="A854" s="211"/>
      <c r="B854" s="212"/>
      <c r="C854" s="239"/>
      <c r="D854" s="240"/>
    </row>
    <row r="855" spans="1:4" s="38" customFormat="1" ht="20.100000000000001" customHeight="1">
      <c r="A855" s="211"/>
      <c r="B855" s="212"/>
      <c r="C855" s="239"/>
      <c r="D855" s="240"/>
    </row>
    <row r="856" spans="1:4" s="38" customFormat="1" ht="20.100000000000001" customHeight="1">
      <c r="A856" s="211"/>
      <c r="B856" s="212"/>
      <c r="C856" s="239"/>
      <c r="D856" s="240"/>
    </row>
    <row r="857" spans="1:4" s="38" customFormat="1" ht="20.100000000000001" customHeight="1">
      <c r="A857" s="211"/>
      <c r="B857" s="212"/>
      <c r="C857" s="239"/>
      <c r="D857" s="240"/>
    </row>
    <row r="858" spans="1:4" s="38" customFormat="1" ht="20.100000000000001" customHeight="1">
      <c r="A858" s="211"/>
      <c r="B858" s="212"/>
      <c r="C858" s="239"/>
      <c r="D858" s="240"/>
    </row>
    <row r="859" spans="1:4" s="38" customFormat="1" ht="20.100000000000001" customHeight="1">
      <c r="A859" s="211"/>
      <c r="B859" s="212"/>
      <c r="C859" s="239"/>
      <c r="D859" s="240"/>
    </row>
    <row r="860" spans="1:4" s="38" customFormat="1" ht="20.100000000000001" customHeight="1">
      <c r="A860" s="211"/>
      <c r="B860" s="212"/>
      <c r="C860" s="239"/>
      <c r="D860" s="240"/>
    </row>
    <row r="861" spans="1:4" s="38" customFormat="1" ht="20.100000000000001" customHeight="1">
      <c r="A861" s="211"/>
      <c r="B861" s="212"/>
      <c r="C861" s="239"/>
      <c r="D861" s="240"/>
    </row>
    <row r="862" spans="1:4" s="38" customFormat="1" ht="20.100000000000001" customHeight="1">
      <c r="A862" s="211"/>
      <c r="B862" s="212"/>
      <c r="C862" s="239"/>
      <c r="D862" s="240"/>
    </row>
    <row r="863" spans="1:4" s="38" customFormat="1" ht="20.100000000000001" customHeight="1">
      <c r="A863" s="211"/>
      <c r="B863" s="212"/>
      <c r="C863" s="239"/>
      <c r="D863" s="240"/>
    </row>
    <row r="864" spans="1:4" s="38" customFormat="1" ht="20.100000000000001" customHeight="1">
      <c r="A864" s="211"/>
      <c r="B864" s="212"/>
      <c r="C864" s="239"/>
      <c r="D864" s="240"/>
    </row>
    <row r="865" spans="1:4" s="38" customFormat="1" ht="20.100000000000001" customHeight="1">
      <c r="A865" s="211"/>
      <c r="B865" s="212"/>
      <c r="C865" s="239"/>
      <c r="D865" s="240"/>
    </row>
    <row r="866" spans="1:4" s="38" customFormat="1" ht="20.100000000000001" customHeight="1">
      <c r="A866" s="211"/>
      <c r="B866" s="212"/>
      <c r="C866" s="239"/>
      <c r="D866" s="240"/>
    </row>
    <row r="867" spans="1:4" s="38" customFormat="1" ht="20.100000000000001" customHeight="1">
      <c r="A867" s="211"/>
      <c r="B867" s="212"/>
      <c r="C867" s="239"/>
      <c r="D867" s="240"/>
    </row>
    <row r="868" spans="1:4" s="38" customFormat="1" ht="20.100000000000001" customHeight="1">
      <c r="A868" s="211"/>
      <c r="B868" s="212"/>
      <c r="C868" s="239"/>
      <c r="D868" s="240"/>
    </row>
    <row r="869" spans="1:4" s="38" customFormat="1" ht="20.100000000000001" customHeight="1">
      <c r="A869" s="211"/>
      <c r="B869" s="212"/>
      <c r="C869" s="239"/>
      <c r="D869" s="240"/>
    </row>
    <row r="870" spans="1:4" s="38" customFormat="1" ht="20.100000000000001" customHeight="1">
      <c r="A870" s="211"/>
      <c r="B870" s="212"/>
      <c r="C870" s="239"/>
      <c r="D870" s="240"/>
    </row>
    <row r="871" spans="1:4" s="38" customFormat="1" ht="20.100000000000001" customHeight="1">
      <c r="A871" s="211"/>
      <c r="B871" s="212"/>
      <c r="C871" s="239"/>
      <c r="D871" s="240"/>
    </row>
    <row r="872" spans="1:4" s="38" customFormat="1" ht="20.100000000000001" customHeight="1">
      <c r="A872" s="211"/>
      <c r="B872" s="212"/>
      <c r="C872" s="239"/>
      <c r="D872" s="240"/>
    </row>
    <row r="873" spans="1:4" s="38" customFormat="1" ht="20.100000000000001" customHeight="1">
      <c r="A873" s="211"/>
      <c r="B873" s="212"/>
      <c r="C873" s="239"/>
      <c r="D873" s="240"/>
    </row>
    <row r="874" spans="1:4" s="38" customFormat="1" ht="20.100000000000001" customHeight="1">
      <c r="A874" s="211"/>
      <c r="B874" s="212"/>
      <c r="C874" s="239"/>
      <c r="D874" s="240"/>
    </row>
    <row r="875" spans="1:4" s="38" customFormat="1" ht="20.100000000000001" customHeight="1">
      <c r="A875" s="211"/>
      <c r="B875" s="212"/>
      <c r="C875" s="239"/>
      <c r="D875" s="240"/>
    </row>
    <row r="876" spans="1:4" s="38" customFormat="1" ht="20.100000000000001" customHeight="1">
      <c r="A876" s="211"/>
      <c r="B876" s="212"/>
      <c r="C876" s="239"/>
      <c r="D876" s="240"/>
    </row>
    <row r="877" spans="1:4" s="38" customFormat="1" ht="20.100000000000001" customHeight="1">
      <c r="A877" s="211"/>
      <c r="B877" s="212"/>
      <c r="C877" s="239"/>
      <c r="D877" s="240"/>
    </row>
    <row r="878" spans="1:4" s="38" customFormat="1" ht="20.100000000000001" customHeight="1">
      <c r="A878" s="211"/>
      <c r="B878" s="212"/>
      <c r="C878" s="239"/>
      <c r="D878" s="240"/>
    </row>
    <row r="879" spans="1:4" s="38" customFormat="1" ht="20.100000000000001" customHeight="1">
      <c r="A879" s="211"/>
      <c r="B879" s="212"/>
      <c r="C879" s="239"/>
      <c r="D879" s="240"/>
    </row>
    <row r="880" spans="1:4" s="38" customFormat="1" ht="20.100000000000001" customHeight="1">
      <c r="A880" s="211"/>
      <c r="B880" s="212"/>
      <c r="C880" s="239"/>
      <c r="D880" s="240"/>
    </row>
    <row r="881" spans="1:4" s="38" customFormat="1" ht="20.100000000000001" customHeight="1">
      <c r="A881" s="211"/>
      <c r="B881" s="212"/>
      <c r="C881" s="239"/>
      <c r="D881" s="240"/>
    </row>
    <row r="882" spans="1:4" s="38" customFormat="1" ht="20.100000000000001" customHeight="1">
      <c r="A882" s="211"/>
      <c r="B882" s="212"/>
      <c r="C882" s="239"/>
      <c r="D882" s="240"/>
    </row>
    <row r="883" spans="1:4" s="38" customFormat="1" ht="20.100000000000001" customHeight="1">
      <c r="A883" s="211"/>
      <c r="B883" s="212"/>
      <c r="C883" s="239"/>
      <c r="D883" s="240"/>
    </row>
    <row r="884" spans="1:4" s="38" customFormat="1" ht="20.100000000000001" customHeight="1">
      <c r="A884" s="211"/>
      <c r="B884" s="212"/>
      <c r="C884" s="239"/>
      <c r="D884" s="240"/>
    </row>
    <row r="885" spans="1:4" s="38" customFormat="1" ht="20.100000000000001" customHeight="1">
      <c r="A885" s="211"/>
      <c r="B885" s="212"/>
      <c r="C885" s="239"/>
      <c r="D885" s="240"/>
    </row>
    <row r="886" spans="1:4" s="38" customFormat="1" ht="20.100000000000001" customHeight="1">
      <c r="A886" s="211"/>
      <c r="B886" s="212"/>
      <c r="C886" s="239"/>
      <c r="D886" s="240"/>
    </row>
    <row r="887" spans="1:4" s="38" customFormat="1" ht="20.100000000000001" customHeight="1">
      <c r="A887" s="211"/>
      <c r="B887" s="212"/>
      <c r="C887" s="239"/>
      <c r="D887" s="240"/>
    </row>
    <row r="888" spans="1:4" s="38" customFormat="1" ht="20.100000000000001" customHeight="1">
      <c r="A888" s="211"/>
      <c r="B888" s="212"/>
      <c r="C888" s="239"/>
      <c r="D888" s="240"/>
    </row>
    <row r="889" spans="1:4" s="38" customFormat="1" ht="20.100000000000001" customHeight="1">
      <c r="A889" s="211"/>
      <c r="B889" s="212"/>
      <c r="C889" s="239"/>
      <c r="D889" s="240"/>
    </row>
    <row r="890" spans="1:4" s="38" customFormat="1" ht="20.100000000000001" customHeight="1">
      <c r="A890" s="211"/>
      <c r="B890" s="212"/>
      <c r="C890" s="239"/>
      <c r="D890" s="240"/>
    </row>
    <row r="891" spans="1:4" s="38" customFormat="1" ht="20.100000000000001" customHeight="1">
      <c r="A891" s="211"/>
      <c r="B891" s="212"/>
      <c r="C891" s="239"/>
      <c r="D891" s="240"/>
    </row>
    <row r="892" spans="1:4" s="38" customFormat="1" ht="20.100000000000001" customHeight="1">
      <c r="A892" s="211"/>
      <c r="B892" s="212"/>
      <c r="C892" s="239"/>
      <c r="D892" s="240"/>
    </row>
    <row r="893" spans="1:4" s="38" customFormat="1" ht="20.100000000000001" customHeight="1">
      <c r="A893" s="211"/>
      <c r="B893" s="212"/>
      <c r="C893" s="239"/>
      <c r="D893" s="240"/>
    </row>
    <row r="894" spans="1:4" s="38" customFormat="1" ht="20.100000000000001" customHeight="1">
      <c r="A894" s="211"/>
      <c r="B894" s="212"/>
      <c r="C894" s="239"/>
      <c r="D894" s="240"/>
    </row>
    <row r="895" spans="1:4" s="38" customFormat="1" ht="20.100000000000001" customHeight="1">
      <c r="A895" s="211"/>
      <c r="B895" s="212"/>
      <c r="C895" s="239"/>
      <c r="D895" s="240"/>
    </row>
    <row r="896" spans="1:4" s="38" customFormat="1" ht="20.100000000000001" customHeight="1">
      <c r="A896" s="211"/>
      <c r="B896" s="212"/>
      <c r="C896" s="239"/>
      <c r="D896" s="240"/>
    </row>
    <row r="897" spans="1:4" s="38" customFormat="1" ht="20.100000000000001" customHeight="1">
      <c r="A897" s="211"/>
      <c r="B897" s="212"/>
      <c r="C897" s="239"/>
      <c r="D897" s="240"/>
    </row>
    <row r="898" spans="1:4" s="38" customFormat="1" ht="20.100000000000001" customHeight="1">
      <c r="A898" s="211"/>
      <c r="B898" s="212"/>
      <c r="C898" s="239"/>
      <c r="D898" s="240"/>
    </row>
    <row r="899" spans="1:4" s="38" customFormat="1" ht="20.100000000000001" customHeight="1">
      <c r="A899" s="211"/>
      <c r="B899" s="212"/>
      <c r="C899" s="239"/>
      <c r="D899" s="240"/>
    </row>
    <row r="900" spans="1:4" s="38" customFormat="1" ht="20.100000000000001" customHeight="1">
      <c r="A900" s="211"/>
      <c r="B900" s="212"/>
      <c r="C900" s="239"/>
      <c r="D900" s="240"/>
    </row>
    <row r="901" spans="1:4" s="38" customFormat="1" ht="20.100000000000001" customHeight="1">
      <c r="A901" s="211"/>
      <c r="B901" s="212"/>
      <c r="C901" s="239"/>
      <c r="D901" s="240"/>
    </row>
    <row r="902" spans="1:4" s="38" customFormat="1" ht="20.100000000000001" customHeight="1">
      <c r="A902" s="211"/>
      <c r="B902" s="212"/>
      <c r="C902" s="239"/>
      <c r="D902" s="240"/>
    </row>
    <row r="903" spans="1:4" s="38" customFormat="1" ht="20.100000000000001" customHeight="1">
      <c r="A903" s="211"/>
      <c r="B903" s="212"/>
      <c r="C903" s="239"/>
      <c r="D903" s="240"/>
    </row>
    <row r="904" spans="1:4" s="38" customFormat="1" ht="20.100000000000001" customHeight="1">
      <c r="A904" s="211"/>
      <c r="B904" s="212"/>
      <c r="C904" s="239"/>
      <c r="D904" s="240"/>
    </row>
    <row r="905" spans="1:4" s="38" customFormat="1" ht="20.100000000000001" customHeight="1">
      <c r="A905" s="211"/>
      <c r="B905" s="212"/>
      <c r="C905" s="239"/>
      <c r="D905" s="240"/>
    </row>
    <row r="906" spans="1:4" s="38" customFormat="1" ht="20.100000000000001" customHeight="1">
      <c r="A906" s="211"/>
      <c r="B906" s="212"/>
      <c r="C906" s="239"/>
      <c r="D906" s="240"/>
    </row>
    <row r="907" spans="1:4" s="38" customFormat="1" ht="20.100000000000001" customHeight="1">
      <c r="A907" s="211"/>
      <c r="B907" s="212"/>
      <c r="C907" s="239"/>
      <c r="D907" s="240"/>
    </row>
    <row r="908" spans="1:4" s="38" customFormat="1" ht="20.100000000000001" customHeight="1">
      <c r="A908" s="211"/>
      <c r="B908" s="212"/>
      <c r="C908" s="239"/>
      <c r="D908" s="240"/>
    </row>
    <row r="909" spans="1:4" s="38" customFormat="1" ht="20.100000000000001" customHeight="1">
      <c r="A909" s="211"/>
      <c r="B909" s="212"/>
      <c r="C909" s="239"/>
      <c r="D909" s="240"/>
    </row>
    <row r="910" spans="1:4" s="38" customFormat="1" ht="20.100000000000001" customHeight="1">
      <c r="A910" s="211"/>
      <c r="B910" s="212"/>
      <c r="C910" s="239"/>
      <c r="D910" s="240"/>
    </row>
    <row r="911" spans="1:4" s="38" customFormat="1" ht="20.100000000000001" customHeight="1">
      <c r="A911" s="211"/>
      <c r="B911" s="212"/>
      <c r="C911" s="239"/>
      <c r="D911" s="240"/>
    </row>
    <row r="912" spans="1:4" s="38" customFormat="1" ht="20.100000000000001" customHeight="1">
      <c r="A912" s="211"/>
      <c r="B912" s="212"/>
      <c r="C912" s="239"/>
      <c r="D912" s="240"/>
    </row>
    <row r="913" spans="1:4" s="38" customFormat="1" ht="20.100000000000001" customHeight="1">
      <c r="A913" s="211"/>
      <c r="B913" s="212"/>
      <c r="C913" s="239"/>
      <c r="D913" s="240"/>
    </row>
    <row r="914" spans="1:4" s="38" customFormat="1" ht="20.100000000000001" customHeight="1">
      <c r="A914" s="211"/>
      <c r="B914" s="212"/>
      <c r="C914" s="239"/>
      <c r="D914" s="240"/>
    </row>
    <row r="915" spans="1:4" s="38" customFormat="1" ht="20.100000000000001" customHeight="1">
      <c r="A915" s="211"/>
      <c r="B915" s="212"/>
      <c r="C915" s="239"/>
      <c r="D915" s="240"/>
    </row>
    <row r="916" spans="1:4" s="38" customFormat="1" ht="20.100000000000001" customHeight="1">
      <c r="A916" s="211"/>
      <c r="B916" s="212"/>
      <c r="C916" s="239"/>
      <c r="D916" s="240"/>
    </row>
    <row r="917" spans="1:4" s="38" customFormat="1" ht="20.100000000000001" customHeight="1">
      <c r="A917" s="211"/>
      <c r="B917" s="212"/>
      <c r="C917" s="239"/>
      <c r="D917" s="240"/>
    </row>
    <row r="918" spans="1:4" s="38" customFormat="1" ht="20.100000000000001" customHeight="1">
      <c r="A918" s="211"/>
      <c r="B918" s="212"/>
      <c r="C918" s="239"/>
      <c r="D918" s="240"/>
    </row>
    <row r="919" spans="1:4" s="38" customFormat="1" ht="20.100000000000001" customHeight="1">
      <c r="A919" s="211"/>
      <c r="B919" s="212"/>
      <c r="C919" s="239"/>
      <c r="D919" s="240"/>
    </row>
    <row r="920" spans="1:4" s="38" customFormat="1" ht="20.100000000000001" customHeight="1">
      <c r="A920" s="211"/>
      <c r="B920" s="212"/>
      <c r="C920" s="239"/>
      <c r="D920" s="240"/>
    </row>
    <row r="921" spans="1:4" s="38" customFormat="1" ht="20.100000000000001" customHeight="1">
      <c r="A921" s="211"/>
      <c r="B921" s="212"/>
      <c r="C921" s="239"/>
      <c r="D921" s="240"/>
    </row>
    <row r="922" spans="1:4" s="38" customFormat="1" ht="20.100000000000001" customHeight="1">
      <c r="A922" s="211"/>
      <c r="B922" s="212"/>
      <c r="C922" s="239"/>
      <c r="D922" s="240"/>
    </row>
    <row r="923" spans="1:4" s="38" customFormat="1" ht="20.100000000000001" customHeight="1">
      <c r="A923" s="211"/>
      <c r="B923" s="212"/>
      <c r="C923" s="239"/>
      <c r="D923" s="240"/>
    </row>
    <row r="924" spans="1:4" s="38" customFormat="1" ht="20.100000000000001" customHeight="1">
      <c r="A924" s="211"/>
      <c r="B924" s="212"/>
      <c r="C924" s="239"/>
      <c r="D924" s="240"/>
    </row>
    <row r="925" spans="1:4" s="38" customFormat="1" ht="20.100000000000001" customHeight="1">
      <c r="A925" s="211"/>
      <c r="B925" s="212"/>
      <c r="C925" s="239"/>
      <c r="D925" s="240"/>
    </row>
    <row r="926" spans="1:4" s="38" customFormat="1" ht="20.100000000000001" customHeight="1">
      <c r="A926" s="211"/>
      <c r="B926" s="212"/>
      <c r="C926" s="239"/>
      <c r="D926" s="240"/>
    </row>
    <row r="927" spans="1:4" s="38" customFormat="1" ht="20.100000000000001" customHeight="1">
      <c r="A927" s="211"/>
      <c r="B927" s="212"/>
      <c r="C927" s="239"/>
      <c r="D927" s="240"/>
    </row>
    <row r="928" spans="1:4" s="38" customFormat="1" ht="20.100000000000001" customHeight="1">
      <c r="A928" s="211"/>
      <c r="B928" s="212"/>
      <c r="C928" s="239"/>
      <c r="D928" s="240"/>
    </row>
    <row r="929" spans="1:4" s="38" customFormat="1" ht="20.100000000000001" customHeight="1">
      <c r="A929" s="211"/>
      <c r="B929" s="212"/>
      <c r="C929" s="239"/>
      <c r="D929" s="240"/>
    </row>
    <row r="930" spans="1:4" s="38" customFormat="1" ht="20.100000000000001" customHeight="1">
      <c r="A930" s="211"/>
      <c r="B930" s="212"/>
      <c r="C930" s="239"/>
      <c r="D930" s="240"/>
    </row>
    <row r="931" spans="1:4" s="38" customFormat="1" ht="20.100000000000001" customHeight="1">
      <c r="A931" s="211"/>
      <c r="B931" s="212"/>
      <c r="C931" s="239"/>
      <c r="D931" s="240"/>
    </row>
    <row r="932" spans="1:4" s="38" customFormat="1" ht="20.100000000000001" customHeight="1">
      <c r="A932" s="211"/>
      <c r="B932" s="212"/>
      <c r="C932" s="239"/>
      <c r="D932" s="240"/>
    </row>
    <row r="933" spans="1:4" s="38" customFormat="1" ht="20.100000000000001" customHeight="1">
      <c r="A933" s="211"/>
      <c r="B933" s="212"/>
      <c r="C933" s="239"/>
      <c r="D933" s="240"/>
    </row>
    <row r="934" spans="1:4" s="38" customFormat="1" ht="20.100000000000001" customHeight="1">
      <c r="A934" s="211"/>
      <c r="B934" s="212"/>
      <c r="C934" s="239"/>
      <c r="D934" s="240"/>
    </row>
    <row r="935" spans="1:4" s="38" customFormat="1" ht="20.100000000000001" customHeight="1">
      <c r="A935" s="211"/>
      <c r="B935" s="212"/>
      <c r="C935" s="239"/>
      <c r="D935" s="240"/>
    </row>
    <row r="936" spans="1:4" s="38" customFormat="1" ht="20.100000000000001" customHeight="1">
      <c r="A936" s="211"/>
      <c r="B936" s="212"/>
      <c r="C936" s="239"/>
      <c r="D936" s="240"/>
    </row>
    <row r="937" spans="1:4" s="38" customFormat="1" ht="20.100000000000001" customHeight="1">
      <c r="A937" s="211"/>
      <c r="B937" s="212"/>
      <c r="C937" s="239"/>
      <c r="D937" s="240"/>
    </row>
    <row r="938" spans="1:4" s="38" customFormat="1" ht="20.100000000000001" customHeight="1">
      <c r="A938" s="211"/>
      <c r="B938" s="212"/>
      <c r="C938" s="239"/>
      <c r="D938" s="240"/>
    </row>
    <row r="939" spans="1:4" s="38" customFormat="1" ht="20.100000000000001" customHeight="1">
      <c r="A939" s="211"/>
      <c r="B939" s="212"/>
      <c r="C939" s="239"/>
      <c r="D939" s="240"/>
    </row>
    <row r="940" spans="1:4" s="38" customFormat="1" ht="20.100000000000001" customHeight="1">
      <c r="A940" s="211"/>
      <c r="B940" s="212"/>
      <c r="C940" s="239"/>
      <c r="D940" s="240"/>
    </row>
    <row r="941" spans="1:4" s="38" customFormat="1" ht="20.100000000000001" customHeight="1">
      <c r="A941" s="211"/>
      <c r="B941" s="212"/>
      <c r="C941" s="239"/>
      <c r="D941" s="240"/>
    </row>
    <row r="942" spans="1:4" s="38" customFormat="1" ht="20.100000000000001" customHeight="1">
      <c r="A942" s="211"/>
      <c r="B942" s="212"/>
      <c r="C942" s="239"/>
      <c r="D942" s="240"/>
    </row>
    <row r="943" spans="1:4" s="38" customFormat="1" ht="20.100000000000001" customHeight="1">
      <c r="A943" s="211"/>
      <c r="B943" s="212"/>
      <c r="C943" s="239"/>
      <c r="D943" s="240"/>
    </row>
    <row r="944" spans="1:4" s="38" customFormat="1" ht="20.100000000000001" customHeight="1">
      <c r="A944" s="211"/>
      <c r="B944" s="212"/>
      <c r="C944" s="239"/>
      <c r="D944" s="240"/>
    </row>
    <row r="945" spans="1:4" s="38" customFormat="1" ht="20.100000000000001" customHeight="1">
      <c r="A945" s="211"/>
      <c r="B945" s="212"/>
      <c r="C945" s="239"/>
      <c r="D945" s="240"/>
    </row>
    <row r="946" spans="1:4" s="38" customFormat="1" ht="20.100000000000001" customHeight="1">
      <c r="A946" s="211"/>
      <c r="B946" s="212"/>
      <c r="C946" s="239"/>
      <c r="D946" s="240"/>
    </row>
    <row r="947" spans="1:4" s="38" customFormat="1" ht="20.100000000000001" customHeight="1">
      <c r="A947" s="211"/>
      <c r="B947" s="212"/>
      <c r="C947" s="239"/>
      <c r="D947" s="240"/>
    </row>
    <row r="948" spans="1:4" s="38" customFormat="1" ht="20.100000000000001" customHeight="1">
      <c r="A948" s="211"/>
      <c r="B948" s="212"/>
      <c r="C948" s="239"/>
      <c r="D948" s="240"/>
    </row>
    <row r="949" spans="1:4" s="38" customFormat="1" ht="20.100000000000001" customHeight="1">
      <c r="A949" s="211"/>
      <c r="B949" s="212"/>
      <c r="C949" s="239"/>
      <c r="D949" s="240"/>
    </row>
    <row r="950" spans="1:4" s="38" customFormat="1" ht="20.100000000000001" customHeight="1">
      <c r="A950" s="211"/>
      <c r="B950" s="212"/>
      <c r="C950" s="239"/>
      <c r="D950" s="240"/>
    </row>
    <row r="951" spans="1:4" s="38" customFormat="1" ht="20.100000000000001" customHeight="1">
      <c r="A951" s="211"/>
      <c r="B951" s="212"/>
      <c r="C951" s="239"/>
      <c r="D951" s="240"/>
    </row>
    <row r="952" spans="1:4" s="38" customFormat="1" ht="20.100000000000001" customHeight="1">
      <c r="A952" s="211"/>
      <c r="B952" s="212"/>
      <c r="C952" s="239"/>
      <c r="D952" s="240"/>
    </row>
    <row r="953" spans="1:4" s="38" customFormat="1" ht="20.100000000000001" customHeight="1">
      <c r="A953" s="211"/>
      <c r="B953" s="212"/>
      <c r="C953" s="239"/>
      <c r="D953" s="240"/>
    </row>
    <row r="954" spans="1:4" s="38" customFormat="1" ht="20.100000000000001" customHeight="1">
      <c r="A954" s="211"/>
      <c r="B954" s="212"/>
      <c r="C954" s="239"/>
      <c r="D954" s="240"/>
    </row>
    <row r="955" spans="1:4" s="38" customFormat="1" ht="20.100000000000001" customHeight="1">
      <c r="A955" s="211"/>
      <c r="B955" s="212"/>
      <c r="C955" s="239"/>
      <c r="D955" s="240"/>
    </row>
    <row r="956" spans="1:4" s="38" customFormat="1" ht="20.100000000000001" customHeight="1">
      <c r="A956" s="211"/>
      <c r="B956" s="212"/>
      <c r="C956" s="239"/>
      <c r="D956" s="240"/>
    </row>
    <row r="957" spans="1:4" s="38" customFormat="1" ht="20.100000000000001" customHeight="1">
      <c r="A957" s="211"/>
      <c r="B957" s="212"/>
      <c r="C957" s="239"/>
      <c r="D957" s="240"/>
    </row>
    <row r="958" spans="1:4" s="38" customFormat="1" ht="20.100000000000001" customHeight="1">
      <c r="A958" s="211"/>
      <c r="B958" s="212"/>
      <c r="C958" s="239"/>
      <c r="D958" s="240"/>
    </row>
    <row r="959" spans="1:4" s="38" customFormat="1" ht="20.100000000000001" customHeight="1">
      <c r="A959" s="211"/>
      <c r="B959" s="212"/>
      <c r="C959" s="239"/>
      <c r="D959" s="240"/>
    </row>
    <row r="960" spans="1:4" s="38" customFormat="1" ht="20.100000000000001" customHeight="1">
      <c r="A960" s="211"/>
      <c r="B960" s="212"/>
      <c r="C960" s="239"/>
      <c r="D960" s="240"/>
    </row>
    <row r="961" spans="1:4" s="38" customFormat="1" ht="20.100000000000001" customHeight="1">
      <c r="A961" s="211"/>
      <c r="B961" s="212"/>
      <c r="C961" s="239"/>
      <c r="D961" s="240"/>
    </row>
    <row r="962" spans="1:4" s="38" customFormat="1" ht="20.100000000000001" customHeight="1">
      <c r="A962" s="211"/>
      <c r="B962" s="212"/>
      <c r="C962" s="239"/>
      <c r="D962" s="240"/>
    </row>
    <row r="963" spans="1:4" s="38" customFormat="1" ht="20.100000000000001" customHeight="1">
      <c r="A963" s="211"/>
      <c r="B963" s="212"/>
      <c r="C963" s="239"/>
      <c r="D963" s="240"/>
    </row>
    <row r="964" spans="1:4" s="38" customFormat="1" ht="20.100000000000001" customHeight="1">
      <c r="A964" s="211"/>
      <c r="B964" s="212"/>
      <c r="C964" s="239"/>
      <c r="D964" s="240"/>
    </row>
    <row r="965" spans="1:4" s="38" customFormat="1" ht="20.100000000000001" customHeight="1">
      <c r="A965" s="211"/>
      <c r="B965" s="212"/>
      <c r="C965" s="239"/>
      <c r="D965" s="240"/>
    </row>
    <row r="966" spans="1:4" s="38" customFormat="1" ht="20.100000000000001" customHeight="1">
      <c r="A966" s="211"/>
      <c r="B966" s="212"/>
      <c r="C966" s="239"/>
      <c r="D966" s="240"/>
    </row>
    <row r="967" spans="1:4" s="38" customFormat="1" ht="20.100000000000001" customHeight="1">
      <c r="A967" s="211"/>
      <c r="B967" s="212"/>
      <c r="C967" s="239"/>
      <c r="D967" s="240"/>
    </row>
    <row r="968" spans="1:4" s="38" customFormat="1" ht="20.100000000000001" customHeight="1">
      <c r="A968" s="211"/>
      <c r="B968" s="212"/>
      <c r="C968" s="239"/>
      <c r="D968" s="240"/>
    </row>
    <row r="969" spans="1:4" s="38" customFormat="1" ht="20.100000000000001" customHeight="1">
      <c r="A969" s="211"/>
      <c r="B969" s="212"/>
      <c r="C969" s="239"/>
      <c r="D969" s="240"/>
    </row>
    <row r="970" spans="1:4" s="38" customFormat="1" ht="20.100000000000001" customHeight="1">
      <c r="A970" s="211"/>
      <c r="B970" s="212"/>
      <c r="C970" s="239"/>
      <c r="D970" s="240"/>
    </row>
    <row r="971" spans="1:4" s="38" customFormat="1" ht="20.100000000000001" customHeight="1">
      <c r="A971" s="211"/>
      <c r="B971" s="212"/>
      <c r="C971" s="239"/>
      <c r="D971" s="240"/>
    </row>
    <row r="972" spans="1:4" s="38" customFormat="1" ht="20.100000000000001" customHeight="1">
      <c r="A972" s="211"/>
      <c r="B972" s="212"/>
      <c r="C972" s="239"/>
      <c r="D972" s="240"/>
    </row>
    <row r="973" spans="1:4" s="38" customFormat="1" ht="20.100000000000001" customHeight="1">
      <c r="A973" s="211"/>
      <c r="B973" s="212"/>
      <c r="C973" s="239"/>
      <c r="D973" s="240"/>
    </row>
    <row r="974" spans="1:4" s="38" customFormat="1" ht="20.100000000000001" customHeight="1">
      <c r="A974" s="211"/>
      <c r="B974" s="212"/>
      <c r="C974" s="239"/>
      <c r="D974" s="240"/>
    </row>
    <row r="975" spans="1:4" s="38" customFormat="1" ht="20.100000000000001" customHeight="1">
      <c r="A975" s="211"/>
      <c r="B975" s="212"/>
      <c r="C975" s="239"/>
      <c r="D975" s="240"/>
    </row>
    <row r="976" spans="1:4" s="38" customFormat="1" ht="20.100000000000001" customHeight="1">
      <c r="A976" s="211"/>
      <c r="B976" s="212"/>
      <c r="C976" s="239"/>
      <c r="D976" s="240"/>
    </row>
    <row r="977" spans="1:4" s="38" customFormat="1" ht="20.100000000000001" customHeight="1">
      <c r="A977" s="211"/>
      <c r="B977" s="212"/>
      <c r="C977" s="239"/>
      <c r="D977" s="240"/>
    </row>
    <row r="978" spans="1:4" s="38" customFormat="1" ht="20.100000000000001" customHeight="1">
      <c r="A978" s="211"/>
      <c r="B978" s="212"/>
      <c r="C978" s="239"/>
      <c r="D978" s="240"/>
    </row>
    <row r="979" spans="1:4" s="38" customFormat="1" ht="20.100000000000001" customHeight="1">
      <c r="A979" s="211"/>
      <c r="B979" s="212"/>
      <c r="C979" s="239"/>
      <c r="D979" s="240"/>
    </row>
    <row r="980" spans="1:4" s="38" customFormat="1" ht="20.100000000000001" customHeight="1">
      <c r="A980" s="211"/>
      <c r="B980" s="212"/>
      <c r="C980" s="239"/>
      <c r="D980" s="240"/>
    </row>
    <row r="981" spans="1:4" s="38" customFormat="1" ht="20.100000000000001" customHeight="1">
      <c r="A981" s="211"/>
      <c r="B981" s="212"/>
      <c r="C981" s="239"/>
      <c r="D981" s="240"/>
    </row>
    <row r="982" spans="1:4" s="38" customFormat="1" ht="20.100000000000001" customHeight="1">
      <c r="A982" s="211"/>
      <c r="B982" s="212"/>
      <c r="C982" s="239"/>
      <c r="D982" s="240"/>
    </row>
    <row r="983" spans="1:4" s="38" customFormat="1" ht="20.100000000000001" customHeight="1">
      <c r="A983" s="211"/>
      <c r="B983" s="212"/>
      <c r="C983" s="239"/>
      <c r="D983" s="240"/>
    </row>
    <row r="984" spans="1:4" s="38" customFormat="1" ht="20.100000000000001" customHeight="1">
      <c r="A984" s="211"/>
      <c r="B984" s="212"/>
      <c r="C984" s="239"/>
      <c r="D984" s="240"/>
    </row>
    <row r="985" spans="1:4" s="38" customFormat="1" ht="20.100000000000001" customHeight="1">
      <c r="A985" s="211"/>
      <c r="B985" s="212"/>
      <c r="C985" s="239"/>
      <c r="D985" s="240"/>
    </row>
    <row r="986" spans="1:4" s="38" customFormat="1" ht="20.100000000000001" customHeight="1">
      <c r="A986" s="211"/>
      <c r="B986" s="212"/>
      <c r="C986" s="239"/>
      <c r="D986" s="240"/>
    </row>
    <row r="987" spans="1:4" s="38" customFormat="1" ht="20.100000000000001" customHeight="1">
      <c r="A987" s="211"/>
      <c r="B987" s="212"/>
      <c r="C987" s="239"/>
      <c r="D987" s="240"/>
    </row>
    <row r="988" spans="1:4" s="38" customFormat="1" ht="20.100000000000001" customHeight="1">
      <c r="A988" s="211"/>
      <c r="B988" s="212"/>
      <c r="C988" s="239"/>
      <c r="D988" s="240"/>
    </row>
    <row r="989" spans="1:4" s="38" customFormat="1" ht="20.100000000000001" customHeight="1">
      <c r="A989" s="211"/>
      <c r="B989" s="212"/>
      <c r="C989" s="239"/>
      <c r="D989" s="240"/>
    </row>
    <row r="990" spans="1:4" s="38" customFormat="1" ht="20.100000000000001" customHeight="1">
      <c r="A990" s="211"/>
      <c r="B990" s="212"/>
      <c r="C990" s="239"/>
      <c r="D990" s="240"/>
    </row>
    <row r="991" spans="1:4" s="38" customFormat="1" ht="20.100000000000001" customHeight="1">
      <c r="A991" s="211"/>
      <c r="B991" s="212"/>
      <c r="C991" s="239"/>
      <c r="D991" s="240"/>
    </row>
    <row r="992" spans="1:4" s="38" customFormat="1" ht="20.100000000000001" customHeight="1">
      <c r="A992" s="211"/>
      <c r="B992" s="212"/>
      <c r="C992" s="239"/>
      <c r="D992" s="240"/>
    </row>
    <row r="993" spans="1:4" s="38" customFormat="1" ht="20.100000000000001" customHeight="1">
      <c r="A993" s="211"/>
      <c r="B993" s="212"/>
      <c r="C993" s="239"/>
      <c r="D993" s="240"/>
    </row>
    <row r="994" spans="1:4" s="38" customFormat="1" ht="20.100000000000001" customHeight="1">
      <c r="A994" s="211"/>
      <c r="B994" s="212"/>
      <c r="C994" s="239"/>
      <c r="D994" s="240"/>
    </row>
    <row r="995" spans="1:4" s="38" customFormat="1" ht="20.100000000000001" customHeight="1">
      <c r="A995" s="211"/>
      <c r="B995" s="212"/>
      <c r="C995" s="239"/>
      <c r="D995" s="240"/>
    </row>
    <row r="996" spans="1:4" s="38" customFormat="1" ht="20.100000000000001" customHeight="1">
      <c r="A996" s="211"/>
      <c r="B996" s="212"/>
      <c r="C996" s="239"/>
      <c r="D996" s="240"/>
    </row>
    <row r="997" spans="1:4" s="38" customFormat="1" ht="20.100000000000001" customHeight="1">
      <c r="A997" s="211"/>
      <c r="B997" s="212"/>
      <c r="C997" s="239"/>
      <c r="D997" s="240"/>
    </row>
    <row r="998" spans="1:4" s="38" customFormat="1" ht="20.100000000000001" customHeight="1">
      <c r="A998" s="211"/>
      <c r="B998" s="212"/>
      <c r="C998" s="239"/>
      <c r="D998" s="240"/>
    </row>
    <row r="999" spans="1:4" s="38" customFormat="1" ht="20.100000000000001" customHeight="1">
      <c r="A999" s="211"/>
      <c r="B999" s="212"/>
      <c r="C999" s="239"/>
      <c r="D999" s="240"/>
    </row>
    <row r="1000" spans="1:4" s="38" customFormat="1" ht="20.100000000000001" customHeight="1">
      <c r="A1000" s="211"/>
      <c r="B1000" s="212"/>
      <c r="C1000" s="239"/>
      <c r="D1000" s="240"/>
    </row>
    <row r="1001" spans="1:4" s="38" customFormat="1" ht="20.100000000000001" customHeight="1">
      <c r="A1001" s="211"/>
      <c r="B1001" s="212"/>
      <c r="C1001" s="239"/>
      <c r="D1001" s="240"/>
    </row>
    <row r="1002" spans="1:4" s="38" customFormat="1" ht="20.100000000000001" customHeight="1">
      <c r="A1002" s="211"/>
      <c r="B1002" s="212"/>
      <c r="C1002" s="239"/>
      <c r="D1002" s="240"/>
    </row>
    <row r="1003" spans="1:4" s="38" customFormat="1" ht="20.100000000000001" customHeight="1">
      <c r="A1003" s="211"/>
      <c r="B1003" s="212"/>
      <c r="C1003" s="239"/>
      <c r="D1003" s="240"/>
    </row>
    <row r="1004" spans="1:4" s="38" customFormat="1" ht="20.100000000000001" customHeight="1">
      <c r="A1004" s="211"/>
      <c r="B1004" s="212"/>
      <c r="C1004" s="239"/>
      <c r="D1004" s="240"/>
    </row>
    <row r="1005" spans="1:4" s="38" customFormat="1" ht="20.100000000000001" customHeight="1">
      <c r="A1005" s="211"/>
      <c r="B1005" s="212"/>
      <c r="C1005" s="239"/>
      <c r="D1005" s="240"/>
    </row>
    <row r="1006" spans="1:4" s="38" customFormat="1" ht="20.100000000000001" customHeight="1">
      <c r="A1006" s="211"/>
      <c r="B1006" s="212"/>
      <c r="C1006" s="239"/>
      <c r="D1006" s="240"/>
    </row>
    <row r="1007" spans="1:4" s="38" customFormat="1" ht="20.100000000000001" customHeight="1">
      <c r="A1007" s="211"/>
      <c r="B1007" s="212"/>
      <c r="C1007" s="239"/>
      <c r="D1007" s="240"/>
    </row>
    <row r="1008" spans="1:4" s="38" customFormat="1" ht="20.100000000000001" customHeight="1">
      <c r="A1008" s="211"/>
      <c r="B1008" s="212"/>
      <c r="C1008" s="239"/>
      <c r="D1008" s="240"/>
    </row>
    <row r="1009" spans="1:4" s="38" customFormat="1" ht="20.100000000000001" customHeight="1">
      <c r="A1009" s="211"/>
      <c r="B1009" s="212"/>
      <c r="C1009" s="239"/>
      <c r="D1009" s="240"/>
    </row>
    <row r="1010" spans="1:4" s="38" customFormat="1" ht="20.100000000000001" customHeight="1">
      <c r="A1010" s="211"/>
      <c r="B1010" s="212"/>
      <c r="C1010" s="239"/>
      <c r="D1010" s="240"/>
    </row>
    <row r="1011" spans="1:4" s="38" customFormat="1" ht="20.100000000000001" customHeight="1">
      <c r="A1011" s="211"/>
      <c r="B1011" s="212"/>
      <c r="C1011" s="239"/>
      <c r="D1011" s="240"/>
    </row>
    <row r="1012" spans="1:4" s="38" customFormat="1" ht="20.100000000000001" customHeight="1">
      <c r="A1012" s="211"/>
      <c r="B1012" s="212"/>
      <c r="C1012" s="239"/>
      <c r="D1012" s="240"/>
    </row>
    <row r="1013" spans="1:4" s="38" customFormat="1" ht="20.100000000000001" customHeight="1">
      <c r="A1013" s="211"/>
      <c r="B1013" s="212"/>
      <c r="C1013" s="239"/>
      <c r="D1013" s="240"/>
    </row>
    <row r="1014" spans="1:4" s="38" customFormat="1" ht="20.100000000000001" customHeight="1">
      <c r="A1014" s="211"/>
      <c r="B1014" s="212"/>
      <c r="C1014" s="239"/>
      <c r="D1014" s="240"/>
    </row>
    <row r="1015" spans="1:4" s="38" customFormat="1" ht="20.100000000000001" customHeight="1">
      <c r="A1015" s="211"/>
      <c r="B1015" s="212"/>
      <c r="C1015" s="239"/>
      <c r="D1015" s="240"/>
    </row>
    <row r="1016" spans="1:4" s="38" customFormat="1" ht="20.100000000000001" customHeight="1">
      <c r="A1016" s="211"/>
      <c r="B1016" s="212"/>
      <c r="C1016" s="239"/>
      <c r="D1016" s="240"/>
    </row>
    <row r="1017" spans="1:4" s="38" customFormat="1" ht="20.100000000000001" customHeight="1">
      <c r="A1017" s="211"/>
      <c r="B1017" s="212"/>
      <c r="C1017" s="239"/>
      <c r="D1017" s="240"/>
    </row>
    <row r="1018" spans="1:4" s="38" customFormat="1" ht="20.100000000000001" customHeight="1">
      <c r="A1018" s="211"/>
      <c r="B1018" s="212"/>
      <c r="C1018" s="239"/>
      <c r="D1018" s="240"/>
    </row>
    <row r="1019" spans="1:4" s="38" customFormat="1" ht="20.100000000000001" customHeight="1">
      <c r="A1019" s="211"/>
      <c r="B1019" s="212"/>
      <c r="C1019" s="239"/>
      <c r="D1019" s="240"/>
    </row>
    <row r="1020" spans="1:4" s="38" customFormat="1" ht="20.100000000000001" customHeight="1">
      <c r="A1020" s="211"/>
      <c r="B1020" s="212"/>
      <c r="C1020" s="239"/>
      <c r="D1020" s="240"/>
    </row>
    <row r="1021" spans="1:4" s="38" customFormat="1" ht="20.100000000000001" customHeight="1">
      <c r="A1021" s="211"/>
      <c r="B1021" s="212"/>
      <c r="C1021" s="239"/>
      <c r="D1021" s="240"/>
    </row>
    <row r="1022" spans="1:4" s="38" customFormat="1" ht="20.100000000000001" customHeight="1">
      <c r="A1022" s="211"/>
      <c r="B1022" s="212"/>
      <c r="C1022" s="239"/>
      <c r="D1022" s="240"/>
    </row>
    <row r="1023" spans="1:4" s="38" customFormat="1" ht="20.100000000000001" customHeight="1">
      <c r="A1023" s="211"/>
      <c r="B1023" s="212"/>
      <c r="C1023" s="239"/>
      <c r="D1023" s="240"/>
    </row>
    <row r="1024" spans="1:4" s="38" customFormat="1" ht="20.100000000000001" customHeight="1">
      <c r="A1024" s="211"/>
      <c r="B1024" s="212"/>
      <c r="C1024" s="239"/>
      <c r="D1024" s="240"/>
    </row>
    <row r="1025" spans="1:4" s="38" customFormat="1" ht="20.100000000000001" customHeight="1">
      <c r="A1025" s="211"/>
      <c r="B1025" s="212"/>
      <c r="C1025" s="239"/>
      <c r="D1025" s="240"/>
    </row>
    <row r="1026" spans="1:4" s="38" customFormat="1" ht="20.100000000000001" customHeight="1">
      <c r="A1026" s="211"/>
      <c r="B1026" s="212"/>
      <c r="C1026" s="239"/>
      <c r="D1026" s="240"/>
    </row>
    <row r="1027" spans="1:4" s="38" customFormat="1" ht="20.100000000000001" customHeight="1">
      <c r="A1027" s="211"/>
      <c r="B1027" s="212"/>
      <c r="C1027" s="239"/>
      <c r="D1027" s="240"/>
    </row>
    <row r="1028" spans="1:4" s="38" customFormat="1" ht="20.100000000000001" customHeight="1">
      <c r="A1028" s="211"/>
      <c r="B1028" s="212"/>
      <c r="C1028" s="239"/>
      <c r="D1028" s="240"/>
    </row>
    <row r="1029" spans="1:4" s="38" customFormat="1" ht="20.100000000000001" customHeight="1">
      <c r="A1029" s="211"/>
      <c r="B1029" s="212"/>
      <c r="C1029" s="239"/>
      <c r="D1029" s="240"/>
    </row>
    <row r="1030" spans="1:4" s="38" customFormat="1" ht="20.100000000000001" customHeight="1">
      <c r="A1030" s="211"/>
      <c r="B1030" s="212"/>
      <c r="C1030" s="239"/>
      <c r="D1030" s="240"/>
    </row>
    <row r="1031" spans="1:4" s="38" customFormat="1" ht="20.100000000000001" customHeight="1">
      <c r="A1031" s="211"/>
      <c r="B1031" s="212"/>
      <c r="C1031" s="239"/>
      <c r="D1031" s="240"/>
    </row>
    <row r="1032" spans="1:4" s="38" customFormat="1" ht="20.100000000000001" customHeight="1">
      <c r="A1032" s="211"/>
      <c r="B1032" s="212"/>
      <c r="C1032" s="239"/>
      <c r="D1032" s="240"/>
    </row>
    <row r="1033" spans="1:4" s="38" customFormat="1" ht="20.100000000000001" customHeight="1">
      <c r="A1033" s="211"/>
      <c r="B1033" s="212"/>
      <c r="C1033" s="239"/>
      <c r="D1033" s="240"/>
    </row>
    <row r="1034" spans="1:4" s="38" customFormat="1" ht="20.100000000000001" customHeight="1">
      <c r="A1034" s="211"/>
      <c r="B1034" s="212"/>
      <c r="C1034" s="239"/>
      <c r="D1034" s="240"/>
    </row>
    <row r="1035" spans="1:4" s="38" customFormat="1" ht="20.100000000000001" customHeight="1">
      <c r="A1035" s="211"/>
      <c r="B1035" s="212"/>
      <c r="C1035" s="239"/>
      <c r="D1035" s="240"/>
    </row>
    <row r="1036" spans="1:4" s="38" customFormat="1" ht="20.100000000000001" customHeight="1">
      <c r="A1036" s="211"/>
      <c r="B1036" s="212"/>
      <c r="C1036" s="239"/>
      <c r="D1036" s="240"/>
    </row>
    <row r="1037" spans="1:4" s="38" customFormat="1" ht="20.100000000000001" customHeight="1">
      <c r="A1037" s="211"/>
      <c r="B1037" s="212"/>
      <c r="C1037" s="239"/>
      <c r="D1037" s="240"/>
    </row>
    <row r="1038" spans="1:4" s="38" customFormat="1" ht="20.100000000000001" customHeight="1">
      <c r="A1038" s="211"/>
      <c r="B1038" s="212"/>
      <c r="C1038" s="239"/>
      <c r="D1038" s="240"/>
    </row>
    <row r="1039" spans="1:4" s="38" customFormat="1" ht="20.100000000000001" customHeight="1">
      <c r="A1039" s="211"/>
      <c r="B1039" s="212"/>
      <c r="C1039" s="239"/>
      <c r="D1039" s="240"/>
    </row>
    <row r="1040" spans="1:4" s="38" customFormat="1" ht="20.100000000000001" customHeight="1">
      <c r="A1040" s="211"/>
      <c r="B1040" s="212"/>
      <c r="C1040" s="239"/>
      <c r="D1040" s="240"/>
    </row>
    <row r="1041" spans="1:4" s="38" customFormat="1" ht="20.100000000000001" customHeight="1">
      <c r="A1041" s="211"/>
      <c r="B1041" s="212"/>
      <c r="C1041" s="239"/>
      <c r="D1041" s="240"/>
    </row>
    <row r="1042" spans="1:4" s="38" customFormat="1" ht="20.100000000000001" customHeight="1">
      <c r="A1042" s="211"/>
      <c r="B1042" s="212"/>
      <c r="C1042" s="239"/>
      <c r="D1042" s="240"/>
    </row>
    <row r="1043" spans="1:4" s="38" customFormat="1" ht="20.100000000000001" customHeight="1">
      <c r="A1043" s="211"/>
      <c r="B1043" s="212"/>
      <c r="C1043" s="239"/>
      <c r="D1043" s="240"/>
    </row>
    <row r="1044" spans="1:4" s="38" customFormat="1" ht="20.100000000000001" customHeight="1">
      <c r="A1044" s="211"/>
      <c r="B1044" s="212"/>
      <c r="C1044" s="239"/>
      <c r="D1044" s="240"/>
    </row>
    <row r="1045" spans="1:4" s="38" customFormat="1" ht="20.100000000000001" customHeight="1">
      <c r="A1045" s="211"/>
      <c r="B1045" s="212"/>
      <c r="C1045" s="239"/>
      <c r="D1045" s="240"/>
    </row>
    <row r="1046" spans="1:4" s="38" customFormat="1" ht="20.100000000000001" customHeight="1">
      <c r="A1046" s="211"/>
      <c r="B1046" s="212"/>
      <c r="C1046" s="239"/>
      <c r="D1046" s="240"/>
    </row>
    <row r="1047" spans="1:4" s="38" customFormat="1" ht="20.100000000000001" customHeight="1">
      <c r="A1047" s="211"/>
      <c r="B1047" s="212"/>
      <c r="C1047" s="239"/>
      <c r="D1047" s="240"/>
    </row>
    <row r="1048" spans="1:4" s="38" customFormat="1" ht="20.100000000000001" customHeight="1">
      <c r="A1048" s="211"/>
      <c r="B1048" s="212"/>
      <c r="C1048" s="239"/>
      <c r="D1048" s="240"/>
    </row>
    <row r="1049" spans="1:4" s="38" customFormat="1" ht="20.100000000000001" customHeight="1">
      <c r="A1049" s="211"/>
      <c r="B1049" s="212"/>
      <c r="C1049" s="239"/>
      <c r="D1049" s="240"/>
    </row>
    <row r="1050" spans="1:4" s="38" customFormat="1" ht="20.100000000000001" customHeight="1">
      <c r="A1050" s="211"/>
      <c r="B1050" s="212"/>
      <c r="C1050" s="239"/>
      <c r="D1050" s="240"/>
    </row>
    <row r="1051" spans="1:4" s="38" customFormat="1" ht="20.100000000000001" customHeight="1">
      <c r="A1051" s="211"/>
      <c r="B1051" s="212"/>
      <c r="C1051" s="239"/>
      <c r="D1051" s="240"/>
    </row>
    <row r="1052" spans="1:4" s="38" customFormat="1" ht="20.100000000000001" customHeight="1">
      <c r="A1052" s="211"/>
      <c r="B1052" s="212"/>
      <c r="C1052" s="239"/>
      <c r="D1052" s="240"/>
    </row>
    <row r="1053" spans="1:4" s="38" customFormat="1" ht="20.100000000000001" customHeight="1">
      <c r="A1053" s="211"/>
      <c r="B1053" s="212"/>
      <c r="C1053" s="239"/>
      <c r="D1053" s="240"/>
    </row>
    <row r="1054" spans="1:4" s="38" customFormat="1" ht="20.100000000000001" customHeight="1">
      <c r="A1054" s="211"/>
      <c r="B1054" s="212"/>
      <c r="C1054" s="239"/>
      <c r="D1054" s="240"/>
    </row>
    <row r="1055" spans="1:4" s="38" customFormat="1" ht="20.100000000000001" customHeight="1">
      <c r="A1055" s="211"/>
      <c r="B1055" s="212"/>
      <c r="C1055" s="239"/>
      <c r="D1055" s="240"/>
    </row>
    <row r="1056" spans="1:4" s="38" customFormat="1" ht="20.100000000000001" customHeight="1">
      <c r="A1056" s="211"/>
      <c r="B1056" s="212"/>
      <c r="C1056" s="239"/>
      <c r="D1056" s="240"/>
    </row>
    <row r="1057" spans="1:4" s="38" customFormat="1" ht="20.100000000000001" customHeight="1">
      <c r="A1057" s="211"/>
      <c r="B1057" s="212"/>
      <c r="C1057" s="239"/>
      <c r="D1057" s="240"/>
    </row>
    <row r="1058" spans="1:4" s="38" customFormat="1" ht="20.100000000000001" customHeight="1">
      <c r="A1058" s="211"/>
      <c r="B1058" s="212"/>
      <c r="C1058" s="239"/>
      <c r="D1058" s="240"/>
    </row>
    <row r="1059" spans="1:4" s="38" customFormat="1" ht="20.100000000000001" customHeight="1">
      <c r="A1059" s="211"/>
      <c r="B1059" s="212"/>
      <c r="C1059" s="239"/>
      <c r="D1059" s="240"/>
    </row>
    <row r="1060" spans="1:4" s="38" customFormat="1" ht="20.100000000000001" customHeight="1">
      <c r="A1060" s="211"/>
      <c r="B1060" s="212"/>
      <c r="C1060" s="239"/>
      <c r="D1060" s="240"/>
    </row>
    <row r="1061" spans="1:4" s="38" customFormat="1" ht="20.100000000000001" customHeight="1">
      <c r="A1061" s="211"/>
      <c r="B1061" s="212"/>
      <c r="C1061" s="239"/>
      <c r="D1061" s="240"/>
    </row>
    <row r="1062" spans="1:4" s="38" customFormat="1" ht="20.100000000000001" customHeight="1">
      <c r="A1062" s="211"/>
      <c r="B1062" s="212"/>
      <c r="C1062" s="239"/>
      <c r="D1062" s="240"/>
    </row>
    <row r="1063" spans="1:4" s="38" customFormat="1" ht="20.100000000000001" customHeight="1">
      <c r="A1063" s="211"/>
      <c r="B1063" s="212"/>
      <c r="C1063" s="239"/>
      <c r="D1063" s="240"/>
    </row>
    <row r="1064" spans="1:4" s="38" customFormat="1" ht="20.100000000000001" customHeight="1">
      <c r="A1064" s="211"/>
      <c r="B1064" s="212"/>
      <c r="C1064" s="239"/>
      <c r="D1064" s="240"/>
    </row>
    <row r="1065" spans="1:4" s="38" customFormat="1" ht="20.100000000000001" customHeight="1">
      <c r="A1065" s="211"/>
      <c r="B1065" s="212"/>
      <c r="C1065" s="239"/>
      <c r="D1065" s="240"/>
    </row>
    <row r="1066" spans="1:4" s="38" customFormat="1" ht="20.100000000000001" customHeight="1">
      <c r="A1066" s="211"/>
      <c r="B1066" s="212"/>
      <c r="C1066" s="239"/>
      <c r="D1066" s="240"/>
    </row>
    <row r="1067" spans="1:4" s="38" customFormat="1" ht="20.100000000000001" customHeight="1">
      <c r="A1067" s="211"/>
      <c r="B1067" s="212"/>
      <c r="C1067" s="239"/>
      <c r="D1067" s="240"/>
    </row>
    <row r="1068" spans="1:4" s="38" customFormat="1" ht="20.100000000000001" customHeight="1">
      <c r="A1068" s="211"/>
      <c r="B1068" s="212"/>
      <c r="C1068" s="239"/>
      <c r="D1068" s="240"/>
    </row>
    <row r="1069" spans="1:4" s="38" customFormat="1" ht="20.100000000000001" customHeight="1">
      <c r="A1069" s="211"/>
      <c r="B1069" s="212"/>
      <c r="C1069" s="239"/>
      <c r="D1069" s="240"/>
    </row>
    <row r="1070" spans="1:4" s="38" customFormat="1" ht="20.100000000000001" customHeight="1">
      <c r="A1070" s="211"/>
      <c r="B1070" s="212"/>
      <c r="C1070" s="239"/>
      <c r="D1070" s="240"/>
    </row>
    <row r="1071" spans="1:4" s="38" customFormat="1" ht="20.100000000000001" customHeight="1">
      <c r="A1071" s="211"/>
      <c r="B1071" s="212"/>
      <c r="C1071" s="239"/>
      <c r="D1071" s="240"/>
    </row>
    <row r="1072" spans="1:4" s="38" customFormat="1" ht="20.100000000000001" customHeight="1">
      <c r="A1072" s="211"/>
      <c r="B1072" s="212"/>
      <c r="C1072" s="239"/>
      <c r="D1072" s="240"/>
    </row>
    <row r="1073" spans="1:4" s="38" customFormat="1" ht="20.100000000000001" customHeight="1">
      <c r="A1073" s="211"/>
      <c r="B1073" s="212"/>
      <c r="C1073" s="239"/>
      <c r="D1073" s="240"/>
    </row>
    <row r="1074" spans="1:4" s="38" customFormat="1" ht="20.100000000000001" customHeight="1">
      <c r="A1074" s="211"/>
      <c r="B1074" s="212"/>
      <c r="C1074" s="239"/>
      <c r="D1074" s="240"/>
    </row>
    <row r="1075" spans="1:4" s="38" customFormat="1" ht="20.100000000000001" customHeight="1">
      <c r="A1075" s="211"/>
      <c r="B1075" s="212"/>
      <c r="C1075" s="239"/>
      <c r="D1075" s="240"/>
    </row>
    <row r="1076" spans="1:4" s="38" customFormat="1" ht="20.100000000000001" customHeight="1">
      <c r="A1076" s="211"/>
      <c r="B1076" s="212"/>
      <c r="C1076" s="239"/>
      <c r="D1076" s="240"/>
    </row>
    <row r="1077" spans="1:4" s="38" customFormat="1" ht="20.100000000000001" customHeight="1">
      <c r="A1077" s="211"/>
      <c r="B1077" s="212"/>
      <c r="C1077" s="239"/>
      <c r="D1077" s="240"/>
    </row>
    <row r="1078" spans="1:4" s="38" customFormat="1" ht="20.100000000000001" customHeight="1">
      <c r="A1078" s="211"/>
      <c r="B1078" s="212"/>
      <c r="C1078" s="239"/>
      <c r="D1078" s="240"/>
    </row>
    <row r="1079" spans="1:4" s="38" customFormat="1" ht="20.100000000000001" customHeight="1">
      <c r="A1079" s="211"/>
      <c r="B1079" s="212"/>
      <c r="C1079" s="239"/>
      <c r="D1079" s="240"/>
    </row>
    <row r="1080" spans="1:4" s="38" customFormat="1" ht="20.100000000000001" customHeight="1">
      <c r="A1080" s="211"/>
      <c r="B1080" s="212"/>
      <c r="C1080" s="239"/>
      <c r="D1080" s="240"/>
    </row>
    <row r="1081" spans="1:4" s="38" customFormat="1" ht="20.100000000000001" customHeight="1">
      <c r="A1081" s="211"/>
      <c r="B1081" s="212"/>
      <c r="C1081" s="239"/>
      <c r="D1081" s="240"/>
    </row>
    <row r="1082" spans="1:4" s="38" customFormat="1" ht="20.100000000000001" customHeight="1">
      <c r="A1082" s="211"/>
      <c r="B1082" s="212"/>
      <c r="C1082" s="239"/>
      <c r="D1082" s="240"/>
    </row>
    <row r="1083" spans="1:4" s="38" customFormat="1" ht="20.100000000000001" customHeight="1">
      <c r="A1083" s="211"/>
      <c r="B1083" s="212"/>
      <c r="C1083" s="239"/>
      <c r="D1083" s="240"/>
    </row>
    <row r="1084" spans="1:4" s="38" customFormat="1" ht="20.100000000000001" customHeight="1">
      <c r="A1084" s="211"/>
      <c r="B1084" s="212"/>
      <c r="C1084" s="239"/>
      <c r="D1084" s="240"/>
    </row>
    <row r="1085" spans="1:4" s="38" customFormat="1" ht="20.100000000000001" customHeight="1">
      <c r="A1085" s="211"/>
      <c r="B1085" s="212"/>
      <c r="C1085" s="239"/>
      <c r="D1085" s="240"/>
    </row>
    <row r="1086" spans="1:4" s="38" customFormat="1" ht="20.100000000000001" customHeight="1">
      <c r="A1086" s="211"/>
      <c r="B1086" s="212"/>
      <c r="C1086" s="239"/>
      <c r="D1086" s="240"/>
    </row>
    <row r="1087" spans="1:4" s="38" customFormat="1" ht="20.100000000000001" customHeight="1">
      <c r="A1087" s="211"/>
      <c r="B1087" s="212"/>
      <c r="C1087" s="239"/>
      <c r="D1087" s="240"/>
    </row>
    <row r="1088" spans="1:4" s="38" customFormat="1" ht="20.100000000000001" customHeight="1">
      <c r="A1088" s="211"/>
      <c r="B1088" s="212"/>
      <c r="C1088" s="239"/>
      <c r="D1088" s="240"/>
    </row>
    <row r="1089" spans="1:4" s="38" customFormat="1" ht="20.100000000000001" customHeight="1">
      <c r="A1089" s="211"/>
      <c r="B1089" s="212"/>
      <c r="C1089" s="239"/>
      <c r="D1089" s="240"/>
    </row>
    <row r="1090" spans="1:4" s="38" customFormat="1" ht="20.100000000000001" customHeight="1">
      <c r="A1090" s="211"/>
      <c r="B1090" s="212"/>
      <c r="C1090" s="239"/>
      <c r="D1090" s="240"/>
    </row>
    <row r="1091" spans="1:4" s="38" customFormat="1" ht="20.100000000000001" customHeight="1">
      <c r="A1091" s="211"/>
      <c r="B1091" s="212"/>
      <c r="C1091" s="239"/>
      <c r="D1091" s="240"/>
    </row>
    <row r="1092" spans="1:4" s="38" customFormat="1" ht="20.100000000000001" customHeight="1">
      <c r="A1092" s="211"/>
      <c r="B1092" s="212"/>
      <c r="C1092" s="239"/>
      <c r="D1092" s="240"/>
    </row>
    <row r="1093" spans="1:4" s="38" customFormat="1" ht="20.100000000000001" customHeight="1">
      <c r="A1093" s="211"/>
      <c r="B1093" s="212"/>
      <c r="C1093" s="239"/>
      <c r="D1093" s="240"/>
    </row>
    <row r="1094" spans="1:4" s="38" customFormat="1" ht="20.100000000000001" customHeight="1">
      <c r="A1094" s="211"/>
      <c r="B1094" s="212"/>
      <c r="C1094" s="239"/>
      <c r="D1094" s="240"/>
    </row>
    <row r="1095" spans="1:4" s="38" customFormat="1" ht="20.100000000000001" customHeight="1">
      <c r="A1095" s="211"/>
      <c r="B1095" s="212"/>
      <c r="C1095" s="239"/>
      <c r="D1095" s="240"/>
    </row>
    <row r="1096" spans="1:4" s="38" customFormat="1" ht="20.100000000000001" customHeight="1">
      <c r="A1096" s="211"/>
      <c r="B1096" s="212"/>
      <c r="C1096" s="239"/>
      <c r="D1096" s="240"/>
    </row>
    <row r="1097" spans="1:4" s="38" customFormat="1" ht="20.100000000000001" customHeight="1">
      <c r="A1097" s="211"/>
      <c r="B1097" s="212"/>
      <c r="C1097" s="239"/>
      <c r="D1097" s="240"/>
    </row>
    <row r="1098" spans="1:4" s="38" customFormat="1" ht="20.100000000000001" customHeight="1">
      <c r="A1098" s="211"/>
      <c r="B1098" s="212"/>
      <c r="C1098" s="239"/>
      <c r="D1098" s="240"/>
    </row>
    <row r="1099" spans="1:4" s="38" customFormat="1" ht="20.100000000000001" customHeight="1">
      <c r="A1099" s="211"/>
      <c r="B1099" s="212"/>
      <c r="C1099" s="239"/>
      <c r="D1099" s="240"/>
    </row>
    <row r="1100" spans="1:4" s="38" customFormat="1" ht="20.100000000000001" customHeight="1">
      <c r="A1100" s="211"/>
      <c r="B1100" s="212"/>
      <c r="C1100" s="239"/>
      <c r="D1100" s="240"/>
    </row>
    <row r="1101" spans="1:4" s="38" customFormat="1" ht="20.100000000000001" customHeight="1">
      <c r="A1101" s="211"/>
      <c r="B1101" s="212"/>
      <c r="C1101" s="239"/>
      <c r="D1101" s="240"/>
    </row>
    <row r="1102" spans="1:4" s="38" customFormat="1" ht="20.100000000000001" customHeight="1">
      <c r="A1102" s="211"/>
      <c r="B1102" s="212"/>
      <c r="C1102" s="239"/>
      <c r="D1102" s="240"/>
    </row>
    <row r="1103" spans="1:4" s="38" customFormat="1" ht="20.100000000000001" customHeight="1">
      <c r="A1103" s="211"/>
      <c r="B1103" s="212"/>
      <c r="C1103" s="239"/>
      <c r="D1103" s="240"/>
    </row>
    <row r="1104" spans="1:4" s="38" customFormat="1" ht="20.100000000000001" customHeight="1">
      <c r="A1104" s="211"/>
      <c r="B1104" s="212"/>
      <c r="C1104" s="239"/>
      <c r="D1104" s="240"/>
    </row>
    <row r="1105" spans="1:4" s="38" customFormat="1" ht="20.100000000000001" customHeight="1">
      <c r="A1105" s="211"/>
      <c r="B1105" s="212"/>
      <c r="C1105" s="239"/>
      <c r="D1105" s="240"/>
    </row>
    <row r="1106" spans="1:4" s="38" customFormat="1" ht="20.100000000000001" customHeight="1">
      <c r="A1106" s="211"/>
      <c r="B1106" s="212"/>
      <c r="C1106" s="239"/>
      <c r="D1106" s="240"/>
    </row>
    <row r="1107" spans="1:4" s="38" customFormat="1" ht="20.100000000000001" customHeight="1">
      <c r="A1107" s="211"/>
      <c r="B1107" s="212"/>
      <c r="C1107" s="239"/>
      <c r="D1107" s="240"/>
    </row>
    <row r="1108" spans="1:4" s="38" customFormat="1" ht="20.100000000000001" customHeight="1">
      <c r="A1108" s="211"/>
      <c r="B1108" s="212"/>
      <c r="C1108" s="239"/>
      <c r="D1108" s="240"/>
    </row>
    <row r="1109" spans="1:4" s="38" customFormat="1" ht="20.100000000000001" customHeight="1">
      <c r="A1109" s="211"/>
      <c r="B1109" s="212"/>
      <c r="C1109" s="239"/>
      <c r="D1109" s="240"/>
    </row>
    <row r="1110" spans="1:4" s="38" customFormat="1" ht="20.100000000000001" customHeight="1">
      <c r="A1110" s="211"/>
      <c r="B1110" s="212"/>
      <c r="C1110" s="239"/>
      <c r="D1110" s="240"/>
    </row>
    <row r="1111" spans="1:4" s="38" customFormat="1" ht="20.100000000000001" customHeight="1">
      <c r="A1111" s="211"/>
      <c r="B1111" s="212"/>
      <c r="C1111" s="239"/>
      <c r="D1111" s="240"/>
    </row>
    <row r="1112" spans="1:4" s="38" customFormat="1" ht="20.100000000000001" customHeight="1">
      <c r="A1112" s="211"/>
      <c r="B1112" s="212"/>
      <c r="C1112" s="239"/>
      <c r="D1112" s="240"/>
    </row>
    <row r="1113" spans="1:4" s="38" customFormat="1" ht="20.100000000000001" customHeight="1">
      <c r="A1113" s="211"/>
      <c r="B1113" s="212"/>
      <c r="C1113" s="239"/>
      <c r="D1113" s="240"/>
    </row>
    <row r="1114" spans="1:4" s="38" customFormat="1" ht="20.100000000000001" customHeight="1">
      <c r="A1114" s="211"/>
      <c r="B1114" s="212"/>
      <c r="C1114" s="239"/>
      <c r="D1114" s="240"/>
    </row>
    <row r="1115" spans="1:4" s="38" customFormat="1" ht="20.100000000000001" customHeight="1">
      <c r="A1115" s="211"/>
      <c r="B1115" s="212"/>
      <c r="C1115" s="239"/>
      <c r="D1115" s="240"/>
    </row>
    <row r="1116" spans="1:4" s="38" customFormat="1" ht="20.100000000000001" customHeight="1">
      <c r="A1116" s="211"/>
      <c r="B1116" s="212"/>
      <c r="C1116" s="239"/>
      <c r="D1116" s="240"/>
    </row>
    <row r="1117" spans="1:4" s="38" customFormat="1" ht="20.100000000000001" customHeight="1">
      <c r="A1117" s="211"/>
      <c r="B1117" s="212"/>
      <c r="C1117" s="239"/>
      <c r="D1117" s="240"/>
    </row>
    <row r="1118" spans="1:4" s="38" customFormat="1" ht="20.100000000000001" customHeight="1">
      <c r="A1118" s="211"/>
      <c r="B1118" s="212"/>
      <c r="C1118" s="239"/>
      <c r="D1118" s="240"/>
    </row>
    <row r="1119" spans="1:4" s="38" customFormat="1" ht="20.100000000000001" customHeight="1">
      <c r="A1119" s="211"/>
      <c r="B1119" s="212"/>
      <c r="C1119" s="239"/>
      <c r="D1119" s="240"/>
    </row>
    <row r="1120" spans="1:4" s="38" customFormat="1" ht="20.100000000000001" customHeight="1">
      <c r="A1120" s="211"/>
      <c r="B1120" s="212"/>
      <c r="C1120" s="239"/>
      <c r="D1120" s="240"/>
    </row>
    <row r="1121" spans="1:4" s="38" customFormat="1" ht="20.100000000000001" customHeight="1">
      <c r="A1121" s="211"/>
      <c r="B1121" s="212"/>
      <c r="C1121" s="239"/>
      <c r="D1121" s="240"/>
    </row>
    <row r="1122" spans="1:4" s="38" customFormat="1" ht="20.100000000000001" customHeight="1">
      <c r="A1122" s="211"/>
      <c r="B1122" s="212"/>
      <c r="C1122" s="239"/>
      <c r="D1122" s="240"/>
    </row>
    <row r="1123" spans="1:4" s="38" customFormat="1" ht="20.100000000000001" customHeight="1">
      <c r="A1123" s="211"/>
      <c r="B1123" s="212"/>
      <c r="C1123" s="239"/>
      <c r="D1123" s="240"/>
    </row>
    <row r="1124" spans="1:4" s="38" customFormat="1" ht="20.100000000000001" customHeight="1">
      <c r="A1124" s="211"/>
      <c r="B1124" s="212"/>
      <c r="C1124" s="239"/>
      <c r="D1124" s="240"/>
    </row>
    <row r="1125" spans="1:4" s="38" customFormat="1" ht="20.100000000000001" customHeight="1">
      <c r="A1125" s="211"/>
      <c r="B1125" s="212"/>
      <c r="C1125" s="239"/>
      <c r="D1125" s="240"/>
    </row>
    <row r="1126" spans="1:4" s="38" customFormat="1" ht="20.100000000000001" customHeight="1">
      <c r="A1126" s="211"/>
      <c r="B1126" s="212"/>
      <c r="C1126" s="239"/>
      <c r="D1126" s="240"/>
    </row>
    <row r="1127" spans="1:4" s="38" customFormat="1" ht="20.100000000000001" customHeight="1">
      <c r="A1127" s="211"/>
      <c r="B1127" s="212"/>
      <c r="C1127" s="239"/>
      <c r="D1127" s="240"/>
    </row>
    <row r="1128" spans="1:4" s="38" customFormat="1" ht="20.100000000000001" customHeight="1">
      <c r="A1128" s="211"/>
      <c r="B1128" s="212"/>
      <c r="C1128" s="239"/>
      <c r="D1128" s="240"/>
    </row>
    <row r="1129" spans="1:4" s="38" customFormat="1" ht="20.100000000000001" customHeight="1">
      <c r="A1129" s="211"/>
      <c r="B1129" s="212"/>
      <c r="C1129" s="239"/>
      <c r="D1129" s="240"/>
    </row>
    <row r="1130" spans="1:4" s="38" customFormat="1" ht="20.100000000000001" customHeight="1">
      <c r="A1130" s="211"/>
      <c r="B1130" s="212"/>
      <c r="C1130" s="239"/>
      <c r="D1130" s="240"/>
    </row>
    <row r="1131" spans="1:4" s="38" customFormat="1" ht="20.100000000000001" customHeight="1">
      <c r="A1131" s="211"/>
      <c r="B1131" s="212"/>
      <c r="C1131" s="239"/>
      <c r="D1131" s="240"/>
    </row>
    <row r="1132" spans="1:4" s="38" customFormat="1" ht="20.100000000000001" customHeight="1">
      <c r="A1132" s="211"/>
      <c r="B1132" s="212"/>
      <c r="C1132" s="239"/>
      <c r="D1132" s="240"/>
    </row>
    <row r="1133" spans="1:4" s="38" customFormat="1" ht="20.100000000000001" customHeight="1">
      <c r="A1133" s="211"/>
      <c r="B1133" s="212"/>
      <c r="C1133" s="239"/>
      <c r="D1133" s="240"/>
    </row>
    <row r="1134" spans="1:4" s="38" customFormat="1" ht="20.100000000000001" customHeight="1">
      <c r="A1134" s="211"/>
      <c r="B1134" s="212"/>
      <c r="C1134" s="239"/>
      <c r="D1134" s="240"/>
    </row>
    <row r="1135" spans="1:4" s="38" customFormat="1" ht="20.100000000000001" customHeight="1">
      <c r="A1135" s="211"/>
      <c r="B1135" s="212"/>
      <c r="C1135" s="239"/>
      <c r="D1135" s="240"/>
    </row>
    <row r="1136" spans="1:4" s="38" customFormat="1" ht="20.100000000000001" customHeight="1">
      <c r="A1136" s="211"/>
      <c r="B1136" s="212"/>
      <c r="C1136" s="239"/>
      <c r="D1136" s="240"/>
    </row>
    <row r="1137" spans="1:4" s="38" customFormat="1" ht="20.100000000000001" customHeight="1">
      <c r="A1137" s="211"/>
      <c r="B1137" s="212"/>
      <c r="C1137" s="239"/>
      <c r="D1137" s="240"/>
    </row>
    <row r="1138" spans="1:4" s="38" customFormat="1" ht="20.100000000000001" customHeight="1">
      <c r="A1138" s="211"/>
      <c r="B1138" s="212"/>
      <c r="C1138" s="239"/>
      <c r="D1138" s="240"/>
    </row>
    <row r="1139" spans="1:4" s="38" customFormat="1" ht="20.100000000000001" customHeight="1">
      <c r="A1139" s="211"/>
      <c r="B1139" s="212"/>
      <c r="C1139" s="239"/>
      <c r="D1139" s="240"/>
    </row>
    <row r="1140" spans="1:4" s="38" customFormat="1" ht="20.100000000000001" customHeight="1">
      <c r="A1140" s="211"/>
      <c r="B1140" s="212"/>
      <c r="C1140" s="239"/>
      <c r="D1140" s="240"/>
    </row>
    <row r="1141" spans="1:4" s="38" customFormat="1" ht="20.100000000000001" customHeight="1">
      <c r="A1141" s="211"/>
      <c r="B1141" s="212"/>
      <c r="C1141" s="239"/>
      <c r="D1141" s="240"/>
    </row>
    <row r="1142" spans="1:4" s="38" customFormat="1" ht="20.100000000000001" customHeight="1">
      <c r="A1142" s="211"/>
      <c r="B1142" s="212"/>
      <c r="C1142" s="239"/>
      <c r="D1142" s="240"/>
    </row>
    <row r="1143" spans="1:4" s="38" customFormat="1" ht="20.100000000000001" customHeight="1">
      <c r="A1143" s="211"/>
      <c r="B1143" s="212"/>
      <c r="C1143" s="239"/>
      <c r="D1143" s="240"/>
    </row>
    <row r="1144" spans="1:4" s="38" customFormat="1" ht="20.100000000000001" customHeight="1">
      <c r="A1144" s="211"/>
      <c r="B1144" s="212"/>
      <c r="C1144" s="239"/>
      <c r="D1144" s="240"/>
    </row>
    <row r="1145" spans="1:4" s="38" customFormat="1" ht="20.100000000000001" customHeight="1">
      <c r="A1145" s="211"/>
      <c r="B1145" s="212"/>
      <c r="C1145" s="239"/>
      <c r="D1145" s="240"/>
    </row>
    <row r="1146" spans="1:4" s="38" customFormat="1" ht="20.100000000000001" customHeight="1">
      <c r="A1146" s="211"/>
      <c r="B1146" s="212"/>
      <c r="C1146" s="239"/>
      <c r="D1146" s="240"/>
    </row>
    <row r="1147" spans="1:4" s="38" customFormat="1" ht="20.100000000000001" customHeight="1">
      <c r="A1147" s="211"/>
      <c r="B1147" s="212"/>
      <c r="C1147" s="239"/>
      <c r="D1147" s="240"/>
    </row>
    <row r="1148" spans="1:4" s="38" customFormat="1" ht="20.100000000000001" customHeight="1">
      <c r="A1148" s="211"/>
      <c r="B1148" s="212"/>
      <c r="C1148" s="239"/>
      <c r="D1148" s="240"/>
    </row>
    <row r="1149" spans="1:4" s="38" customFormat="1" ht="20.100000000000001" customHeight="1">
      <c r="A1149" s="211"/>
      <c r="B1149" s="212"/>
      <c r="C1149" s="239"/>
      <c r="D1149" s="240"/>
    </row>
    <row r="1150" spans="1:4" s="38" customFormat="1" ht="20.100000000000001" customHeight="1">
      <c r="A1150" s="211"/>
      <c r="B1150" s="212"/>
      <c r="C1150" s="239"/>
      <c r="D1150" s="240"/>
    </row>
    <row r="1151" spans="1:4" s="38" customFormat="1" ht="20.100000000000001" customHeight="1">
      <c r="A1151" s="211"/>
      <c r="B1151" s="212"/>
      <c r="C1151" s="239"/>
      <c r="D1151" s="240"/>
    </row>
    <row r="1152" spans="1:4" s="38" customFormat="1" ht="20.100000000000001" customHeight="1">
      <c r="A1152" s="211"/>
      <c r="B1152" s="212"/>
      <c r="C1152" s="239"/>
      <c r="D1152" s="240"/>
    </row>
    <row r="1153" spans="1:4" s="38" customFormat="1" ht="20.100000000000001" customHeight="1">
      <c r="A1153" s="211"/>
      <c r="B1153" s="212"/>
      <c r="C1153" s="239"/>
      <c r="D1153" s="240"/>
    </row>
    <row r="1154" spans="1:4" s="38" customFormat="1" ht="20.100000000000001" customHeight="1">
      <c r="A1154" s="211"/>
      <c r="B1154" s="212"/>
      <c r="C1154" s="239"/>
      <c r="D1154" s="240"/>
    </row>
    <row r="1155" spans="1:4" s="38" customFormat="1" ht="20.100000000000001" customHeight="1">
      <c r="A1155" s="211"/>
      <c r="B1155" s="212"/>
      <c r="C1155" s="239"/>
      <c r="D1155" s="240"/>
    </row>
    <row r="1156" spans="1:4" s="38" customFormat="1" ht="20.100000000000001" customHeight="1">
      <c r="A1156" s="211"/>
      <c r="B1156" s="212"/>
      <c r="C1156" s="239"/>
      <c r="D1156" s="240"/>
    </row>
    <row r="1157" spans="1:4" s="38" customFormat="1" ht="20.100000000000001" customHeight="1">
      <c r="A1157" s="211"/>
      <c r="B1157" s="212"/>
      <c r="C1157" s="239"/>
      <c r="D1157" s="240"/>
    </row>
    <row r="1158" spans="1:4" s="38" customFormat="1" ht="20.100000000000001" customHeight="1">
      <c r="A1158" s="211"/>
      <c r="B1158" s="212"/>
      <c r="C1158" s="239"/>
      <c r="D1158" s="240"/>
    </row>
    <row r="1159" spans="1:4" s="38" customFormat="1" ht="20.100000000000001" customHeight="1">
      <c r="A1159" s="211"/>
      <c r="B1159" s="212"/>
      <c r="C1159" s="239"/>
      <c r="D1159" s="240"/>
    </row>
    <row r="1160" spans="1:4" s="38" customFormat="1" ht="20.100000000000001" customHeight="1">
      <c r="A1160" s="211"/>
      <c r="B1160" s="212"/>
      <c r="C1160" s="239"/>
      <c r="D1160" s="240"/>
    </row>
    <row r="1161" spans="1:4" s="38" customFormat="1" ht="20.100000000000001" customHeight="1">
      <c r="A1161" s="211"/>
      <c r="B1161" s="212"/>
      <c r="C1161" s="239"/>
      <c r="D1161" s="240"/>
    </row>
    <row r="1162" spans="1:4" s="38" customFormat="1" ht="20.100000000000001" customHeight="1">
      <c r="A1162" s="211"/>
      <c r="B1162" s="212"/>
      <c r="C1162" s="239"/>
      <c r="D1162" s="240"/>
    </row>
    <row r="1163" spans="1:4" s="38" customFormat="1" ht="20.100000000000001" customHeight="1">
      <c r="A1163" s="211"/>
      <c r="B1163" s="212"/>
      <c r="C1163" s="239"/>
      <c r="D1163" s="240"/>
    </row>
    <row r="1164" spans="1:4" s="38" customFormat="1" ht="20.100000000000001" customHeight="1">
      <c r="A1164" s="211"/>
      <c r="B1164" s="212"/>
      <c r="C1164" s="239"/>
      <c r="D1164" s="240"/>
    </row>
    <row r="1165" spans="1:4" s="38" customFormat="1" ht="20.100000000000001" customHeight="1">
      <c r="A1165" s="211"/>
      <c r="B1165" s="212"/>
      <c r="C1165" s="239"/>
      <c r="D1165" s="240"/>
    </row>
    <row r="1166" spans="1:4" s="38" customFormat="1" ht="20.100000000000001" customHeight="1">
      <c r="A1166" s="211"/>
      <c r="B1166" s="212"/>
      <c r="C1166" s="239"/>
      <c r="D1166" s="240"/>
    </row>
    <row r="1167" spans="1:4" s="38" customFormat="1" ht="20.100000000000001" customHeight="1">
      <c r="A1167" s="211"/>
      <c r="B1167" s="212"/>
      <c r="C1167" s="239"/>
      <c r="D1167" s="240"/>
    </row>
    <row r="1168" spans="1:4" s="38" customFormat="1" ht="20.100000000000001" customHeight="1">
      <c r="A1168" s="211"/>
      <c r="B1168" s="212"/>
      <c r="C1168" s="239"/>
      <c r="D1168" s="240"/>
    </row>
    <row r="1169" spans="1:4" s="38" customFormat="1" ht="20.100000000000001" customHeight="1">
      <c r="A1169" s="211"/>
      <c r="B1169" s="212"/>
      <c r="C1169" s="239"/>
      <c r="D1169" s="240"/>
    </row>
    <row r="1170" spans="1:4" s="38" customFormat="1" ht="20.100000000000001" customHeight="1">
      <c r="A1170" s="211"/>
      <c r="B1170" s="212"/>
      <c r="C1170" s="239"/>
      <c r="D1170" s="240"/>
    </row>
    <row r="1171" spans="1:4" s="38" customFormat="1" ht="20.100000000000001" customHeight="1">
      <c r="A1171" s="211"/>
      <c r="B1171" s="212"/>
      <c r="C1171" s="239"/>
      <c r="D1171" s="240"/>
    </row>
    <row r="1172" spans="1:4" s="38" customFormat="1" ht="20.100000000000001" customHeight="1">
      <c r="A1172" s="211"/>
      <c r="B1172" s="212"/>
      <c r="C1172" s="239"/>
      <c r="D1172" s="240"/>
    </row>
    <row r="1173" spans="1:4" s="38" customFormat="1" ht="20.100000000000001" customHeight="1">
      <c r="A1173" s="211"/>
      <c r="B1173" s="212"/>
      <c r="C1173" s="239"/>
      <c r="D1173" s="240"/>
    </row>
    <row r="1174" spans="1:4" s="38" customFormat="1" ht="20.100000000000001" customHeight="1">
      <c r="A1174" s="211"/>
      <c r="B1174" s="212"/>
      <c r="C1174" s="239"/>
      <c r="D1174" s="240"/>
    </row>
    <row r="1175" spans="1:4" s="38" customFormat="1" ht="20.100000000000001" customHeight="1">
      <c r="A1175" s="211"/>
      <c r="B1175" s="212"/>
      <c r="C1175" s="239"/>
      <c r="D1175" s="240"/>
    </row>
    <row r="1176" spans="1:4" s="38" customFormat="1" ht="20.100000000000001" customHeight="1">
      <c r="A1176" s="211"/>
      <c r="B1176" s="212"/>
      <c r="C1176" s="239"/>
      <c r="D1176" s="240"/>
    </row>
    <row r="1177" spans="1:4" s="38" customFormat="1" ht="20.100000000000001" customHeight="1">
      <c r="A1177" s="211"/>
      <c r="B1177" s="212"/>
      <c r="C1177" s="239"/>
      <c r="D1177" s="240"/>
    </row>
    <row r="1178" spans="1:4" s="38" customFormat="1" ht="20.100000000000001" customHeight="1">
      <c r="A1178" s="211"/>
      <c r="B1178" s="212"/>
      <c r="C1178" s="239"/>
      <c r="D1178" s="240"/>
    </row>
    <row r="1179" spans="1:4" s="38" customFormat="1" ht="20.100000000000001" customHeight="1">
      <c r="A1179" s="211"/>
      <c r="B1179" s="212"/>
      <c r="C1179" s="239"/>
      <c r="D1179" s="240"/>
    </row>
    <row r="1180" spans="1:4" s="38" customFormat="1" ht="20.100000000000001" customHeight="1">
      <c r="A1180" s="211"/>
      <c r="B1180" s="212"/>
      <c r="C1180" s="239"/>
      <c r="D1180" s="240"/>
    </row>
    <row r="1181" spans="1:4" s="38" customFormat="1" ht="20.100000000000001" customHeight="1">
      <c r="A1181" s="211"/>
      <c r="B1181" s="212"/>
      <c r="C1181" s="239"/>
      <c r="D1181" s="240"/>
    </row>
    <row r="1182" spans="1:4" s="38" customFormat="1" ht="20.100000000000001" customHeight="1">
      <c r="A1182" s="211"/>
      <c r="B1182" s="212"/>
      <c r="C1182" s="239"/>
      <c r="D1182" s="240"/>
    </row>
    <row r="1183" spans="1:4" s="38" customFormat="1" ht="20.100000000000001" customHeight="1">
      <c r="A1183" s="211"/>
      <c r="B1183" s="212"/>
      <c r="C1183" s="239"/>
      <c r="D1183" s="240"/>
    </row>
    <row r="1184" spans="1:4" s="38" customFormat="1" ht="20.100000000000001" customHeight="1">
      <c r="A1184" s="211"/>
      <c r="B1184" s="212"/>
      <c r="C1184" s="239"/>
      <c r="D1184" s="240"/>
    </row>
    <row r="1185" spans="1:4" s="38" customFormat="1" ht="20.100000000000001" customHeight="1">
      <c r="A1185" s="211"/>
      <c r="B1185" s="212"/>
      <c r="C1185" s="239"/>
      <c r="D1185" s="240"/>
    </row>
    <row r="1186" spans="1:4" s="38" customFormat="1" ht="20.100000000000001" customHeight="1">
      <c r="A1186" s="211"/>
      <c r="B1186" s="212"/>
      <c r="C1186" s="239"/>
      <c r="D1186" s="240"/>
    </row>
    <row r="1187" spans="1:4" s="38" customFormat="1" ht="20.100000000000001" customHeight="1">
      <c r="A1187" s="211"/>
      <c r="B1187" s="212"/>
      <c r="C1187" s="239"/>
      <c r="D1187" s="240"/>
    </row>
    <row r="1188" spans="1:4" s="38" customFormat="1" ht="20.100000000000001" customHeight="1">
      <c r="A1188" s="211"/>
      <c r="B1188" s="212"/>
      <c r="C1188" s="239"/>
      <c r="D1188" s="240"/>
    </row>
    <row r="1189" spans="1:4" s="38" customFormat="1" ht="20.100000000000001" customHeight="1">
      <c r="A1189" s="211"/>
      <c r="B1189" s="212"/>
      <c r="C1189" s="239"/>
      <c r="D1189" s="240"/>
    </row>
    <row r="1190" spans="1:4" s="38" customFormat="1" ht="20.100000000000001" customHeight="1">
      <c r="A1190" s="211"/>
      <c r="B1190" s="212"/>
      <c r="C1190" s="239"/>
      <c r="D1190" s="240"/>
    </row>
    <row r="1191" spans="1:4" s="38" customFormat="1" ht="20.100000000000001" customHeight="1">
      <c r="A1191" s="211"/>
      <c r="B1191" s="212"/>
      <c r="C1191" s="239"/>
      <c r="D1191" s="240"/>
    </row>
    <row r="1192" spans="1:4" s="38" customFormat="1" ht="20.100000000000001" customHeight="1">
      <c r="A1192" s="211"/>
      <c r="B1192" s="212"/>
      <c r="C1192" s="239"/>
      <c r="D1192" s="240"/>
    </row>
    <row r="1193" spans="1:4" s="38" customFormat="1" ht="20.100000000000001" customHeight="1">
      <c r="A1193" s="211"/>
      <c r="B1193" s="212"/>
      <c r="C1193" s="239"/>
      <c r="D1193" s="240"/>
    </row>
    <row r="1194" spans="1:4" s="38" customFormat="1" ht="20.100000000000001" customHeight="1">
      <c r="A1194" s="211"/>
      <c r="B1194" s="212"/>
      <c r="C1194" s="239"/>
      <c r="D1194" s="240"/>
    </row>
    <row r="1195" spans="1:4" s="38" customFormat="1" ht="20.100000000000001" customHeight="1">
      <c r="A1195" s="211"/>
      <c r="B1195" s="212"/>
      <c r="C1195" s="239"/>
      <c r="D1195" s="240"/>
    </row>
    <row r="1196" spans="1:4" s="38" customFormat="1" ht="20.100000000000001" customHeight="1">
      <c r="A1196" s="211"/>
      <c r="B1196" s="212"/>
      <c r="C1196" s="239"/>
      <c r="D1196" s="240"/>
    </row>
    <row r="1197" spans="1:4" s="38" customFormat="1" ht="20.100000000000001" customHeight="1">
      <c r="A1197" s="211"/>
      <c r="B1197" s="212"/>
      <c r="C1197" s="239"/>
      <c r="D1197" s="240"/>
    </row>
    <row r="1198" spans="1:4" s="38" customFormat="1" ht="20.100000000000001" customHeight="1">
      <c r="A1198" s="211"/>
      <c r="B1198" s="212"/>
      <c r="C1198" s="239"/>
      <c r="D1198" s="240"/>
    </row>
    <row r="1199" spans="1:4" s="38" customFormat="1" ht="20.100000000000001" customHeight="1">
      <c r="A1199" s="211"/>
      <c r="B1199" s="212"/>
      <c r="C1199" s="239"/>
      <c r="D1199" s="240"/>
    </row>
    <row r="1200" spans="1:4" s="38" customFormat="1" ht="20.100000000000001" customHeight="1">
      <c r="A1200" s="211"/>
      <c r="B1200" s="212"/>
      <c r="C1200" s="239"/>
      <c r="D1200" s="240"/>
    </row>
    <row r="1201" spans="1:4" s="38" customFormat="1" ht="20.100000000000001" customHeight="1">
      <c r="A1201" s="211"/>
      <c r="B1201" s="212"/>
      <c r="C1201" s="239"/>
      <c r="D1201" s="240"/>
    </row>
    <row r="1202" spans="1:4" s="38" customFormat="1" ht="20.100000000000001" customHeight="1">
      <c r="A1202" s="211"/>
      <c r="B1202" s="212"/>
      <c r="C1202" s="239"/>
      <c r="D1202" s="240"/>
    </row>
    <row r="1203" spans="1:4" s="38" customFormat="1" ht="20.100000000000001" customHeight="1">
      <c r="A1203" s="211"/>
      <c r="B1203" s="212"/>
      <c r="C1203" s="239"/>
      <c r="D1203" s="240"/>
    </row>
    <row r="1204" spans="1:4" s="38" customFormat="1" ht="20.100000000000001" customHeight="1">
      <c r="A1204" s="211"/>
      <c r="B1204" s="212"/>
      <c r="C1204" s="239"/>
      <c r="D1204" s="240"/>
    </row>
    <row r="1205" spans="1:4" s="38" customFormat="1" ht="20.100000000000001" customHeight="1">
      <c r="A1205" s="211"/>
      <c r="B1205" s="212"/>
      <c r="C1205" s="239"/>
      <c r="D1205" s="240"/>
    </row>
    <row r="1206" spans="1:4" s="38" customFormat="1" ht="20.100000000000001" customHeight="1">
      <c r="A1206" s="211"/>
      <c r="B1206" s="212"/>
      <c r="C1206" s="239"/>
      <c r="D1206" s="240"/>
    </row>
    <row r="1207" spans="1:4" s="38" customFormat="1" ht="20.100000000000001" customHeight="1">
      <c r="A1207" s="211"/>
      <c r="B1207" s="212"/>
      <c r="C1207" s="239"/>
      <c r="D1207" s="240"/>
    </row>
    <row r="1208" spans="1:4" s="38" customFormat="1" ht="20.100000000000001" customHeight="1">
      <c r="A1208" s="211"/>
      <c r="B1208" s="212"/>
      <c r="C1208" s="239"/>
      <c r="D1208" s="240"/>
    </row>
    <row r="1209" spans="1:4" s="38" customFormat="1" ht="20.100000000000001" customHeight="1">
      <c r="A1209" s="211"/>
      <c r="B1209" s="212"/>
      <c r="C1209" s="239"/>
      <c r="D1209" s="240"/>
    </row>
    <row r="1210" spans="1:4" s="38" customFormat="1" ht="20.100000000000001" customHeight="1">
      <c r="A1210" s="211"/>
      <c r="B1210" s="212"/>
      <c r="C1210" s="239"/>
      <c r="D1210" s="240"/>
    </row>
    <row r="1211" spans="1:4" s="38" customFormat="1" ht="20.100000000000001" customHeight="1">
      <c r="A1211" s="211"/>
      <c r="B1211" s="212"/>
      <c r="C1211" s="239"/>
      <c r="D1211" s="240"/>
    </row>
    <row r="1212" spans="1:4" s="38" customFormat="1" ht="20.100000000000001" customHeight="1">
      <c r="A1212" s="211"/>
      <c r="B1212" s="212"/>
      <c r="C1212" s="239"/>
      <c r="D1212" s="240"/>
    </row>
    <row r="1213" spans="1:4" s="38" customFormat="1" ht="20.100000000000001" customHeight="1">
      <c r="A1213" s="211"/>
      <c r="B1213" s="212"/>
      <c r="C1213" s="239"/>
      <c r="D1213" s="240"/>
    </row>
    <row r="1214" spans="1:4" s="38" customFormat="1" ht="20.100000000000001" customHeight="1">
      <c r="A1214" s="211"/>
      <c r="B1214" s="212"/>
      <c r="C1214" s="239"/>
      <c r="D1214" s="240"/>
    </row>
    <row r="1215" spans="1:4" s="38" customFormat="1" ht="20.100000000000001" customHeight="1">
      <c r="A1215" s="211"/>
      <c r="B1215" s="212"/>
      <c r="C1215" s="239"/>
      <c r="D1215" s="240"/>
    </row>
    <row r="1216" spans="1:4" s="38" customFormat="1" ht="20.100000000000001" customHeight="1">
      <c r="A1216" s="211"/>
      <c r="B1216" s="212"/>
      <c r="C1216" s="239"/>
      <c r="D1216" s="240"/>
    </row>
    <row r="1217" spans="1:4" s="38" customFormat="1" ht="20.100000000000001" customHeight="1">
      <c r="A1217" s="211"/>
      <c r="B1217" s="212"/>
      <c r="C1217" s="239"/>
      <c r="D1217" s="240"/>
    </row>
    <row r="1218" spans="1:4" s="38" customFormat="1" ht="20.100000000000001" customHeight="1">
      <c r="A1218" s="211"/>
      <c r="B1218" s="212"/>
      <c r="C1218" s="239"/>
      <c r="D1218" s="240"/>
    </row>
    <row r="1219" spans="1:4" s="38" customFormat="1" ht="20.100000000000001" customHeight="1">
      <c r="A1219" s="211"/>
      <c r="B1219" s="212"/>
      <c r="C1219" s="239"/>
      <c r="D1219" s="240"/>
    </row>
    <row r="1220" spans="1:4" s="38" customFormat="1" ht="20.100000000000001" customHeight="1">
      <c r="A1220" s="211"/>
      <c r="B1220" s="212"/>
      <c r="C1220" s="239"/>
      <c r="D1220" s="240"/>
    </row>
    <row r="1221" spans="1:4" s="38" customFormat="1" ht="20.100000000000001" customHeight="1">
      <c r="A1221" s="211"/>
      <c r="B1221" s="212"/>
      <c r="C1221" s="239"/>
      <c r="D1221" s="240"/>
    </row>
    <row r="1222" spans="1:4" s="38" customFormat="1" ht="20.100000000000001" customHeight="1">
      <c r="A1222" s="211"/>
      <c r="B1222" s="212"/>
      <c r="C1222" s="239"/>
      <c r="D1222" s="240"/>
    </row>
    <row r="1223" spans="1:4" s="38" customFormat="1" ht="20.100000000000001" customHeight="1">
      <c r="A1223" s="211"/>
      <c r="B1223" s="212"/>
      <c r="C1223" s="239"/>
      <c r="D1223" s="240"/>
    </row>
    <row r="1224" spans="1:4" s="38" customFormat="1" ht="20.100000000000001" customHeight="1">
      <c r="A1224" s="211"/>
      <c r="B1224" s="212"/>
      <c r="C1224" s="239"/>
      <c r="D1224" s="240"/>
    </row>
    <row r="1225" spans="1:4" s="38" customFormat="1" ht="20.100000000000001" customHeight="1">
      <c r="A1225" s="211"/>
      <c r="B1225" s="212"/>
      <c r="C1225" s="239"/>
      <c r="D1225" s="240"/>
    </row>
    <row r="1226" spans="1:4" s="38" customFormat="1" ht="20.100000000000001" customHeight="1">
      <c r="A1226" s="211"/>
      <c r="B1226" s="212"/>
      <c r="C1226" s="239"/>
      <c r="D1226" s="240"/>
    </row>
    <row r="1227" spans="1:4" s="38" customFormat="1" ht="20.100000000000001" customHeight="1">
      <c r="A1227" s="211"/>
      <c r="B1227" s="212"/>
      <c r="C1227" s="239"/>
      <c r="D1227" s="240"/>
    </row>
    <row r="1228" spans="1:4" s="38" customFormat="1" ht="20.100000000000001" customHeight="1">
      <c r="A1228" s="211"/>
      <c r="B1228" s="212"/>
      <c r="C1228" s="239"/>
      <c r="D1228" s="240"/>
    </row>
    <row r="1229" spans="1:4" s="38" customFormat="1" ht="20.100000000000001" customHeight="1">
      <c r="A1229" s="211"/>
      <c r="B1229" s="212"/>
      <c r="C1229" s="239"/>
      <c r="D1229" s="240"/>
    </row>
    <row r="1230" spans="1:4" s="38" customFormat="1" ht="20.100000000000001" customHeight="1">
      <c r="A1230" s="211"/>
      <c r="B1230" s="212"/>
      <c r="C1230" s="239"/>
      <c r="D1230" s="240"/>
    </row>
    <row r="1231" spans="1:4" s="38" customFormat="1" ht="20.100000000000001" customHeight="1">
      <c r="A1231" s="211"/>
      <c r="B1231" s="212"/>
      <c r="C1231" s="239"/>
      <c r="D1231" s="240"/>
    </row>
    <row r="1232" spans="1:4" s="38" customFormat="1" ht="20.100000000000001" customHeight="1">
      <c r="A1232" s="211"/>
      <c r="B1232" s="212"/>
      <c r="C1232" s="239"/>
      <c r="D1232" s="240"/>
    </row>
    <row r="1233" spans="1:4" s="38" customFormat="1" ht="20.100000000000001" customHeight="1">
      <c r="A1233" s="211"/>
      <c r="B1233" s="212"/>
      <c r="C1233" s="239"/>
      <c r="D1233" s="240"/>
    </row>
    <row r="1234" spans="1:4" s="38" customFormat="1" ht="20.100000000000001" customHeight="1">
      <c r="A1234" s="211"/>
      <c r="B1234" s="212"/>
      <c r="C1234" s="239"/>
      <c r="D1234" s="240"/>
    </row>
    <row r="1235" spans="1:4" s="38" customFormat="1" ht="20.100000000000001" customHeight="1">
      <c r="A1235" s="211"/>
      <c r="B1235" s="212"/>
      <c r="C1235" s="239"/>
      <c r="D1235" s="240"/>
    </row>
    <row r="1236" spans="1:4" s="38" customFormat="1" ht="20.100000000000001" customHeight="1">
      <c r="A1236" s="211"/>
      <c r="B1236" s="212"/>
      <c r="C1236" s="239"/>
      <c r="D1236" s="240"/>
    </row>
    <row r="1237" spans="1:4" s="38" customFormat="1" ht="20.100000000000001" customHeight="1">
      <c r="A1237" s="211"/>
      <c r="B1237" s="212"/>
      <c r="C1237" s="239"/>
      <c r="D1237" s="240"/>
    </row>
    <row r="1238" spans="1:4" s="38" customFormat="1" ht="20.100000000000001" customHeight="1">
      <c r="A1238" s="211"/>
      <c r="B1238" s="212"/>
      <c r="C1238" s="239"/>
      <c r="D1238" s="240"/>
    </row>
    <row r="1239" spans="1:4" s="38" customFormat="1" ht="20.100000000000001" customHeight="1">
      <c r="A1239" s="211"/>
      <c r="B1239" s="212"/>
      <c r="C1239" s="239"/>
      <c r="D1239" s="240"/>
    </row>
    <row r="1240" spans="1:4" s="38" customFormat="1" ht="20.100000000000001" customHeight="1">
      <c r="A1240" s="211"/>
      <c r="B1240" s="212"/>
      <c r="C1240" s="239"/>
      <c r="D1240" s="240"/>
    </row>
    <row r="1241" spans="1:4" s="38" customFormat="1" ht="20.100000000000001" customHeight="1">
      <c r="A1241" s="211"/>
      <c r="B1241" s="212"/>
      <c r="C1241" s="239"/>
      <c r="D1241" s="240"/>
    </row>
    <row r="1242" spans="1:4" s="38" customFormat="1" ht="20.100000000000001" customHeight="1">
      <c r="A1242" s="211"/>
      <c r="B1242" s="212"/>
      <c r="C1242" s="239"/>
      <c r="D1242" s="240"/>
    </row>
    <row r="1243" spans="1:4" s="38" customFormat="1" ht="20.100000000000001" customHeight="1">
      <c r="A1243" s="211"/>
      <c r="B1243" s="212"/>
      <c r="C1243" s="239"/>
      <c r="D1243" s="240"/>
    </row>
    <row r="1244" spans="1:4" s="38" customFormat="1" ht="20.100000000000001" customHeight="1">
      <c r="A1244" s="211"/>
      <c r="B1244" s="212"/>
      <c r="C1244" s="239"/>
      <c r="D1244" s="240"/>
    </row>
    <row r="1245" spans="1:4" s="38" customFormat="1" ht="20.100000000000001" customHeight="1">
      <c r="A1245" s="211"/>
      <c r="B1245" s="212"/>
      <c r="C1245" s="239"/>
      <c r="D1245" s="240"/>
    </row>
    <row r="1246" spans="1:4" s="38" customFormat="1" ht="20.100000000000001" customHeight="1">
      <c r="A1246" s="211"/>
      <c r="B1246" s="212"/>
      <c r="C1246" s="239"/>
      <c r="D1246" s="240"/>
    </row>
    <row r="1247" spans="1:4" s="38" customFormat="1" ht="20.100000000000001" customHeight="1">
      <c r="A1247" s="211"/>
      <c r="B1247" s="212"/>
      <c r="C1247" s="239"/>
      <c r="D1247" s="240"/>
    </row>
    <row r="1248" spans="1:4" s="38" customFormat="1" ht="20.100000000000001" customHeight="1">
      <c r="A1248" s="211"/>
      <c r="B1248" s="212"/>
      <c r="C1248" s="239"/>
      <c r="D1248" s="240"/>
    </row>
    <row r="1249" spans="1:4" s="38" customFormat="1" ht="20.100000000000001" customHeight="1">
      <c r="A1249" s="211"/>
      <c r="B1249" s="212"/>
      <c r="C1249" s="239"/>
      <c r="D1249" s="240"/>
    </row>
    <row r="1250" spans="1:4" s="38" customFormat="1" ht="20.100000000000001" customHeight="1">
      <c r="A1250" s="211"/>
      <c r="B1250" s="212"/>
      <c r="C1250" s="239"/>
      <c r="D1250" s="240"/>
    </row>
    <row r="1251" spans="1:4" s="38" customFormat="1" ht="20.100000000000001" customHeight="1">
      <c r="A1251" s="211"/>
      <c r="B1251" s="212"/>
      <c r="C1251" s="239"/>
      <c r="D1251" s="240"/>
    </row>
    <row r="1252" spans="1:4" s="38" customFormat="1" ht="20.100000000000001" customHeight="1">
      <c r="A1252" s="211"/>
      <c r="B1252" s="212"/>
      <c r="C1252" s="239"/>
      <c r="D1252" s="240"/>
    </row>
    <row r="1253" spans="1:4" s="38" customFormat="1" ht="20.100000000000001" customHeight="1">
      <c r="A1253" s="211"/>
      <c r="B1253" s="212"/>
      <c r="C1253" s="239"/>
      <c r="D1253" s="240"/>
    </row>
    <row r="1254" spans="1:4" s="38" customFormat="1" ht="20.100000000000001" customHeight="1">
      <c r="A1254" s="211"/>
      <c r="B1254" s="212"/>
      <c r="C1254" s="239"/>
      <c r="D1254" s="240"/>
    </row>
    <row r="1255" spans="1:4" s="38" customFormat="1" ht="20.100000000000001" customHeight="1">
      <c r="A1255" s="211"/>
      <c r="B1255" s="212"/>
      <c r="C1255" s="239"/>
      <c r="D1255" s="240"/>
    </row>
    <row r="1256" spans="1:4" s="38" customFormat="1" ht="20.100000000000001" customHeight="1">
      <c r="A1256" s="211"/>
      <c r="B1256" s="212"/>
      <c r="C1256" s="239"/>
      <c r="D1256" s="240"/>
    </row>
    <row r="1257" spans="1:4" s="38" customFormat="1" ht="20.100000000000001" customHeight="1">
      <c r="A1257" s="211"/>
      <c r="B1257" s="212"/>
      <c r="C1257" s="239"/>
      <c r="D1257" s="240"/>
    </row>
    <row r="1258" spans="1:4" s="38" customFormat="1" ht="20.100000000000001" customHeight="1">
      <c r="A1258" s="211"/>
      <c r="B1258" s="212"/>
      <c r="C1258" s="239"/>
      <c r="D1258" s="240"/>
    </row>
    <row r="1259" spans="1:4" s="38" customFormat="1" ht="20.100000000000001" customHeight="1">
      <c r="A1259" s="211"/>
      <c r="B1259" s="212"/>
      <c r="C1259" s="239"/>
      <c r="D1259" s="240"/>
    </row>
    <row r="1260" spans="1:4" s="38" customFormat="1" ht="20.100000000000001" customHeight="1">
      <c r="A1260" s="211"/>
      <c r="B1260" s="212"/>
      <c r="C1260" s="239"/>
      <c r="D1260" s="240"/>
    </row>
    <row r="1261" spans="1:4" s="38" customFormat="1" ht="20.100000000000001" customHeight="1">
      <c r="A1261" s="211"/>
      <c r="B1261" s="212"/>
      <c r="C1261" s="239"/>
      <c r="D1261" s="240"/>
    </row>
    <row r="1262" spans="1:4" s="38" customFormat="1" ht="20.100000000000001" customHeight="1">
      <c r="A1262" s="211"/>
      <c r="B1262" s="212"/>
      <c r="C1262" s="239"/>
      <c r="D1262" s="240"/>
    </row>
    <row r="1263" spans="1:4" s="38" customFormat="1" ht="20.100000000000001" customHeight="1">
      <c r="A1263" s="211"/>
      <c r="B1263" s="212"/>
      <c r="C1263" s="239"/>
      <c r="D1263" s="240"/>
    </row>
    <row r="1264" spans="1:4" s="38" customFormat="1" ht="20.100000000000001" customHeight="1">
      <c r="A1264" s="211"/>
      <c r="B1264" s="212"/>
      <c r="C1264" s="239"/>
      <c r="D1264" s="240"/>
    </row>
    <row r="1265" spans="1:4" s="38" customFormat="1" ht="20.100000000000001" customHeight="1">
      <c r="A1265" s="211"/>
      <c r="B1265" s="212"/>
      <c r="C1265" s="239"/>
      <c r="D1265" s="240"/>
    </row>
    <row r="1266" spans="1:4" s="38" customFormat="1" ht="20.100000000000001" customHeight="1">
      <c r="A1266" s="211"/>
      <c r="B1266" s="212"/>
      <c r="C1266" s="239"/>
      <c r="D1266" s="240"/>
    </row>
    <row r="1267" spans="1:4" s="38" customFormat="1" ht="20.100000000000001" customHeight="1">
      <c r="A1267" s="211"/>
      <c r="B1267" s="212"/>
      <c r="C1267" s="239"/>
      <c r="D1267" s="240"/>
    </row>
    <row r="1268" spans="1:4" s="38" customFormat="1" ht="20.100000000000001" customHeight="1">
      <c r="A1268" s="211"/>
      <c r="B1268" s="212"/>
      <c r="C1268" s="239"/>
      <c r="D1268" s="240"/>
    </row>
    <row r="1269" spans="1:4" s="38" customFormat="1" ht="20.100000000000001" customHeight="1">
      <c r="A1269" s="211"/>
      <c r="B1269" s="212"/>
      <c r="C1269" s="239"/>
      <c r="D1269" s="240"/>
    </row>
    <row r="1270" spans="1:4" s="38" customFormat="1" ht="20.100000000000001" customHeight="1">
      <c r="A1270" s="211"/>
      <c r="B1270" s="212"/>
      <c r="C1270" s="239"/>
      <c r="D1270" s="240"/>
    </row>
    <row r="1271" spans="1:4" s="38" customFormat="1" ht="20.100000000000001" customHeight="1">
      <c r="A1271" s="211"/>
      <c r="B1271" s="212"/>
      <c r="C1271" s="239"/>
      <c r="D1271" s="240"/>
    </row>
    <row r="1272" spans="1:4" s="38" customFormat="1" ht="20.100000000000001" customHeight="1">
      <c r="A1272" s="211"/>
      <c r="B1272" s="212"/>
      <c r="C1272" s="239"/>
      <c r="D1272" s="240"/>
    </row>
    <row r="1273" spans="1:4" s="38" customFormat="1" ht="20.100000000000001" customHeight="1">
      <c r="A1273" s="211"/>
      <c r="B1273" s="212"/>
      <c r="C1273" s="239"/>
      <c r="D1273" s="240"/>
    </row>
    <row r="1274" spans="1:4" s="38" customFormat="1" ht="20.100000000000001" customHeight="1">
      <c r="A1274" s="211"/>
      <c r="B1274" s="212"/>
      <c r="C1274" s="239"/>
      <c r="D1274" s="240"/>
    </row>
    <row r="1275" spans="1:4" s="38" customFormat="1" ht="20.100000000000001" customHeight="1">
      <c r="A1275" s="211"/>
      <c r="B1275" s="212"/>
      <c r="C1275" s="239"/>
      <c r="D1275" s="240"/>
    </row>
    <row r="1276" spans="1:4" s="38" customFormat="1" ht="20.100000000000001" customHeight="1">
      <c r="A1276" s="211"/>
      <c r="B1276" s="212"/>
      <c r="C1276" s="239"/>
      <c r="D1276" s="240"/>
    </row>
    <row r="1277" spans="1:4" s="38" customFormat="1" ht="20.100000000000001" customHeight="1">
      <c r="A1277" s="211"/>
      <c r="B1277" s="212"/>
      <c r="C1277" s="239"/>
      <c r="D1277" s="240"/>
    </row>
    <row r="1278" spans="1:4" s="38" customFormat="1" ht="20.100000000000001" customHeight="1">
      <c r="A1278" s="211"/>
      <c r="B1278" s="212"/>
      <c r="C1278" s="239"/>
      <c r="D1278" s="240"/>
    </row>
    <row r="1279" spans="1:4" s="38" customFormat="1" ht="20.100000000000001" customHeight="1">
      <c r="A1279" s="211"/>
      <c r="B1279" s="212"/>
      <c r="C1279" s="239"/>
      <c r="D1279" s="240"/>
    </row>
    <row r="1280" spans="1:4" s="38" customFormat="1" ht="20.100000000000001" customHeight="1">
      <c r="A1280" s="211"/>
      <c r="B1280" s="212"/>
      <c r="C1280" s="239"/>
      <c r="D1280" s="240"/>
    </row>
    <row r="1281" spans="1:4" s="38" customFormat="1" ht="20.100000000000001" customHeight="1">
      <c r="A1281" s="211"/>
      <c r="B1281" s="212"/>
      <c r="C1281" s="239"/>
      <c r="D1281" s="240"/>
    </row>
    <row r="1282" spans="1:4" s="38" customFormat="1" ht="20.100000000000001" customHeight="1">
      <c r="A1282" s="211"/>
      <c r="B1282" s="212"/>
      <c r="C1282" s="239"/>
      <c r="D1282" s="240"/>
    </row>
    <row r="1283" spans="1:4" s="38" customFormat="1" ht="20.100000000000001" customHeight="1">
      <c r="A1283" s="211"/>
      <c r="B1283" s="212"/>
      <c r="C1283" s="239"/>
      <c r="D1283" s="240"/>
    </row>
    <row r="1284" spans="1:4" s="38" customFormat="1" ht="20.100000000000001" customHeight="1">
      <c r="A1284" s="211"/>
      <c r="B1284" s="212"/>
      <c r="C1284" s="239"/>
      <c r="D1284" s="240"/>
    </row>
    <row r="1285" spans="1:4" s="38" customFormat="1" ht="20.100000000000001" customHeight="1">
      <c r="A1285" s="211"/>
      <c r="B1285" s="212"/>
      <c r="C1285" s="239"/>
      <c r="D1285" s="240"/>
    </row>
    <row r="1286" spans="1:4" s="38" customFormat="1" ht="20.100000000000001" customHeight="1">
      <c r="A1286" s="211"/>
      <c r="B1286" s="212"/>
      <c r="C1286" s="239"/>
      <c r="D1286" s="240"/>
    </row>
    <row r="1287" spans="1:4" s="38" customFormat="1" ht="20.100000000000001" customHeight="1">
      <c r="A1287" s="211"/>
      <c r="B1287" s="212"/>
      <c r="C1287" s="239"/>
      <c r="D1287" s="240"/>
    </row>
    <row r="1288" spans="1:4" s="38" customFormat="1" ht="20.100000000000001" customHeight="1">
      <c r="A1288" s="211"/>
      <c r="B1288" s="212"/>
      <c r="C1288" s="239"/>
      <c r="D1288" s="240"/>
    </row>
    <row r="1289" spans="1:4" s="38" customFormat="1" ht="20.100000000000001" customHeight="1">
      <c r="A1289" s="211"/>
      <c r="B1289" s="212"/>
      <c r="C1289" s="239"/>
      <c r="D1289" s="240"/>
    </row>
    <row r="1290" spans="1:4" s="38" customFormat="1" ht="20.100000000000001" customHeight="1">
      <c r="A1290" s="211"/>
      <c r="B1290" s="212"/>
      <c r="C1290" s="239"/>
      <c r="D1290" s="240"/>
    </row>
    <row r="1291" spans="1:4" s="38" customFormat="1" ht="20.100000000000001" customHeight="1">
      <c r="A1291" s="211"/>
      <c r="B1291" s="212"/>
      <c r="C1291" s="239"/>
      <c r="D1291" s="240"/>
    </row>
    <row r="1292" spans="1:4" s="38" customFormat="1" ht="20.100000000000001" customHeight="1">
      <c r="A1292" s="211"/>
      <c r="B1292" s="212"/>
      <c r="C1292" s="239"/>
      <c r="D1292" s="240"/>
    </row>
    <row r="1293" spans="1:4" s="38" customFormat="1" ht="20.100000000000001" customHeight="1">
      <c r="A1293" s="211"/>
      <c r="B1293" s="212"/>
      <c r="C1293" s="239"/>
      <c r="D1293" s="240"/>
    </row>
    <row r="1294" spans="1:4" s="38" customFormat="1" ht="20.100000000000001" customHeight="1">
      <c r="A1294" s="211"/>
      <c r="B1294" s="212"/>
      <c r="C1294" s="239"/>
      <c r="D1294" s="240"/>
    </row>
    <row r="1295" spans="1:4" s="38" customFormat="1" ht="20.100000000000001" customHeight="1">
      <c r="A1295" s="211"/>
      <c r="B1295" s="212"/>
      <c r="C1295" s="239"/>
      <c r="D1295" s="240"/>
    </row>
    <row r="1296" spans="1:4" s="38" customFormat="1" ht="20.100000000000001" customHeight="1">
      <c r="A1296" s="211"/>
      <c r="B1296" s="212"/>
      <c r="C1296" s="239"/>
      <c r="D1296" s="240"/>
    </row>
    <row r="1297" spans="1:4" s="38" customFormat="1" ht="20.100000000000001" customHeight="1">
      <c r="A1297" s="211"/>
      <c r="B1297" s="212"/>
      <c r="C1297" s="239"/>
      <c r="D1297" s="240"/>
    </row>
    <row r="1298" spans="1:4" s="38" customFormat="1" ht="20.100000000000001" customHeight="1">
      <c r="A1298" s="211"/>
      <c r="B1298" s="212"/>
      <c r="C1298" s="239"/>
      <c r="D1298" s="240"/>
    </row>
    <row r="1299" spans="1:4" s="38" customFormat="1" ht="20.100000000000001" customHeight="1">
      <c r="A1299" s="211"/>
      <c r="B1299" s="212"/>
      <c r="C1299" s="239"/>
      <c r="D1299" s="240"/>
    </row>
    <row r="1300" spans="1:4" s="38" customFormat="1" ht="20.100000000000001" customHeight="1">
      <c r="A1300" s="211"/>
      <c r="B1300" s="212"/>
      <c r="C1300" s="239"/>
      <c r="D1300" s="240"/>
    </row>
    <row r="1301" spans="1:4" s="38" customFormat="1" ht="20.100000000000001" customHeight="1">
      <c r="A1301" s="211"/>
      <c r="B1301" s="212"/>
      <c r="C1301" s="239"/>
      <c r="D1301" s="240"/>
    </row>
    <row r="1302" spans="1:4" s="38" customFormat="1" ht="20.100000000000001" customHeight="1">
      <c r="A1302" s="211"/>
      <c r="B1302" s="212"/>
      <c r="C1302" s="239"/>
      <c r="D1302" s="240"/>
    </row>
    <row r="1303" spans="1:4" s="38" customFormat="1" ht="20.100000000000001" customHeight="1">
      <c r="A1303" s="211"/>
      <c r="B1303" s="212"/>
      <c r="C1303" s="239"/>
      <c r="D1303" s="240"/>
    </row>
    <row r="1304" spans="1:4" s="38" customFormat="1" ht="20.100000000000001" customHeight="1">
      <c r="A1304" s="211"/>
      <c r="B1304" s="212"/>
      <c r="C1304" s="239"/>
      <c r="D1304" s="240"/>
    </row>
    <row r="1305" spans="1:4" s="38" customFormat="1" ht="20.100000000000001" customHeight="1">
      <c r="A1305" s="211"/>
      <c r="B1305" s="212"/>
      <c r="C1305" s="239"/>
      <c r="D1305" s="240"/>
    </row>
    <row r="1306" spans="1:4" s="38" customFormat="1" ht="20.100000000000001" customHeight="1">
      <c r="A1306" s="211"/>
      <c r="B1306" s="212"/>
      <c r="C1306" s="239"/>
      <c r="D1306" s="240"/>
    </row>
    <row r="1307" spans="1:4" s="38" customFormat="1" ht="20.100000000000001" customHeight="1">
      <c r="A1307" s="211"/>
      <c r="B1307" s="212"/>
      <c r="C1307" s="239"/>
      <c r="D1307" s="240"/>
    </row>
    <row r="1308" spans="1:4" s="38" customFormat="1" ht="20.100000000000001" customHeight="1">
      <c r="A1308" s="211"/>
      <c r="B1308" s="212"/>
      <c r="C1308" s="239"/>
      <c r="D1308" s="240"/>
    </row>
    <row r="1309" spans="1:4" s="38" customFormat="1" ht="20.100000000000001" customHeight="1">
      <c r="A1309" s="211"/>
      <c r="B1309" s="212"/>
      <c r="C1309" s="239"/>
      <c r="D1309" s="240"/>
    </row>
    <row r="1310" spans="1:4" s="38" customFormat="1" ht="20.100000000000001" customHeight="1">
      <c r="A1310" s="211"/>
      <c r="B1310" s="212"/>
      <c r="C1310" s="239"/>
      <c r="D1310" s="240"/>
    </row>
    <row r="1311" spans="1:4" s="38" customFormat="1" ht="20.100000000000001" customHeight="1">
      <c r="A1311" s="211"/>
      <c r="B1311" s="212"/>
      <c r="C1311" s="239"/>
      <c r="D1311" s="240"/>
    </row>
    <row r="1312" spans="1:4" s="38" customFormat="1" ht="20.100000000000001" customHeight="1">
      <c r="A1312" s="211"/>
      <c r="B1312" s="212"/>
      <c r="C1312" s="239"/>
      <c r="D1312" s="240"/>
    </row>
    <row r="1313" spans="1:4" s="38" customFormat="1" ht="20.100000000000001" customHeight="1">
      <c r="A1313" s="211"/>
      <c r="B1313" s="212"/>
      <c r="C1313" s="239"/>
      <c r="D1313" s="240"/>
    </row>
    <row r="1314" spans="1:4" s="38" customFormat="1" ht="20.100000000000001" customHeight="1">
      <c r="A1314" s="211"/>
      <c r="B1314" s="212"/>
      <c r="C1314" s="239"/>
      <c r="D1314" s="240"/>
    </row>
    <row r="1315" spans="1:4" s="38" customFormat="1" ht="20.100000000000001" customHeight="1">
      <c r="A1315" s="211"/>
      <c r="B1315" s="212"/>
      <c r="C1315" s="239"/>
      <c r="D1315" s="240"/>
    </row>
    <row r="1316" spans="1:4" s="38" customFormat="1" ht="20.100000000000001" customHeight="1">
      <c r="A1316" s="211"/>
      <c r="B1316" s="212"/>
      <c r="C1316" s="239"/>
      <c r="D1316" s="240"/>
    </row>
    <row r="1317" spans="1:4" s="38" customFormat="1" ht="20.100000000000001" customHeight="1">
      <c r="A1317" s="211"/>
      <c r="B1317" s="212"/>
      <c r="C1317" s="239"/>
      <c r="D1317" s="240"/>
    </row>
    <row r="1318" spans="1:4" s="38" customFormat="1" ht="20.100000000000001" customHeight="1">
      <c r="A1318" s="211"/>
      <c r="B1318" s="212"/>
      <c r="C1318" s="239"/>
      <c r="D1318" s="240"/>
    </row>
    <row r="1319" spans="1:4" s="38" customFormat="1" ht="20.100000000000001" customHeight="1">
      <c r="A1319" s="211"/>
      <c r="B1319" s="212"/>
      <c r="C1319" s="239"/>
      <c r="D1319" s="240"/>
    </row>
    <row r="1320" spans="1:4" s="38" customFormat="1" ht="20.100000000000001" customHeight="1">
      <c r="A1320" s="211"/>
      <c r="B1320" s="212"/>
      <c r="C1320" s="239"/>
      <c r="D1320" s="240"/>
    </row>
    <row r="1321" spans="1:4" s="38" customFormat="1" ht="20.100000000000001" customHeight="1">
      <c r="A1321" s="211"/>
      <c r="B1321" s="212"/>
      <c r="C1321" s="239"/>
      <c r="D1321" s="240"/>
    </row>
    <row r="1322" spans="1:4" s="38" customFormat="1" ht="20.100000000000001" customHeight="1">
      <c r="A1322" s="211"/>
      <c r="B1322" s="212"/>
      <c r="C1322" s="239"/>
      <c r="D1322" s="240"/>
    </row>
    <row r="1323" spans="1:4" s="38" customFormat="1" ht="20.100000000000001" customHeight="1">
      <c r="A1323" s="211"/>
      <c r="B1323" s="212"/>
      <c r="C1323" s="239"/>
      <c r="D1323" s="240"/>
    </row>
    <row r="1324" spans="1:4" s="38" customFormat="1" ht="20.100000000000001" customHeight="1">
      <c r="A1324" s="211"/>
      <c r="B1324" s="212"/>
      <c r="C1324" s="239"/>
      <c r="D1324" s="240"/>
    </row>
    <row r="1325" spans="1:4" s="38" customFormat="1" ht="20.100000000000001" customHeight="1">
      <c r="A1325" s="211"/>
      <c r="B1325" s="212"/>
      <c r="C1325" s="239"/>
      <c r="D1325" s="240"/>
    </row>
    <row r="1326" spans="1:4" s="38" customFormat="1" ht="20.100000000000001" customHeight="1">
      <c r="A1326" s="211"/>
      <c r="B1326" s="212"/>
      <c r="C1326" s="239"/>
      <c r="D1326" s="240"/>
    </row>
    <row r="1327" spans="1:4" s="38" customFormat="1" ht="20.100000000000001" customHeight="1">
      <c r="A1327" s="211"/>
      <c r="B1327" s="212"/>
      <c r="C1327" s="239"/>
      <c r="D1327" s="240"/>
    </row>
    <row r="1328" spans="1:4" s="38" customFormat="1" ht="20.100000000000001" customHeight="1">
      <c r="A1328" s="211"/>
      <c r="B1328" s="212"/>
      <c r="C1328" s="239"/>
      <c r="D1328" s="240"/>
    </row>
    <row r="1329" spans="1:4" s="38" customFormat="1" ht="20.100000000000001" customHeight="1">
      <c r="A1329" s="211"/>
      <c r="B1329" s="212"/>
      <c r="C1329" s="239"/>
      <c r="D1329" s="240"/>
    </row>
    <row r="1330" spans="1:4" s="38" customFormat="1" ht="20.100000000000001" customHeight="1">
      <c r="A1330" s="211"/>
      <c r="B1330" s="212"/>
      <c r="C1330" s="239"/>
      <c r="D1330" s="240"/>
    </row>
    <row r="1331" spans="1:4" s="38" customFormat="1" ht="20.100000000000001" customHeight="1">
      <c r="A1331" s="211"/>
      <c r="B1331" s="212"/>
      <c r="C1331" s="239"/>
      <c r="D1331" s="240"/>
    </row>
    <row r="1332" spans="1:4" s="38" customFormat="1" ht="20.100000000000001" customHeight="1">
      <c r="A1332" s="211"/>
      <c r="B1332" s="212"/>
      <c r="C1332" s="239"/>
      <c r="D1332" s="240"/>
    </row>
    <row r="1333" spans="1:4" s="38" customFormat="1" ht="20.100000000000001" customHeight="1">
      <c r="A1333" s="211"/>
      <c r="B1333" s="212"/>
      <c r="C1333" s="239"/>
      <c r="D1333" s="240"/>
    </row>
    <row r="1334" spans="1:4" s="38" customFormat="1" ht="20.100000000000001" customHeight="1">
      <c r="A1334" s="211"/>
      <c r="B1334" s="212"/>
      <c r="C1334" s="239"/>
      <c r="D1334" s="240"/>
    </row>
    <row r="1335" spans="1:4" s="38" customFormat="1" ht="20.100000000000001" customHeight="1">
      <c r="A1335" s="211"/>
      <c r="B1335" s="212"/>
      <c r="C1335" s="239"/>
      <c r="D1335" s="240"/>
    </row>
    <row r="1336" spans="1:4" s="38" customFormat="1" ht="20.100000000000001" customHeight="1">
      <c r="A1336" s="211"/>
      <c r="B1336" s="212"/>
      <c r="C1336" s="239"/>
      <c r="D1336" s="240"/>
    </row>
    <row r="1337" spans="1:4" s="38" customFormat="1" ht="20.100000000000001" customHeight="1">
      <c r="A1337" s="211"/>
      <c r="B1337" s="212"/>
      <c r="C1337" s="239"/>
      <c r="D1337" s="240"/>
    </row>
    <row r="1338" spans="1:4" s="38" customFormat="1" ht="20.100000000000001" customHeight="1">
      <c r="A1338" s="211"/>
      <c r="B1338" s="212"/>
      <c r="C1338" s="239"/>
      <c r="D1338" s="240"/>
    </row>
    <row r="1339" spans="1:4" s="38" customFormat="1" ht="20.100000000000001" customHeight="1">
      <c r="A1339" s="211"/>
      <c r="B1339" s="212"/>
      <c r="C1339" s="239"/>
      <c r="D1339" s="240"/>
    </row>
    <row r="1340" spans="1:4" s="38" customFormat="1" ht="20.100000000000001" customHeight="1">
      <c r="A1340" s="211"/>
      <c r="B1340" s="212"/>
      <c r="C1340" s="239"/>
      <c r="D1340" s="240"/>
    </row>
    <row r="1341" spans="1:4" s="38" customFormat="1" ht="20.100000000000001" customHeight="1">
      <c r="A1341" s="211"/>
      <c r="B1341" s="212"/>
      <c r="C1341" s="239"/>
      <c r="D1341" s="240"/>
    </row>
    <row r="1342" spans="1:4" s="38" customFormat="1" ht="20.100000000000001" customHeight="1">
      <c r="A1342" s="211"/>
      <c r="B1342" s="212"/>
      <c r="C1342" s="239"/>
      <c r="D1342" s="240"/>
    </row>
    <row r="1343" spans="1:4" s="38" customFormat="1" ht="20.100000000000001" customHeight="1">
      <c r="A1343" s="211"/>
      <c r="B1343" s="212"/>
      <c r="C1343" s="239"/>
      <c r="D1343" s="240"/>
    </row>
    <row r="1344" spans="1:4" s="38" customFormat="1" ht="20.100000000000001" customHeight="1">
      <c r="A1344" s="211"/>
      <c r="B1344" s="212"/>
      <c r="C1344" s="239"/>
      <c r="D1344" s="240"/>
    </row>
    <row r="1345" spans="1:4" s="38" customFormat="1" ht="20.100000000000001" customHeight="1">
      <c r="A1345" s="211"/>
      <c r="B1345" s="212"/>
      <c r="C1345" s="239"/>
      <c r="D1345" s="240"/>
    </row>
    <row r="1346" spans="1:4" s="38" customFormat="1" ht="20.100000000000001" customHeight="1">
      <c r="A1346" s="211"/>
      <c r="B1346" s="212"/>
      <c r="C1346" s="239"/>
      <c r="D1346" s="240"/>
    </row>
    <row r="1347" spans="1:4" s="38" customFormat="1" ht="20.100000000000001" customHeight="1">
      <c r="A1347" s="211"/>
      <c r="B1347" s="212"/>
      <c r="C1347" s="239"/>
      <c r="D1347" s="240"/>
    </row>
    <row r="1348" spans="1:4" s="38" customFormat="1" ht="20.100000000000001" customHeight="1">
      <c r="A1348" s="211"/>
      <c r="B1348" s="212"/>
      <c r="C1348" s="239"/>
      <c r="D1348" s="240"/>
    </row>
    <row r="1349" spans="1:4" s="38" customFormat="1" ht="20.100000000000001" customHeight="1">
      <c r="A1349" s="211"/>
      <c r="B1349" s="212"/>
      <c r="C1349" s="239"/>
      <c r="D1349" s="240"/>
    </row>
    <row r="1350" spans="1:4" s="38" customFormat="1" ht="20.100000000000001" customHeight="1">
      <c r="A1350" s="211"/>
      <c r="B1350" s="212"/>
      <c r="C1350" s="239"/>
      <c r="D1350" s="240"/>
    </row>
    <row r="1351" spans="1:4" s="38" customFormat="1" ht="20.100000000000001" customHeight="1">
      <c r="A1351" s="211"/>
      <c r="B1351" s="212"/>
      <c r="C1351" s="239"/>
      <c r="D1351" s="240"/>
    </row>
    <row r="1352" spans="1:4" s="38" customFormat="1" ht="20.100000000000001" customHeight="1">
      <c r="A1352" s="211"/>
      <c r="B1352" s="212"/>
      <c r="C1352" s="239"/>
      <c r="D1352" s="240"/>
    </row>
    <row r="1353" spans="1:4" s="38" customFormat="1" ht="20.100000000000001" customHeight="1">
      <c r="A1353" s="211"/>
      <c r="B1353" s="212"/>
      <c r="C1353" s="239"/>
      <c r="D1353" s="240"/>
    </row>
    <row r="1354" spans="1:4" s="38" customFormat="1" ht="20.100000000000001" customHeight="1">
      <c r="A1354" s="211"/>
      <c r="B1354" s="212"/>
      <c r="C1354" s="239"/>
      <c r="D1354" s="240"/>
    </row>
    <row r="1355" spans="1:4" s="38" customFormat="1" ht="20.100000000000001" customHeight="1">
      <c r="A1355" s="211"/>
      <c r="B1355" s="212"/>
      <c r="C1355" s="239"/>
      <c r="D1355" s="240"/>
    </row>
    <row r="1356" spans="1:4" s="38" customFormat="1" ht="20.100000000000001" customHeight="1">
      <c r="A1356" s="211"/>
      <c r="B1356" s="212"/>
      <c r="C1356" s="239"/>
      <c r="D1356" s="240"/>
    </row>
    <row r="1357" spans="1:4" s="38" customFormat="1" ht="20.100000000000001" customHeight="1">
      <c r="A1357" s="211"/>
      <c r="B1357" s="212"/>
      <c r="C1357" s="239"/>
      <c r="D1357" s="240"/>
    </row>
    <row r="1358" spans="1:4" s="38" customFormat="1" ht="20.100000000000001" customHeight="1">
      <c r="A1358" s="211"/>
      <c r="B1358" s="212"/>
      <c r="C1358" s="239"/>
      <c r="D1358" s="240"/>
    </row>
    <row r="1359" spans="1:4" s="38" customFormat="1" ht="20.100000000000001" customHeight="1">
      <c r="A1359" s="211"/>
      <c r="B1359" s="212"/>
      <c r="C1359" s="239"/>
      <c r="D1359" s="240"/>
    </row>
    <row r="1360" spans="1:4" s="38" customFormat="1" ht="20.100000000000001" customHeight="1">
      <c r="A1360" s="211"/>
      <c r="B1360" s="212"/>
      <c r="C1360" s="239"/>
      <c r="D1360" s="240"/>
    </row>
    <row r="1361" spans="1:4" s="38" customFormat="1" ht="20.100000000000001" customHeight="1">
      <c r="A1361" s="211"/>
      <c r="B1361" s="212"/>
      <c r="C1361" s="239"/>
      <c r="D1361" s="240"/>
    </row>
    <row r="1362" spans="1:4" s="38" customFormat="1" ht="20.100000000000001" customHeight="1">
      <c r="A1362" s="211"/>
      <c r="B1362" s="212"/>
      <c r="C1362" s="239"/>
      <c r="D1362" s="240"/>
    </row>
    <row r="1363" spans="1:4" s="38" customFormat="1" ht="20.100000000000001" customHeight="1">
      <c r="A1363" s="211"/>
      <c r="B1363" s="212"/>
      <c r="C1363" s="239"/>
      <c r="D1363" s="240"/>
    </row>
    <row r="1364" spans="1:4" s="38" customFormat="1" ht="20.100000000000001" customHeight="1">
      <c r="A1364" s="211"/>
      <c r="B1364" s="212"/>
      <c r="C1364" s="239"/>
      <c r="D1364" s="240"/>
    </row>
    <row r="1365" spans="1:4" s="38" customFormat="1" ht="20.100000000000001" customHeight="1">
      <c r="A1365" s="211"/>
      <c r="B1365" s="212"/>
      <c r="C1365" s="239"/>
      <c r="D1365" s="240"/>
    </row>
    <row r="1366" spans="1:4" s="38" customFormat="1" ht="20.100000000000001" customHeight="1">
      <c r="A1366" s="211"/>
      <c r="B1366" s="212"/>
      <c r="C1366" s="239"/>
      <c r="D1366" s="240"/>
    </row>
    <row r="1367" spans="1:4" s="38" customFormat="1" ht="20.100000000000001" customHeight="1">
      <c r="A1367" s="211"/>
      <c r="B1367" s="212"/>
      <c r="C1367" s="239"/>
      <c r="D1367" s="240"/>
    </row>
    <row r="1368" spans="1:4" s="38" customFormat="1" ht="20.100000000000001" customHeight="1">
      <c r="A1368" s="211"/>
      <c r="B1368" s="212"/>
      <c r="C1368" s="239"/>
      <c r="D1368" s="240"/>
    </row>
    <row r="1369" spans="1:4" s="38" customFormat="1" ht="20.100000000000001" customHeight="1">
      <c r="A1369" s="211"/>
      <c r="B1369" s="212"/>
      <c r="C1369" s="239"/>
      <c r="D1369" s="240"/>
    </row>
    <row r="1370" spans="1:4" s="38" customFormat="1" ht="20.100000000000001" customHeight="1">
      <c r="A1370" s="211"/>
      <c r="B1370" s="212"/>
      <c r="C1370" s="239"/>
      <c r="D1370" s="240"/>
    </row>
    <row r="1371" spans="1:4" s="38" customFormat="1" ht="20.100000000000001" customHeight="1">
      <c r="A1371" s="211"/>
      <c r="B1371" s="212"/>
      <c r="C1371" s="239"/>
      <c r="D1371" s="240"/>
    </row>
    <row r="1372" spans="1:4" s="38" customFormat="1" ht="20.100000000000001" customHeight="1">
      <c r="A1372" s="211"/>
      <c r="B1372" s="212"/>
      <c r="C1372" s="239"/>
      <c r="D1372" s="240"/>
    </row>
    <row r="1373" spans="1:4" s="38" customFormat="1" ht="20.100000000000001" customHeight="1">
      <c r="A1373" s="211"/>
      <c r="B1373" s="212"/>
      <c r="C1373" s="239"/>
      <c r="D1373" s="240"/>
    </row>
    <row r="1374" spans="1:4" s="38" customFormat="1" ht="20.100000000000001" customHeight="1">
      <c r="A1374" s="211"/>
      <c r="B1374" s="212"/>
      <c r="C1374" s="239"/>
      <c r="D1374" s="240"/>
    </row>
    <row r="1375" spans="1:4" s="38" customFormat="1" ht="20.100000000000001" customHeight="1">
      <c r="A1375" s="211"/>
      <c r="B1375" s="212"/>
      <c r="C1375" s="239"/>
      <c r="D1375" s="240"/>
    </row>
    <row r="1376" spans="1:4" s="38" customFormat="1" ht="20.100000000000001" customHeight="1">
      <c r="A1376" s="211"/>
      <c r="B1376" s="212"/>
      <c r="C1376" s="239"/>
      <c r="D1376" s="240"/>
    </row>
    <row r="1377" spans="1:4" s="38" customFormat="1" ht="20.100000000000001" customHeight="1">
      <c r="A1377" s="211"/>
      <c r="B1377" s="212"/>
      <c r="C1377" s="239"/>
      <c r="D1377" s="240"/>
    </row>
    <row r="1378" spans="1:4" s="38" customFormat="1" ht="20.100000000000001" customHeight="1">
      <c r="A1378" s="211"/>
      <c r="B1378" s="212"/>
      <c r="C1378" s="239"/>
      <c r="D1378" s="240"/>
    </row>
    <row r="1379" spans="1:4" s="38" customFormat="1" ht="20.100000000000001" customHeight="1">
      <c r="A1379" s="211"/>
      <c r="B1379" s="212"/>
      <c r="C1379" s="239"/>
      <c r="D1379" s="240"/>
    </row>
    <row r="1380" spans="1:4" s="38" customFormat="1" ht="20.100000000000001" customHeight="1">
      <c r="A1380" s="211"/>
      <c r="B1380" s="212"/>
      <c r="C1380" s="239"/>
      <c r="D1380" s="240"/>
    </row>
    <row r="1381" spans="1:4" s="38" customFormat="1" ht="20.100000000000001" customHeight="1">
      <c r="A1381" s="211"/>
      <c r="B1381" s="212"/>
      <c r="C1381" s="239"/>
      <c r="D1381" s="240"/>
    </row>
    <row r="1382" spans="1:4" s="38" customFormat="1" ht="20.100000000000001" customHeight="1">
      <c r="A1382" s="211"/>
      <c r="B1382" s="212"/>
      <c r="C1382" s="239"/>
      <c r="D1382" s="240"/>
    </row>
    <row r="1383" spans="1:4" s="38" customFormat="1" ht="20.100000000000001" customHeight="1">
      <c r="A1383" s="211"/>
      <c r="B1383" s="212"/>
      <c r="C1383" s="239"/>
      <c r="D1383" s="240"/>
    </row>
    <row r="1384" spans="1:4" s="38" customFormat="1" ht="20.100000000000001" customHeight="1">
      <c r="A1384" s="211"/>
      <c r="B1384" s="212"/>
      <c r="C1384" s="239"/>
      <c r="D1384" s="240"/>
    </row>
    <row r="1385" spans="1:4" s="38" customFormat="1" ht="20.100000000000001" customHeight="1">
      <c r="A1385" s="211"/>
      <c r="B1385" s="212"/>
      <c r="C1385" s="239"/>
      <c r="D1385" s="240"/>
    </row>
    <row r="1386" spans="1:4" s="38" customFormat="1" ht="20.100000000000001" customHeight="1">
      <c r="A1386" s="211"/>
      <c r="B1386" s="212"/>
      <c r="C1386" s="239"/>
      <c r="D1386" s="240"/>
    </row>
    <row r="1387" spans="1:4" s="38" customFormat="1" ht="20.100000000000001" customHeight="1">
      <c r="A1387" s="211"/>
      <c r="B1387" s="212"/>
      <c r="C1387" s="239"/>
      <c r="D1387" s="240"/>
    </row>
    <row r="1388" spans="1:4" s="38" customFormat="1" ht="20.100000000000001" customHeight="1">
      <c r="A1388" s="211"/>
      <c r="B1388" s="212"/>
      <c r="C1388" s="239"/>
      <c r="D1388" s="240"/>
    </row>
    <row r="1389" spans="1:4" s="38" customFormat="1" ht="20.100000000000001" customHeight="1">
      <c r="A1389" s="211"/>
      <c r="B1389" s="212"/>
      <c r="C1389" s="239"/>
      <c r="D1389" s="240"/>
    </row>
    <row r="1390" spans="1:4" s="38" customFormat="1" ht="20.100000000000001" customHeight="1">
      <c r="A1390" s="211"/>
      <c r="B1390" s="212"/>
      <c r="C1390" s="239"/>
      <c r="D1390" s="240"/>
    </row>
    <row r="1391" spans="1:4" s="38" customFormat="1" ht="20.100000000000001" customHeight="1">
      <c r="A1391" s="211"/>
      <c r="B1391" s="212"/>
      <c r="C1391" s="239"/>
      <c r="D1391" s="240"/>
    </row>
    <row r="1392" spans="1:4" s="38" customFormat="1" ht="20.100000000000001" customHeight="1">
      <c r="A1392" s="211"/>
      <c r="B1392" s="212"/>
      <c r="C1392" s="239"/>
      <c r="D1392" s="240"/>
    </row>
    <row r="1393" spans="1:4" s="38" customFormat="1" ht="20.100000000000001" customHeight="1">
      <c r="A1393" s="211"/>
      <c r="B1393" s="212"/>
      <c r="C1393" s="239"/>
      <c r="D1393" s="240"/>
    </row>
    <row r="1394" spans="1:4" s="38" customFormat="1" ht="20.100000000000001" customHeight="1">
      <c r="A1394" s="211"/>
      <c r="B1394" s="212"/>
      <c r="C1394" s="239"/>
      <c r="D1394" s="240"/>
    </row>
    <row r="1395" spans="1:4" s="38" customFormat="1" ht="20.100000000000001" customHeight="1">
      <c r="A1395" s="211"/>
      <c r="B1395" s="212"/>
      <c r="C1395" s="239"/>
      <c r="D1395" s="240"/>
    </row>
    <row r="1396" spans="1:4" s="38" customFormat="1" ht="20.100000000000001" customHeight="1">
      <c r="A1396" s="211"/>
      <c r="B1396" s="212"/>
      <c r="C1396" s="239"/>
      <c r="D1396" s="240"/>
    </row>
    <row r="1397" spans="1:4" s="38" customFormat="1" ht="20.100000000000001" customHeight="1">
      <c r="A1397" s="211"/>
      <c r="B1397" s="212"/>
      <c r="C1397" s="239"/>
      <c r="D1397" s="240"/>
    </row>
    <row r="1398" spans="1:4" s="38" customFormat="1" ht="20.100000000000001" customHeight="1">
      <c r="A1398" s="211"/>
      <c r="B1398" s="212"/>
      <c r="C1398" s="239"/>
      <c r="D1398" s="240"/>
    </row>
    <row r="1399" spans="1:4" s="38" customFormat="1" ht="20.100000000000001" customHeight="1">
      <c r="A1399" s="211"/>
      <c r="B1399" s="212"/>
      <c r="C1399" s="239"/>
      <c r="D1399" s="240"/>
    </row>
    <row r="1400" spans="1:4" s="38" customFormat="1" ht="20.100000000000001" customHeight="1">
      <c r="A1400" s="211"/>
      <c r="B1400" s="212"/>
      <c r="C1400" s="239"/>
      <c r="D1400" s="240"/>
    </row>
    <row r="1401" spans="1:4" s="38" customFormat="1" ht="20.100000000000001" customHeight="1">
      <c r="A1401" s="211"/>
      <c r="B1401" s="212"/>
      <c r="C1401" s="239"/>
      <c r="D1401" s="240"/>
    </row>
    <row r="1402" spans="1:4" s="38" customFormat="1" ht="20.100000000000001" customHeight="1">
      <c r="A1402" s="211"/>
      <c r="B1402" s="212"/>
      <c r="C1402" s="239"/>
      <c r="D1402" s="240"/>
    </row>
    <row r="1403" spans="1:4" s="38" customFormat="1" ht="20.100000000000001" customHeight="1">
      <c r="A1403" s="211"/>
      <c r="B1403" s="212"/>
      <c r="C1403" s="239"/>
      <c r="D1403" s="240"/>
    </row>
    <row r="1404" spans="1:4" s="38" customFormat="1" ht="20.100000000000001" customHeight="1">
      <c r="A1404" s="211"/>
      <c r="B1404" s="212"/>
      <c r="C1404" s="239"/>
      <c r="D1404" s="240"/>
    </row>
    <row r="1405" spans="1:4" s="38" customFormat="1" ht="20.100000000000001" customHeight="1">
      <c r="A1405" s="211"/>
      <c r="B1405" s="212"/>
      <c r="C1405" s="239"/>
      <c r="D1405" s="240"/>
    </row>
    <row r="1406" spans="1:4" s="38" customFormat="1" ht="20.100000000000001" customHeight="1">
      <c r="A1406" s="211"/>
      <c r="B1406" s="212"/>
      <c r="C1406" s="239"/>
      <c r="D1406" s="240"/>
    </row>
    <row r="1407" spans="1:4" s="38" customFormat="1" ht="20.100000000000001" customHeight="1">
      <c r="A1407" s="211"/>
      <c r="B1407" s="212"/>
      <c r="C1407" s="239"/>
      <c r="D1407" s="240"/>
    </row>
    <row r="1408" spans="1:4" s="38" customFormat="1" ht="20.100000000000001" customHeight="1">
      <c r="A1408" s="211"/>
      <c r="B1408" s="212"/>
      <c r="C1408" s="239"/>
      <c r="D1408" s="240"/>
    </row>
    <row r="1409" spans="1:4" s="38" customFormat="1" ht="20.100000000000001" customHeight="1">
      <c r="A1409" s="211"/>
      <c r="B1409" s="212"/>
      <c r="C1409" s="239"/>
      <c r="D1409" s="240"/>
    </row>
    <row r="1410" spans="1:4" s="38" customFormat="1" ht="20.100000000000001" customHeight="1">
      <c r="A1410" s="211"/>
      <c r="B1410" s="212"/>
      <c r="C1410" s="239"/>
      <c r="D1410" s="240"/>
    </row>
    <row r="1411" spans="1:4" s="38" customFormat="1" ht="20.100000000000001" customHeight="1">
      <c r="A1411" s="211"/>
      <c r="B1411" s="212"/>
      <c r="C1411" s="239"/>
      <c r="D1411" s="240"/>
    </row>
    <row r="1412" spans="1:4" s="38" customFormat="1" ht="20.100000000000001" customHeight="1">
      <c r="A1412" s="211"/>
      <c r="B1412" s="212"/>
      <c r="C1412" s="239"/>
      <c r="D1412" s="240"/>
    </row>
    <row r="1413" spans="1:4" s="38" customFormat="1" ht="20.100000000000001" customHeight="1">
      <c r="A1413" s="211"/>
      <c r="B1413" s="212"/>
      <c r="C1413" s="239"/>
      <c r="D1413" s="240"/>
    </row>
    <row r="1414" spans="1:4" s="38" customFormat="1" ht="20.100000000000001" customHeight="1">
      <c r="A1414" s="211"/>
      <c r="B1414" s="212"/>
      <c r="C1414" s="239"/>
      <c r="D1414" s="240"/>
    </row>
    <row r="1415" spans="1:4" s="38" customFormat="1" ht="20.100000000000001" customHeight="1">
      <c r="A1415" s="211"/>
      <c r="B1415" s="212"/>
      <c r="C1415" s="239"/>
      <c r="D1415" s="240"/>
    </row>
    <row r="1416" spans="1:4" s="38" customFormat="1" ht="20.100000000000001" customHeight="1">
      <c r="A1416" s="211"/>
      <c r="B1416" s="212"/>
      <c r="C1416" s="239"/>
      <c r="D1416" s="240"/>
    </row>
    <row r="1417" spans="1:4" s="38" customFormat="1" ht="20.100000000000001" customHeight="1">
      <c r="A1417" s="211"/>
      <c r="B1417" s="212"/>
      <c r="C1417" s="239"/>
      <c r="D1417" s="240"/>
    </row>
    <row r="1418" spans="1:4" s="38" customFormat="1" ht="20.100000000000001" customHeight="1">
      <c r="A1418" s="211"/>
      <c r="B1418" s="212"/>
      <c r="C1418" s="239"/>
      <c r="D1418" s="240"/>
    </row>
    <row r="1419" spans="1:4" s="38" customFormat="1" ht="20.100000000000001" customHeight="1">
      <c r="A1419" s="211"/>
      <c r="B1419" s="212"/>
      <c r="C1419" s="239"/>
      <c r="D1419" s="240"/>
    </row>
    <row r="1420" spans="1:4" s="38" customFormat="1" ht="20.100000000000001" customHeight="1">
      <c r="A1420" s="211"/>
      <c r="B1420" s="212"/>
      <c r="C1420" s="239"/>
      <c r="D1420" s="240"/>
    </row>
    <row r="1421" spans="1:4" s="38" customFormat="1" ht="20.100000000000001" customHeight="1">
      <c r="A1421" s="211"/>
      <c r="B1421" s="212"/>
      <c r="C1421" s="239"/>
      <c r="D1421" s="240"/>
    </row>
    <row r="1422" spans="1:4" s="38" customFormat="1" ht="20.100000000000001" customHeight="1">
      <c r="A1422" s="211"/>
      <c r="B1422" s="212"/>
      <c r="C1422" s="239"/>
      <c r="D1422" s="240"/>
    </row>
    <row r="1423" spans="1:4" s="38" customFormat="1" ht="20.100000000000001" customHeight="1">
      <c r="A1423" s="211"/>
      <c r="B1423" s="212"/>
      <c r="C1423" s="239"/>
      <c r="D1423" s="240"/>
    </row>
    <row r="1424" spans="1:4" s="38" customFormat="1" ht="20.100000000000001" customHeight="1">
      <c r="A1424" s="211"/>
      <c r="B1424" s="212"/>
      <c r="C1424" s="239"/>
      <c r="D1424" s="240"/>
    </row>
    <row r="1425" spans="1:4" s="38" customFormat="1" ht="20.100000000000001" customHeight="1">
      <c r="A1425" s="211"/>
      <c r="B1425" s="212"/>
      <c r="C1425" s="239"/>
      <c r="D1425" s="240"/>
    </row>
    <row r="1426" spans="1:4" s="38" customFormat="1" ht="20.100000000000001" customHeight="1">
      <c r="A1426" s="211"/>
      <c r="B1426" s="212"/>
      <c r="C1426" s="239"/>
      <c r="D1426" s="240"/>
    </row>
    <row r="1427" spans="1:4" s="38" customFormat="1" ht="20.100000000000001" customHeight="1">
      <c r="A1427" s="211"/>
      <c r="B1427" s="212"/>
      <c r="C1427" s="239"/>
      <c r="D1427" s="240"/>
    </row>
    <row r="1428" spans="1:4" s="38" customFormat="1" ht="20.100000000000001" customHeight="1">
      <c r="A1428" s="211"/>
      <c r="B1428" s="212"/>
      <c r="C1428" s="239"/>
      <c r="D1428" s="240"/>
    </row>
    <row r="1429" spans="1:4" s="38" customFormat="1" ht="20.100000000000001" customHeight="1">
      <c r="A1429" s="211"/>
      <c r="B1429" s="212"/>
      <c r="C1429" s="239"/>
      <c r="D1429" s="240"/>
    </row>
    <row r="1430" spans="1:4" s="38" customFormat="1" ht="20.100000000000001" customHeight="1">
      <c r="A1430" s="211"/>
      <c r="B1430" s="212"/>
      <c r="C1430" s="239"/>
      <c r="D1430" s="240"/>
    </row>
    <row r="1431" spans="1:4" s="38" customFormat="1" ht="20.100000000000001" customHeight="1">
      <c r="A1431" s="211"/>
      <c r="B1431" s="212"/>
      <c r="C1431" s="239"/>
      <c r="D1431" s="240"/>
    </row>
    <row r="1432" spans="1:4" s="38" customFormat="1" ht="20.100000000000001" customHeight="1">
      <c r="A1432" s="211"/>
      <c r="B1432" s="212"/>
      <c r="C1432" s="239"/>
      <c r="D1432" s="240"/>
    </row>
    <row r="1433" spans="1:4" s="38" customFormat="1" ht="20.100000000000001" customHeight="1">
      <c r="A1433" s="211"/>
      <c r="B1433" s="212"/>
      <c r="C1433" s="239"/>
      <c r="D1433" s="240"/>
    </row>
    <row r="1434" spans="1:4" s="38" customFormat="1" ht="20.100000000000001" customHeight="1">
      <c r="A1434" s="211"/>
      <c r="B1434" s="212"/>
      <c r="C1434" s="239"/>
      <c r="D1434" s="240"/>
    </row>
    <row r="1435" spans="1:4" s="38" customFormat="1" ht="20.100000000000001" customHeight="1">
      <c r="A1435" s="211"/>
      <c r="B1435" s="212"/>
      <c r="C1435" s="239"/>
      <c r="D1435" s="240"/>
    </row>
    <row r="1436" spans="1:4" s="38" customFormat="1" ht="20.100000000000001" customHeight="1">
      <c r="A1436" s="211"/>
      <c r="B1436" s="212"/>
      <c r="C1436" s="239"/>
      <c r="D1436" s="240"/>
    </row>
    <row r="1437" spans="1:4" s="38" customFormat="1" ht="20.100000000000001" customHeight="1">
      <c r="A1437" s="211"/>
      <c r="B1437" s="212"/>
      <c r="C1437" s="239"/>
      <c r="D1437" s="240"/>
    </row>
    <row r="1438" spans="1:4" s="38" customFormat="1" ht="20.100000000000001" customHeight="1">
      <c r="A1438" s="211"/>
      <c r="B1438" s="212"/>
      <c r="C1438" s="239"/>
      <c r="D1438" s="240"/>
    </row>
    <row r="1439" spans="1:4" s="38" customFormat="1" ht="20.100000000000001" customHeight="1">
      <c r="A1439" s="211"/>
      <c r="B1439" s="212"/>
      <c r="C1439" s="239"/>
      <c r="D1439" s="240"/>
    </row>
    <row r="1440" spans="1:4" s="38" customFormat="1" ht="20.100000000000001" customHeight="1">
      <c r="A1440" s="211"/>
      <c r="B1440" s="212"/>
      <c r="C1440" s="239"/>
      <c r="D1440" s="240"/>
    </row>
    <row r="1441" spans="1:4" s="38" customFormat="1" ht="20.100000000000001" customHeight="1">
      <c r="A1441" s="211"/>
      <c r="B1441" s="212"/>
      <c r="C1441" s="239"/>
      <c r="D1441" s="240"/>
    </row>
    <row r="1442" spans="1:4" s="38" customFormat="1" ht="20.100000000000001" customHeight="1">
      <c r="A1442" s="211"/>
      <c r="B1442" s="212"/>
      <c r="C1442" s="239"/>
      <c r="D1442" s="240"/>
    </row>
    <row r="1443" spans="1:4" s="38" customFormat="1" ht="20.100000000000001" customHeight="1">
      <c r="A1443" s="211"/>
      <c r="B1443" s="212"/>
      <c r="C1443" s="239"/>
      <c r="D1443" s="240"/>
    </row>
    <row r="1444" spans="1:4" s="38" customFormat="1" ht="20.100000000000001" customHeight="1">
      <c r="A1444" s="211"/>
      <c r="B1444" s="212"/>
      <c r="C1444" s="239"/>
      <c r="D1444" s="240"/>
    </row>
    <row r="1445" spans="1:4" s="38" customFormat="1" ht="20.100000000000001" customHeight="1">
      <c r="A1445" s="211"/>
      <c r="B1445" s="212"/>
      <c r="C1445" s="239"/>
      <c r="D1445" s="240"/>
    </row>
    <row r="1446" spans="1:4" s="38" customFormat="1" ht="20.100000000000001" customHeight="1">
      <c r="A1446" s="211"/>
      <c r="B1446" s="212"/>
      <c r="C1446" s="239"/>
      <c r="D1446" s="240"/>
    </row>
    <row r="1447" spans="1:4" s="38" customFormat="1" ht="20.100000000000001" customHeight="1">
      <c r="A1447" s="211"/>
      <c r="B1447" s="212"/>
      <c r="C1447" s="239"/>
      <c r="D1447" s="240"/>
    </row>
    <row r="1448" spans="1:4" s="38" customFormat="1" ht="20.100000000000001" customHeight="1">
      <c r="A1448" s="211"/>
      <c r="B1448" s="212"/>
      <c r="C1448" s="239"/>
      <c r="D1448" s="240"/>
    </row>
    <row r="1449" spans="1:4" s="38" customFormat="1" ht="20.100000000000001" customHeight="1">
      <c r="A1449" s="211"/>
      <c r="B1449" s="212"/>
      <c r="C1449" s="239"/>
      <c r="D1449" s="240"/>
    </row>
    <row r="1450" spans="1:4" s="38" customFormat="1" ht="20.100000000000001" customHeight="1">
      <c r="A1450" s="211"/>
      <c r="B1450" s="212"/>
      <c r="C1450" s="239"/>
      <c r="D1450" s="240"/>
    </row>
    <row r="1451" spans="1:4" s="38" customFormat="1" ht="20.100000000000001" customHeight="1">
      <c r="A1451" s="211"/>
      <c r="B1451" s="212"/>
      <c r="C1451" s="239"/>
      <c r="D1451" s="240"/>
    </row>
    <row r="1452" spans="1:4" s="38" customFormat="1" ht="20.100000000000001" customHeight="1">
      <c r="A1452" s="211"/>
      <c r="B1452" s="212"/>
      <c r="C1452" s="239"/>
      <c r="D1452" s="240"/>
    </row>
    <row r="1453" spans="1:4" s="38" customFormat="1" ht="20.100000000000001" customHeight="1">
      <c r="A1453" s="211"/>
      <c r="B1453" s="212"/>
      <c r="C1453" s="239"/>
      <c r="D1453" s="240"/>
    </row>
    <row r="1454" spans="1:4" s="38" customFormat="1" ht="20.100000000000001" customHeight="1">
      <c r="A1454" s="211"/>
      <c r="B1454" s="212"/>
      <c r="C1454" s="239"/>
      <c r="D1454" s="240"/>
    </row>
    <row r="1455" spans="1:4" s="38" customFormat="1" ht="20.100000000000001" customHeight="1">
      <c r="A1455" s="211"/>
      <c r="B1455" s="212"/>
      <c r="C1455" s="239"/>
      <c r="D1455" s="240"/>
    </row>
    <row r="1456" spans="1:4" s="38" customFormat="1" ht="20.100000000000001" customHeight="1">
      <c r="A1456" s="211"/>
      <c r="B1456" s="212"/>
      <c r="C1456" s="239"/>
      <c r="D1456" s="240"/>
    </row>
    <row r="1457" spans="1:4" s="38" customFormat="1" ht="20.100000000000001" customHeight="1">
      <c r="A1457" s="211"/>
      <c r="B1457" s="212"/>
      <c r="C1457" s="239"/>
      <c r="D1457" s="240"/>
    </row>
    <row r="1458" spans="1:4" s="38" customFormat="1" ht="20.100000000000001" customHeight="1">
      <c r="A1458" s="211"/>
      <c r="B1458" s="212"/>
      <c r="C1458" s="239"/>
      <c r="D1458" s="240"/>
    </row>
    <row r="1459" spans="1:4" s="38" customFormat="1" ht="20.100000000000001" customHeight="1">
      <c r="A1459" s="211"/>
      <c r="B1459" s="212"/>
      <c r="C1459" s="239"/>
      <c r="D1459" s="240"/>
    </row>
    <row r="1460" spans="1:4" s="38" customFormat="1" ht="20.100000000000001" customHeight="1">
      <c r="A1460" s="211"/>
      <c r="B1460" s="212"/>
      <c r="C1460" s="239"/>
      <c r="D1460" s="240"/>
    </row>
    <row r="1461" spans="1:4" s="38" customFormat="1" ht="20.100000000000001" customHeight="1">
      <c r="A1461" s="211"/>
      <c r="B1461" s="212"/>
      <c r="C1461" s="239"/>
      <c r="D1461" s="240"/>
    </row>
    <row r="1462" spans="1:4" s="38" customFormat="1" ht="20.100000000000001" customHeight="1">
      <c r="A1462" s="211"/>
      <c r="B1462" s="212"/>
      <c r="C1462" s="239"/>
      <c r="D1462" s="240"/>
    </row>
    <row r="1463" spans="1:4" s="38" customFormat="1" ht="20.100000000000001" customHeight="1">
      <c r="A1463" s="211"/>
      <c r="B1463" s="212"/>
      <c r="C1463" s="239"/>
      <c r="D1463" s="240"/>
    </row>
    <row r="1464" spans="1:4" s="38" customFormat="1" ht="20.100000000000001" customHeight="1">
      <c r="A1464" s="211"/>
      <c r="B1464" s="212"/>
      <c r="C1464" s="239"/>
      <c r="D1464" s="240"/>
    </row>
    <row r="1465" spans="1:4" s="38" customFormat="1" ht="20.100000000000001" customHeight="1">
      <c r="A1465" s="211"/>
      <c r="B1465" s="212"/>
      <c r="C1465" s="239"/>
      <c r="D1465" s="240"/>
    </row>
    <row r="1466" spans="1:4" s="38" customFormat="1" ht="20.100000000000001" customHeight="1">
      <c r="A1466" s="211"/>
      <c r="B1466" s="212"/>
      <c r="C1466" s="239"/>
      <c r="D1466" s="240"/>
    </row>
    <row r="1467" spans="1:4" s="38" customFormat="1" ht="20.100000000000001" customHeight="1">
      <c r="A1467" s="211"/>
      <c r="B1467" s="212"/>
      <c r="C1467" s="239"/>
      <c r="D1467" s="240"/>
    </row>
    <row r="1468" spans="1:4" s="38" customFormat="1" ht="20.100000000000001" customHeight="1">
      <c r="A1468" s="211"/>
      <c r="B1468" s="212"/>
      <c r="C1468" s="239"/>
      <c r="D1468" s="240"/>
    </row>
    <row r="1469" spans="1:4" s="38" customFormat="1" ht="20.100000000000001" customHeight="1">
      <c r="A1469" s="211"/>
      <c r="B1469" s="212"/>
      <c r="C1469" s="239"/>
      <c r="D1469" s="240"/>
    </row>
    <row r="1470" spans="1:4" s="38" customFormat="1" ht="20.100000000000001" customHeight="1">
      <c r="A1470" s="211"/>
      <c r="B1470" s="212"/>
      <c r="C1470" s="239"/>
      <c r="D1470" s="240"/>
    </row>
    <row r="1471" spans="1:4" s="38" customFormat="1" ht="20.100000000000001" customHeight="1">
      <c r="A1471" s="211"/>
      <c r="B1471" s="212"/>
      <c r="C1471" s="239"/>
      <c r="D1471" s="240"/>
    </row>
    <row r="1472" spans="1:4" s="38" customFormat="1" ht="20.100000000000001" customHeight="1">
      <c r="A1472" s="211"/>
      <c r="B1472" s="212"/>
      <c r="C1472" s="239"/>
      <c r="D1472" s="240"/>
    </row>
    <row r="1473" spans="1:4" s="38" customFormat="1" ht="20.100000000000001" customHeight="1">
      <c r="A1473" s="211"/>
      <c r="B1473" s="212"/>
      <c r="C1473" s="239"/>
      <c r="D1473" s="240"/>
    </row>
    <row r="1474" spans="1:4" s="38" customFormat="1" ht="20.100000000000001" customHeight="1">
      <c r="A1474" s="211"/>
      <c r="B1474" s="212"/>
      <c r="C1474" s="239"/>
      <c r="D1474" s="240"/>
    </row>
    <row r="1475" spans="1:4" s="38" customFormat="1" ht="20.100000000000001" customHeight="1">
      <c r="A1475" s="211"/>
      <c r="B1475" s="212"/>
      <c r="C1475" s="239"/>
      <c r="D1475" s="240"/>
    </row>
    <row r="1476" spans="1:4" s="38" customFormat="1" ht="20.100000000000001" customHeight="1">
      <c r="A1476" s="211"/>
      <c r="B1476" s="212"/>
      <c r="C1476" s="239"/>
      <c r="D1476" s="240"/>
    </row>
    <row r="1477" spans="1:4" s="38" customFormat="1" ht="20.100000000000001" customHeight="1">
      <c r="A1477" s="211"/>
      <c r="B1477" s="212"/>
      <c r="C1477" s="239"/>
      <c r="D1477" s="240"/>
    </row>
    <row r="1478" spans="1:4" s="38" customFormat="1" ht="20.100000000000001" customHeight="1">
      <c r="A1478" s="211"/>
      <c r="B1478" s="212"/>
      <c r="C1478" s="239"/>
      <c r="D1478" s="240"/>
    </row>
    <row r="1479" spans="1:4" s="38" customFormat="1" ht="20.100000000000001" customHeight="1">
      <c r="A1479" s="211"/>
      <c r="B1479" s="212"/>
      <c r="C1479" s="239"/>
      <c r="D1479" s="240"/>
    </row>
    <row r="1480" spans="1:4" s="38" customFormat="1" ht="20.100000000000001" customHeight="1">
      <c r="A1480" s="211"/>
      <c r="B1480" s="212"/>
      <c r="C1480" s="239"/>
      <c r="D1480" s="240"/>
    </row>
    <row r="1481" spans="1:4" s="38" customFormat="1" ht="20.100000000000001" customHeight="1">
      <c r="A1481" s="211"/>
      <c r="B1481" s="212"/>
      <c r="C1481" s="239"/>
      <c r="D1481" s="240"/>
    </row>
    <row r="1482" spans="1:4" s="38" customFormat="1" ht="20.100000000000001" customHeight="1">
      <c r="A1482" s="211"/>
      <c r="B1482" s="212"/>
      <c r="C1482" s="239"/>
      <c r="D1482" s="240"/>
    </row>
    <row r="1483" spans="1:4" s="38" customFormat="1" ht="20.100000000000001" customHeight="1">
      <c r="A1483" s="211"/>
      <c r="B1483" s="212"/>
      <c r="C1483" s="239"/>
      <c r="D1483" s="240"/>
    </row>
    <row r="1484" spans="1:4" s="38" customFormat="1" ht="20.100000000000001" customHeight="1">
      <c r="A1484" s="211"/>
      <c r="B1484" s="212"/>
      <c r="C1484" s="239"/>
      <c r="D1484" s="240"/>
    </row>
    <row r="1485" spans="1:4" s="38" customFormat="1" ht="20.100000000000001" customHeight="1">
      <c r="A1485" s="211"/>
      <c r="B1485" s="212"/>
      <c r="C1485" s="239"/>
      <c r="D1485" s="240"/>
    </row>
    <row r="1486" spans="1:4" s="38" customFormat="1" ht="20.100000000000001" customHeight="1">
      <c r="A1486" s="211"/>
      <c r="B1486" s="212"/>
      <c r="C1486" s="239"/>
      <c r="D1486" s="240"/>
    </row>
    <row r="1487" spans="1:4" s="38" customFormat="1" ht="20.100000000000001" customHeight="1">
      <c r="A1487" s="211"/>
      <c r="B1487" s="212"/>
      <c r="C1487" s="239"/>
      <c r="D1487" s="240"/>
    </row>
    <row r="1488" spans="1:4" s="38" customFormat="1" ht="20.100000000000001" customHeight="1">
      <c r="A1488" s="211"/>
      <c r="B1488" s="212"/>
      <c r="C1488" s="239"/>
      <c r="D1488" s="240"/>
    </row>
    <row r="1489" spans="1:4" s="38" customFormat="1" ht="20.100000000000001" customHeight="1">
      <c r="A1489" s="211"/>
      <c r="B1489" s="212"/>
      <c r="C1489" s="239"/>
      <c r="D1489" s="240"/>
    </row>
    <row r="1490" spans="1:4" s="38" customFormat="1" ht="20.100000000000001" customHeight="1">
      <c r="A1490" s="211"/>
      <c r="B1490" s="212"/>
      <c r="C1490" s="239"/>
      <c r="D1490" s="240"/>
    </row>
    <row r="1491" spans="1:4" s="38" customFormat="1" ht="20.100000000000001" customHeight="1">
      <c r="A1491" s="211"/>
      <c r="B1491" s="212"/>
      <c r="C1491" s="239"/>
      <c r="D1491" s="240"/>
    </row>
    <row r="1492" spans="1:4" s="38" customFormat="1" ht="20.100000000000001" customHeight="1">
      <c r="A1492" s="211"/>
      <c r="B1492" s="212"/>
      <c r="C1492" s="239"/>
      <c r="D1492" s="240"/>
    </row>
    <row r="1493" spans="1:4" s="38" customFormat="1" ht="20.100000000000001" customHeight="1">
      <c r="A1493" s="211"/>
      <c r="B1493" s="212"/>
      <c r="C1493" s="239"/>
      <c r="D1493" s="240"/>
    </row>
    <row r="1494" spans="1:4" s="38" customFormat="1" ht="20.100000000000001" customHeight="1">
      <c r="A1494" s="211"/>
      <c r="B1494" s="212"/>
      <c r="C1494" s="239"/>
      <c r="D1494" s="240"/>
    </row>
    <row r="1495" spans="1:4" s="38" customFormat="1" ht="20.100000000000001" customHeight="1">
      <c r="A1495" s="211"/>
      <c r="B1495" s="212"/>
      <c r="C1495" s="239"/>
      <c r="D1495" s="240"/>
    </row>
    <row r="1496" spans="1:4" s="38" customFormat="1" ht="20.100000000000001" customHeight="1">
      <c r="A1496" s="211"/>
      <c r="B1496" s="212"/>
      <c r="C1496" s="239"/>
      <c r="D1496" s="240"/>
    </row>
    <row r="1497" spans="1:4" s="38" customFormat="1" ht="20.100000000000001" customHeight="1">
      <c r="A1497" s="211"/>
      <c r="B1497" s="212"/>
      <c r="C1497" s="239"/>
      <c r="D1497" s="240"/>
    </row>
    <row r="1498" spans="1:4" s="38" customFormat="1" ht="20.100000000000001" customHeight="1">
      <c r="A1498" s="211"/>
      <c r="B1498" s="212"/>
      <c r="C1498" s="239"/>
      <c r="D1498" s="240"/>
    </row>
    <row r="1499" spans="1:4" s="38" customFormat="1" ht="20.100000000000001" customHeight="1">
      <c r="A1499" s="211"/>
      <c r="B1499" s="212"/>
      <c r="C1499" s="239"/>
      <c r="D1499" s="240"/>
    </row>
    <row r="1500" spans="1:4" s="38" customFormat="1" ht="20.100000000000001" customHeight="1">
      <c r="A1500" s="211"/>
      <c r="B1500" s="212"/>
      <c r="C1500" s="239"/>
      <c r="D1500" s="240"/>
    </row>
    <row r="1501" spans="1:4" s="38" customFormat="1" ht="20.100000000000001" customHeight="1">
      <c r="A1501" s="211"/>
      <c r="B1501" s="212"/>
      <c r="C1501" s="239"/>
      <c r="D1501" s="240"/>
    </row>
    <row r="1502" spans="1:4" s="38" customFormat="1" ht="20.100000000000001" customHeight="1">
      <c r="A1502" s="211"/>
      <c r="B1502" s="212"/>
      <c r="C1502" s="239"/>
      <c r="D1502" s="240"/>
    </row>
    <row r="1503" spans="1:4" s="38" customFormat="1" ht="20.100000000000001" customHeight="1">
      <c r="A1503" s="211"/>
      <c r="B1503" s="212"/>
      <c r="C1503" s="239"/>
      <c r="D1503" s="240"/>
    </row>
    <row r="1504" spans="1:4" s="38" customFormat="1" ht="20.100000000000001" customHeight="1">
      <c r="A1504" s="211"/>
      <c r="B1504" s="212"/>
      <c r="C1504" s="239"/>
      <c r="D1504" s="240"/>
    </row>
    <row r="1505" spans="1:4" s="38" customFormat="1" ht="20.100000000000001" customHeight="1">
      <c r="A1505" s="211"/>
      <c r="B1505" s="212"/>
      <c r="C1505" s="239"/>
      <c r="D1505" s="240"/>
    </row>
    <row r="1506" spans="1:4" s="38" customFormat="1" ht="20.100000000000001" customHeight="1">
      <c r="A1506" s="211"/>
      <c r="B1506" s="212"/>
      <c r="C1506" s="239"/>
      <c r="D1506" s="240"/>
    </row>
    <row r="1507" spans="1:4" s="38" customFormat="1" ht="20.100000000000001" customHeight="1">
      <c r="A1507" s="211"/>
      <c r="B1507" s="212"/>
      <c r="C1507" s="239"/>
      <c r="D1507" s="240"/>
    </row>
    <row r="1508" spans="1:4" s="38" customFormat="1" ht="20.100000000000001" customHeight="1">
      <c r="A1508" s="211"/>
      <c r="B1508" s="212"/>
      <c r="C1508" s="239"/>
      <c r="D1508" s="240"/>
    </row>
    <row r="1509" spans="1:4" s="38" customFormat="1" ht="20.100000000000001" customHeight="1">
      <c r="A1509" s="211"/>
      <c r="B1509" s="212"/>
      <c r="C1509" s="239"/>
      <c r="D1509" s="240"/>
    </row>
    <row r="1510" spans="1:4" s="38" customFormat="1" ht="20.100000000000001" customHeight="1">
      <c r="A1510" s="211"/>
      <c r="B1510" s="212"/>
      <c r="C1510" s="239"/>
      <c r="D1510" s="240"/>
    </row>
    <row r="1511" spans="1:4" s="38" customFormat="1" ht="20.100000000000001" customHeight="1">
      <c r="A1511" s="211"/>
      <c r="B1511" s="212"/>
      <c r="C1511" s="239"/>
      <c r="D1511" s="240"/>
    </row>
    <row r="1512" spans="1:4" s="38" customFormat="1" ht="20.100000000000001" customHeight="1">
      <c r="A1512" s="211"/>
      <c r="B1512" s="212"/>
      <c r="C1512" s="239"/>
      <c r="D1512" s="240"/>
    </row>
    <row r="1513" spans="1:4" s="38" customFormat="1" ht="20.100000000000001" customHeight="1">
      <c r="A1513" s="211"/>
      <c r="B1513" s="212"/>
      <c r="C1513" s="239"/>
      <c r="D1513" s="240"/>
    </row>
    <row r="1514" spans="1:4" s="38" customFormat="1" ht="20.100000000000001" customHeight="1">
      <c r="A1514" s="211"/>
      <c r="B1514" s="212"/>
      <c r="C1514" s="239"/>
      <c r="D1514" s="240"/>
    </row>
    <row r="1515" spans="1:4" s="38" customFormat="1" ht="20.100000000000001" customHeight="1">
      <c r="A1515" s="211"/>
      <c r="B1515" s="212"/>
      <c r="C1515" s="239"/>
      <c r="D1515" s="240"/>
    </row>
    <row r="1516" spans="1:4" s="38" customFormat="1" ht="20.100000000000001" customHeight="1">
      <c r="A1516" s="211"/>
      <c r="B1516" s="212"/>
      <c r="C1516" s="239"/>
      <c r="D1516" s="240"/>
    </row>
    <row r="1517" spans="1:4" s="38" customFormat="1" ht="20.100000000000001" customHeight="1">
      <c r="A1517" s="211"/>
      <c r="B1517" s="212"/>
      <c r="C1517" s="239"/>
      <c r="D1517" s="240"/>
    </row>
    <row r="1518" spans="1:4" s="38" customFormat="1" ht="20.100000000000001" customHeight="1">
      <c r="A1518" s="211"/>
      <c r="B1518" s="212"/>
      <c r="C1518" s="239"/>
      <c r="D1518" s="240"/>
    </row>
    <row r="1519" spans="1:4" s="38" customFormat="1" ht="20.100000000000001" customHeight="1">
      <c r="A1519" s="211"/>
      <c r="B1519" s="212"/>
      <c r="C1519" s="239"/>
      <c r="D1519" s="240"/>
    </row>
    <row r="1520" spans="1:4" s="38" customFormat="1" ht="20.100000000000001" customHeight="1">
      <c r="A1520" s="211"/>
      <c r="B1520" s="212"/>
      <c r="C1520" s="239"/>
      <c r="D1520" s="240"/>
    </row>
    <row r="1521" spans="1:4" s="38" customFormat="1" ht="20.100000000000001" customHeight="1">
      <c r="A1521" s="211"/>
      <c r="B1521" s="212"/>
      <c r="C1521" s="239"/>
      <c r="D1521" s="240"/>
    </row>
    <row r="1522" spans="1:4" s="38" customFormat="1" ht="20.100000000000001" customHeight="1">
      <c r="A1522" s="211"/>
      <c r="B1522" s="212"/>
      <c r="C1522" s="239"/>
      <c r="D1522" s="240"/>
    </row>
    <row r="1523" spans="1:4" s="38" customFormat="1" ht="20.100000000000001" customHeight="1">
      <c r="A1523" s="211"/>
      <c r="B1523" s="212"/>
      <c r="C1523" s="239"/>
      <c r="D1523" s="240"/>
    </row>
    <row r="1524" spans="1:4" s="38" customFormat="1" ht="20.100000000000001" customHeight="1">
      <c r="A1524" s="211"/>
      <c r="B1524" s="212"/>
      <c r="C1524" s="239"/>
      <c r="D1524" s="240"/>
    </row>
    <row r="1525" spans="1:4" s="38" customFormat="1" ht="20.100000000000001" customHeight="1">
      <c r="A1525" s="211"/>
      <c r="B1525" s="212"/>
      <c r="C1525" s="239"/>
      <c r="D1525" s="240"/>
    </row>
    <row r="1526" spans="1:4" s="38" customFormat="1" ht="20.100000000000001" customHeight="1">
      <c r="A1526" s="211"/>
      <c r="B1526" s="212"/>
      <c r="C1526" s="239"/>
      <c r="D1526" s="240"/>
    </row>
    <row r="1527" spans="1:4" s="38" customFormat="1" ht="20.100000000000001" customHeight="1">
      <c r="A1527" s="211"/>
      <c r="B1527" s="212"/>
      <c r="C1527" s="239"/>
      <c r="D1527" s="240"/>
    </row>
    <row r="1528" spans="1:4" s="38" customFormat="1" ht="20.100000000000001" customHeight="1">
      <c r="A1528" s="211"/>
      <c r="B1528" s="212"/>
      <c r="C1528" s="239"/>
      <c r="D1528" s="240"/>
    </row>
    <row r="1529" spans="1:4" s="38" customFormat="1" ht="20.100000000000001" customHeight="1">
      <c r="A1529" s="211"/>
      <c r="B1529" s="212"/>
      <c r="C1529" s="239"/>
      <c r="D1529" s="240"/>
    </row>
    <row r="1530" spans="1:4" s="38" customFormat="1" ht="20.100000000000001" customHeight="1">
      <c r="A1530" s="211"/>
      <c r="B1530" s="212"/>
      <c r="C1530" s="239"/>
      <c r="D1530" s="240"/>
    </row>
    <row r="1531" spans="1:4" s="38" customFormat="1" ht="20.100000000000001" customHeight="1">
      <c r="A1531" s="211"/>
      <c r="B1531" s="212"/>
      <c r="C1531" s="239"/>
      <c r="D1531" s="240"/>
    </row>
    <row r="1532" spans="1:4" s="38" customFormat="1" ht="20.100000000000001" customHeight="1">
      <c r="A1532" s="211"/>
      <c r="B1532" s="212"/>
      <c r="C1532" s="239"/>
      <c r="D1532" s="240"/>
    </row>
    <row r="1533" spans="1:4" s="38" customFormat="1" ht="20.100000000000001" customHeight="1">
      <c r="A1533" s="211"/>
      <c r="B1533" s="212"/>
      <c r="C1533" s="239"/>
      <c r="D1533" s="240"/>
    </row>
    <row r="1534" spans="1:4" s="38" customFormat="1" ht="20.100000000000001" customHeight="1">
      <c r="A1534" s="211"/>
      <c r="B1534" s="212"/>
      <c r="C1534" s="239"/>
      <c r="D1534" s="240"/>
    </row>
    <row r="1535" spans="1:4" s="38" customFormat="1" ht="20.100000000000001" customHeight="1">
      <c r="A1535" s="211"/>
      <c r="B1535" s="212"/>
      <c r="C1535" s="239"/>
      <c r="D1535" s="240"/>
    </row>
    <row r="1536" spans="1:4" s="38" customFormat="1" ht="20.100000000000001" customHeight="1">
      <c r="A1536" s="211"/>
      <c r="B1536" s="212"/>
      <c r="C1536" s="239"/>
      <c r="D1536" s="240"/>
    </row>
    <row r="1537" spans="1:4" s="38" customFormat="1" ht="20.100000000000001" customHeight="1">
      <c r="A1537" s="211"/>
      <c r="B1537" s="212"/>
      <c r="C1537" s="239"/>
      <c r="D1537" s="240"/>
    </row>
    <row r="1538" spans="1:4" s="38" customFormat="1" ht="20.100000000000001" customHeight="1">
      <c r="A1538" s="211"/>
      <c r="B1538" s="212"/>
      <c r="C1538" s="239"/>
      <c r="D1538" s="240"/>
    </row>
    <row r="1539" spans="1:4" s="38" customFormat="1" ht="20.100000000000001" customHeight="1">
      <c r="A1539" s="211"/>
      <c r="B1539" s="212"/>
      <c r="C1539" s="239"/>
      <c r="D1539" s="240"/>
    </row>
    <row r="1540" spans="1:4" s="38" customFormat="1" ht="20.100000000000001" customHeight="1">
      <c r="A1540" s="211"/>
      <c r="B1540" s="212"/>
      <c r="C1540" s="239"/>
      <c r="D1540" s="240"/>
    </row>
    <row r="1541" spans="1:4" s="38" customFormat="1" ht="20.100000000000001" customHeight="1">
      <c r="A1541" s="211"/>
      <c r="B1541" s="212"/>
      <c r="C1541" s="239"/>
      <c r="D1541" s="240"/>
    </row>
    <row r="1542" spans="1:4" s="38" customFormat="1" ht="20.100000000000001" customHeight="1">
      <c r="A1542" s="211"/>
      <c r="B1542" s="212"/>
      <c r="C1542" s="239"/>
      <c r="D1542" s="240"/>
    </row>
    <row r="1543" spans="1:4" s="38" customFormat="1" ht="20.100000000000001" customHeight="1">
      <c r="A1543" s="211"/>
      <c r="B1543" s="212"/>
      <c r="C1543" s="239"/>
      <c r="D1543" s="240"/>
    </row>
    <row r="1544" spans="1:4" s="38" customFormat="1" ht="20.100000000000001" customHeight="1">
      <c r="A1544" s="211"/>
      <c r="B1544" s="212"/>
      <c r="C1544" s="239"/>
      <c r="D1544" s="240"/>
    </row>
    <row r="1545" spans="1:4" s="38" customFormat="1" ht="20.100000000000001" customHeight="1">
      <c r="A1545" s="211"/>
      <c r="B1545" s="212"/>
      <c r="C1545" s="239"/>
      <c r="D1545" s="240"/>
    </row>
    <row r="1546" spans="1:4" s="38" customFormat="1" ht="20.100000000000001" customHeight="1">
      <c r="A1546" s="211"/>
      <c r="B1546" s="212"/>
      <c r="C1546" s="239"/>
      <c r="D1546" s="240"/>
    </row>
    <row r="1547" spans="1:4" s="38" customFormat="1" ht="20.100000000000001" customHeight="1">
      <c r="A1547" s="211"/>
      <c r="B1547" s="212"/>
      <c r="C1547" s="239"/>
      <c r="D1547" s="240"/>
    </row>
    <row r="1548" spans="1:4" s="38" customFormat="1" ht="20.100000000000001" customHeight="1">
      <c r="A1548" s="211"/>
      <c r="B1548" s="212"/>
      <c r="C1548" s="239"/>
      <c r="D1548" s="240"/>
    </row>
    <row r="1549" spans="1:4" s="38" customFormat="1" ht="20.100000000000001" customHeight="1">
      <c r="A1549" s="211"/>
      <c r="B1549" s="212"/>
      <c r="C1549" s="239"/>
      <c r="D1549" s="240"/>
    </row>
    <row r="1550" spans="1:4" s="38" customFormat="1" ht="20.100000000000001" customHeight="1">
      <c r="A1550" s="211"/>
      <c r="B1550" s="212"/>
      <c r="C1550" s="239"/>
      <c r="D1550" s="240"/>
    </row>
    <row r="1551" spans="1:4" s="38" customFormat="1" ht="20.100000000000001" customHeight="1">
      <c r="A1551" s="211"/>
      <c r="B1551" s="212"/>
      <c r="C1551" s="239"/>
      <c r="D1551" s="240"/>
    </row>
    <row r="1552" spans="1:4" s="38" customFormat="1" ht="20.100000000000001" customHeight="1">
      <c r="A1552" s="211"/>
      <c r="B1552" s="212"/>
      <c r="C1552" s="239"/>
      <c r="D1552" s="240"/>
    </row>
    <row r="1553" spans="1:4" s="38" customFormat="1" ht="20.100000000000001" customHeight="1">
      <c r="A1553" s="211"/>
      <c r="B1553" s="212"/>
      <c r="C1553" s="239"/>
      <c r="D1553" s="240"/>
    </row>
    <row r="1554" spans="1:4" s="38" customFormat="1" ht="20.100000000000001" customHeight="1">
      <c r="A1554" s="211"/>
      <c r="B1554" s="212"/>
      <c r="C1554" s="239"/>
      <c r="D1554" s="240"/>
    </row>
    <row r="1555" spans="1:4" s="38" customFormat="1" ht="20.100000000000001" customHeight="1">
      <c r="A1555" s="211"/>
      <c r="B1555" s="212"/>
      <c r="C1555" s="239"/>
      <c r="D1555" s="240"/>
    </row>
    <row r="1556" spans="1:4" s="38" customFormat="1" ht="20.100000000000001" customHeight="1">
      <c r="A1556" s="211"/>
      <c r="B1556" s="212"/>
      <c r="C1556" s="239"/>
      <c r="D1556" s="240"/>
    </row>
    <row r="1557" spans="1:4" s="38" customFormat="1" ht="20.100000000000001" customHeight="1">
      <c r="A1557" s="211"/>
      <c r="B1557" s="212"/>
      <c r="C1557" s="239"/>
      <c r="D1557" s="240"/>
    </row>
    <row r="1558" spans="1:4" s="38" customFormat="1" ht="20.100000000000001" customHeight="1">
      <c r="A1558" s="211"/>
      <c r="B1558" s="212"/>
      <c r="C1558" s="239"/>
      <c r="D1558" s="240"/>
    </row>
    <row r="1559" spans="1:4" s="38" customFormat="1" ht="20.100000000000001" customHeight="1">
      <c r="A1559" s="211"/>
      <c r="B1559" s="212"/>
      <c r="C1559" s="239"/>
      <c r="D1559" s="240"/>
    </row>
    <row r="1560" spans="1:4" s="38" customFormat="1" ht="20.100000000000001" customHeight="1">
      <c r="A1560" s="211"/>
      <c r="B1560" s="212"/>
      <c r="C1560" s="239"/>
      <c r="D1560" s="240"/>
    </row>
    <row r="1561" spans="1:4" s="38" customFormat="1" ht="20.100000000000001" customHeight="1">
      <c r="A1561" s="211"/>
      <c r="B1561" s="212"/>
      <c r="C1561" s="239"/>
      <c r="D1561" s="240"/>
    </row>
    <row r="1562" spans="1:4" s="38" customFormat="1" ht="20.100000000000001" customHeight="1">
      <c r="A1562" s="211"/>
      <c r="B1562" s="212"/>
      <c r="C1562" s="239"/>
      <c r="D1562" s="240"/>
    </row>
    <row r="1563" spans="1:4" s="38" customFormat="1" ht="20.100000000000001" customHeight="1">
      <c r="A1563" s="211"/>
      <c r="B1563" s="212"/>
      <c r="C1563" s="239"/>
      <c r="D1563" s="240"/>
    </row>
    <row r="1564" spans="1:4" s="38" customFormat="1" ht="20.100000000000001" customHeight="1">
      <c r="A1564" s="211"/>
      <c r="B1564" s="212"/>
      <c r="C1564" s="239"/>
      <c r="D1564" s="240"/>
    </row>
    <row r="1565" spans="1:4" s="38" customFormat="1" ht="20.100000000000001" customHeight="1">
      <c r="A1565" s="211"/>
      <c r="B1565" s="212"/>
      <c r="C1565" s="239"/>
      <c r="D1565" s="240"/>
    </row>
    <row r="1566" spans="1:4" s="38" customFormat="1" ht="20.100000000000001" customHeight="1">
      <c r="A1566" s="211"/>
      <c r="B1566" s="212"/>
      <c r="C1566" s="239"/>
      <c r="D1566" s="240"/>
    </row>
    <row r="1567" spans="1:4" s="38" customFormat="1" ht="20.100000000000001" customHeight="1">
      <c r="A1567" s="211"/>
      <c r="B1567" s="212"/>
      <c r="C1567" s="239"/>
      <c r="D1567" s="240"/>
    </row>
    <row r="1568" spans="1:4" s="38" customFormat="1" ht="20.100000000000001" customHeight="1">
      <c r="A1568" s="211"/>
      <c r="B1568" s="212"/>
      <c r="C1568" s="239"/>
      <c r="D1568" s="240"/>
    </row>
    <row r="1569" spans="1:4" s="38" customFormat="1" ht="20.100000000000001" customHeight="1">
      <c r="A1569" s="211"/>
      <c r="B1569" s="212"/>
      <c r="C1569" s="239"/>
      <c r="D1569" s="240"/>
    </row>
    <row r="1570" spans="1:4" s="38" customFormat="1" ht="20.100000000000001" customHeight="1">
      <c r="A1570" s="211"/>
      <c r="B1570" s="212"/>
      <c r="C1570" s="239"/>
      <c r="D1570" s="240"/>
    </row>
    <row r="1571" spans="1:4" s="38" customFormat="1" ht="20.100000000000001" customHeight="1">
      <c r="A1571" s="211"/>
      <c r="B1571" s="212"/>
      <c r="C1571" s="239"/>
      <c r="D1571" s="240"/>
    </row>
    <row r="1572" spans="1:4" s="38" customFormat="1" ht="20.100000000000001" customHeight="1">
      <c r="A1572" s="211"/>
      <c r="B1572" s="212"/>
      <c r="C1572" s="239"/>
      <c r="D1572" s="240"/>
    </row>
    <row r="1573" spans="1:4" s="38" customFormat="1" ht="20.100000000000001" customHeight="1">
      <c r="A1573" s="211"/>
      <c r="B1573" s="212"/>
      <c r="C1573" s="239"/>
      <c r="D1573" s="240"/>
    </row>
    <row r="1574" spans="1:4" s="38" customFormat="1" ht="20.100000000000001" customHeight="1">
      <c r="A1574" s="211"/>
      <c r="B1574" s="212"/>
      <c r="C1574" s="239"/>
      <c r="D1574" s="240"/>
    </row>
    <row r="1575" spans="1:4" s="38" customFormat="1" ht="20.100000000000001" customHeight="1">
      <c r="A1575" s="211"/>
      <c r="B1575" s="212"/>
      <c r="C1575" s="239"/>
      <c r="D1575" s="240"/>
    </row>
    <row r="1576" spans="1:4" s="38" customFormat="1" ht="20.100000000000001" customHeight="1">
      <c r="A1576" s="211"/>
      <c r="B1576" s="212"/>
      <c r="C1576" s="239"/>
      <c r="D1576" s="240"/>
    </row>
    <row r="1577" spans="1:4" s="38" customFormat="1" ht="20.100000000000001" customHeight="1">
      <c r="A1577" s="211"/>
      <c r="B1577" s="212"/>
      <c r="C1577" s="239"/>
      <c r="D1577" s="240"/>
    </row>
    <row r="1578" spans="1:4" s="38" customFormat="1" ht="20.100000000000001" customHeight="1">
      <c r="A1578" s="211"/>
      <c r="B1578" s="212"/>
      <c r="C1578" s="239"/>
      <c r="D1578" s="240"/>
    </row>
    <row r="1579" spans="1:4" s="38" customFormat="1" ht="20.100000000000001" customHeight="1">
      <c r="A1579" s="211"/>
      <c r="B1579" s="212"/>
      <c r="C1579" s="239"/>
      <c r="D1579" s="240"/>
    </row>
    <row r="1580" spans="1:4" s="38" customFormat="1" ht="20.100000000000001" customHeight="1">
      <c r="A1580" s="211"/>
      <c r="B1580" s="212"/>
      <c r="C1580" s="239"/>
      <c r="D1580" s="240"/>
    </row>
    <row r="1581" spans="1:4" s="38" customFormat="1" ht="20.100000000000001" customHeight="1">
      <c r="A1581" s="211"/>
      <c r="B1581" s="212"/>
      <c r="C1581" s="239"/>
      <c r="D1581" s="240"/>
    </row>
    <row r="1582" spans="1:4" s="38" customFormat="1" ht="20.100000000000001" customHeight="1">
      <c r="A1582" s="211"/>
      <c r="B1582" s="212"/>
      <c r="C1582" s="239"/>
      <c r="D1582" s="240"/>
    </row>
    <row r="1583" spans="1:4" s="38" customFormat="1" ht="20.100000000000001" customHeight="1">
      <c r="A1583" s="211"/>
      <c r="B1583" s="212"/>
      <c r="C1583" s="239"/>
      <c r="D1583" s="240"/>
    </row>
    <row r="1584" spans="1:4" s="38" customFormat="1" ht="20.100000000000001" customHeight="1">
      <c r="A1584" s="211"/>
      <c r="B1584" s="212"/>
      <c r="C1584" s="239"/>
      <c r="D1584" s="240"/>
    </row>
    <row r="1585" spans="1:4" s="38" customFormat="1" ht="20.100000000000001" customHeight="1">
      <c r="A1585" s="211"/>
      <c r="B1585" s="212"/>
      <c r="C1585" s="239"/>
      <c r="D1585" s="240"/>
    </row>
    <row r="1586" spans="1:4" s="38" customFormat="1" ht="20.100000000000001" customHeight="1">
      <c r="A1586" s="211"/>
      <c r="B1586" s="212"/>
      <c r="C1586" s="239"/>
      <c r="D1586" s="240"/>
    </row>
    <row r="1587" spans="1:4" s="38" customFormat="1" ht="20.100000000000001" customHeight="1">
      <c r="A1587" s="211"/>
      <c r="B1587" s="212"/>
      <c r="C1587" s="239"/>
      <c r="D1587" s="240"/>
    </row>
    <row r="1588" spans="1:4" s="38" customFormat="1" ht="20.100000000000001" customHeight="1">
      <c r="A1588" s="211"/>
      <c r="B1588" s="212"/>
      <c r="C1588" s="239"/>
      <c r="D1588" s="240"/>
    </row>
    <row r="1589" spans="1:4" s="38" customFormat="1" ht="20.100000000000001" customHeight="1">
      <c r="A1589" s="211"/>
      <c r="B1589" s="212"/>
      <c r="C1589" s="239"/>
      <c r="D1589" s="240"/>
    </row>
    <row r="1590" spans="1:4" s="38" customFormat="1" ht="20.100000000000001" customHeight="1">
      <c r="A1590" s="211"/>
      <c r="B1590" s="212"/>
      <c r="C1590" s="239"/>
      <c r="D1590" s="240"/>
    </row>
    <row r="1591" spans="1:4" s="38" customFormat="1" ht="20.100000000000001" customHeight="1">
      <c r="A1591" s="211"/>
      <c r="B1591" s="212"/>
      <c r="C1591" s="239"/>
      <c r="D1591" s="240"/>
    </row>
    <row r="1592" spans="1:4" s="38" customFormat="1" ht="20.100000000000001" customHeight="1">
      <c r="A1592" s="211"/>
      <c r="B1592" s="212"/>
      <c r="C1592" s="239"/>
      <c r="D1592" s="240"/>
    </row>
    <row r="1593" spans="1:4" s="38" customFormat="1" ht="20.100000000000001" customHeight="1">
      <c r="A1593" s="211"/>
      <c r="B1593" s="212"/>
      <c r="C1593" s="239"/>
      <c r="D1593" s="240"/>
    </row>
    <row r="1594" spans="1:4" s="38" customFormat="1" ht="20.100000000000001" customHeight="1">
      <c r="A1594" s="211"/>
      <c r="B1594" s="212"/>
      <c r="C1594" s="239"/>
      <c r="D1594" s="240"/>
    </row>
    <row r="1595" spans="1:4" s="38" customFormat="1" ht="20.100000000000001" customHeight="1">
      <c r="A1595" s="211"/>
      <c r="B1595" s="212"/>
      <c r="C1595" s="239"/>
      <c r="D1595" s="240"/>
    </row>
    <row r="1596" spans="1:4" s="38" customFormat="1" ht="20.100000000000001" customHeight="1">
      <c r="A1596" s="211"/>
      <c r="B1596" s="212"/>
      <c r="C1596" s="239"/>
      <c r="D1596" s="240"/>
    </row>
    <row r="1597" spans="1:4" s="38" customFormat="1" ht="20.100000000000001" customHeight="1">
      <c r="A1597" s="211"/>
      <c r="B1597" s="212"/>
      <c r="C1597" s="239"/>
      <c r="D1597" s="240"/>
    </row>
    <row r="1598" spans="1:4" s="38" customFormat="1" ht="20.100000000000001" customHeight="1">
      <c r="A1598" s="211"/>
      <c r="B1598" s="212"/>
      <c r="C1598" s="239"/>
      <c r="D1598" s="240"/>
    </row>
    <row r="1599" spans="1:4" s="38" customFormat="1" ht="20.100000000000001" customHeight="1">
      <c r="A1599" s="211"/>
      <c r="B1599" s="212"/>
      <c r="C1599" s="239"/>
      <c r="D1599" s="240"/>
    </row>
    <row r="1600" spans="1:4" s="38" customFormat="1" ht="20.100000000000001" customHeight="1">
      <c r="A1600" s="211"/>
      <c r="B1600" s="212"/>
      <c r="C1600" s="239"/>
      <c r="D1600" s="240"/>
    </row>
    <row r="1601" spans="1:4" s="38" customFormat="1" ht="20.100000000000001" customHeight="1">
      <c r="A1601" s="211"/>
      <c r="B1601" s="212"/>
      <c r="C1601" s="239"/>
      <c r="D1601" s="240"/>
    </row>
    <row r="1602" spans="1:4" s="38" customFormat="1" ht="20.100000000000001" customHeight="1">
      <c r="A1602" s="211"/>
      <c r="B1602" s="212"/>
      <c r="C1602" s="239"/>
      <c r="D1602" s="240"/>
    </row>
    <row r="1603" spans="1:4" s="38" customFormat="1" ht="20.100000000000001" customHeight="1">
      <c r="A1603" s="211"/>
      <c r="B1603" s="212"/>
      <c r="C1603" s="239"/>
      <c r="D1603" s="240"/>
    </row>
    <row r="1604" spans="1:4" s="38" customFormat="1" ht="20.100000000000001" customHeight="1">
      <c r="A1604" s="211"/>
      <c r="B1604" s="212"/>
      <c r="C1604" s="239"/>
      <c r="D1604" s="240"/>
    </row>
    <row r="1605" spans="1:4" s="38" customFormat="1" ht="20.100000000000001" customHeight="1">
      <c r="A1605" s="211"/>
      <c r="B1605" s="212"/>
      <c r="C1605" s="239"/>
      <c r="D1605" s="240"/>
    </row>
    <row r="1606" spans="1:4" s="38" customFormat="1" ht="20.100000000000001" customHeight="1">
      <c r="A1606" s="211"/>
      <c r="B1606" s="212"/>
      <c r="C1606" s="239"/>
      <c r="D1606" s="240"/>
    </row>
    <row r="1607" spans="1:4" s="38" customFormat="1" ht="20.100000000000001" customHeight="1">
      <c r="A1607" s="211"/>
      <c r="B1607" s="212"/>
      <c r="C1607" s="239"/>
      <c r="D1607" s="240"/>
    </row>
    <row r="1608" spans="1:4" s="38" customFormat="1" ht="20.100000000000001" customHeight="1">
      <c r="A1608" s="211"/>
      <c r="B1608" s="212"/>
      <c r="C1608" s="239"/>
      <c r="D1608" s="240"/>
    </row>
    <row r="1609" spans="1:4" s="38" customFormat="1" ht="20.100000000000001" customHeight="1">
      <c r="A1609" s="211"/>
      <c r="B1609" s="212"/>
      <c r="C1609" s="239"/>
      <c r="D1609" s="240"/>
    </row>
    <row r="1610" spans="1:4" s="38" customFormat="1" ht="20.100000000000001" customHeight="1">
      <c r="A1610" s="211"/>
      <c r="B1610" s="212"/>
      <c r="C1610" s="239"/>
      <c r="D1610" s="240"/>
    </row>
    <row r="1611" spans="1:4" s="38" customFormat="1" ht="20.100000000000001" customHeight="1">
      <c r="A1611" s="211"/>
      <c r="B1611" s="212"/>
      <c r="C1611" s="239"/>
      <c r="D1611" s="240"/>
    </row>
    <row r="1612" spans="1:4" s="38" customFormat="1" ht="20.100000000000001" customHeight="1">
      <c r="A1612" s="211"/>
      <c r="B1612" s="212"/>
      <c r="C1612" s="239"/>
      <c r="D1612" s="240"/>
    </row>
    <row r="1613" spans="1:4" s="38" customFormat="1" ht="20.100000000000001" customHeight="1">
      <c r="A1613" s="211"/>
      <c r="B1613" s="212"/>
      <c r="C1613" s="239"/>
      <c r="D1613" s="240"/>
    </row>
    <row r="1614" spans="1:4" s="38" customFormat="1" ht="20.100000000000001" customHeight="1">
      <c r="A1614" s="211"/>
      <c r="B1614" s="212"/>
      <c r="C1614" s="239"/>
      <c r="D1614" s="240"/>
    </row>
    <row r="1615" spans="1:4" s="38" customFormat="1" ht="20.100000000000001" customHeight="1">
      <c r="A1615" s="211"/>
      <c r="B1615" s="212"/>
      <c r="C1615" s="239"/>
      <c r="D1615" s="240"/>
    </row>
    <row r="1616" spans="1:4" s="38" customFormat="1" ht="20.100000000000001" customHeight="1">
      <c r="A1616" s="211"/>
      <c r="B1616" s="212"/>
      <c r="C1616" s="239"/>
      <c r="D1616" s="240"/>
    </row>
    <row r="1617" spans="1:4" s="38" customFormat="1" ht="20.100000000000001" customHeight="1">
      <c r="A1617" s="211"/>
      <c r="B1617" s="212"/>
      <c r="C1617" s="239"/>
      <c r="D1617" s="240"/>
    </row>
    <row r="1618" spans="1:4" s="38" customFormat="1" ht="20.100000000000001" customHeight="1">
      <c r="A1618" s="211"/>
      <c r="B1618" s="212"/>
      <c r="C1618" s="239"/>
      <c r="D1618" s="240"/>
    </row>
    <row r="1619" spans="1:4" s="38" customFormat="1" ht="20.100000000000001" customHeight="1">
      <c r="A1619" s="211"/>
      <c r="B1619" s="212"/>
      <c r="C1619" s="239"/>
      <c r="D1619" s="240"/>
    </row>
    <row r="1620" spans="1:4" s="38" customFormat="1" ht="20.100000000000001" customHeight="1">
      <c r="A1620" s="211"/>
      <c r="B1620" s="212"/>
      <c r="C1620" s="239"/>
      <c r="D1620" s="240"/>
    </row>
    <row r="1621" spans="1:4" s="38" customFormat="1" ht="20.100000000000001" customHeight="1">
      <c r="A1621" s="211"/>
      <c r="B1621" s="212"/>
      <c r="C1621" s="239"/>
      <c r="D1621" s="240"/>
    </row>
    <row r="1622" spans="1:4" s="38" customFormat="1" ht="20.100000000000001" customHeight="1">
      <c r="A1622" s="211"/>
      <c r="B1622" s="212"/>
      <c r="C1622" s="239"/>
      <c r="D1622" s="240"/>
    </row>
    <row r="1623" spans="1:4" s="38" customFormat="1" ht="20.100000000000001" customHeight="1">
      <c r="A1623" s="211"/>
      <c r="B1623" s="212"/>
      <c r="C1623" s="239"/>
      <c r="D1623" s="240"/>
    </row>
    <row r="1624" spans="1:4" s="38" customFormat="1" ht="20.100000000000001" customHeight="1">
      <c r="A1624" s="211"/>
      <c r="B1624" s="212"/>
      <c r="C1624" s="239"/>
      <c r="D1624" s="240"/>
    </row>
    <row r="1625" spans="1:4" s="38" customFormat="1" ht="20.100000000000001" customHeight="1">
      <c r="A1625" s="211"/>
      <c r="B1625" s="212"/>
      <c r="C1625" s="239"/>
      <c r="D1625" s="240"/>
    </row>
    <row r="1626" spans="1:4" s="38" customFormat="1" ht="20.100000000000001" customHeight="1">
      <c r="A1626" s="211"/>
      <c r="B1626" s="212"/>
      <c r="C1626" s="239"/>
      <c r="D1626" s="240"/>
    </row>
    <row r="1627" spans="1:4" s="38" customFormat="1" ht="20.100000000000001" customHeight="1">
      <c r="A1627" s="211"/>
      <c r="B1627" s="212"/>
      <c r="C1627" s="239"/>
      <c r="D1627" s="240"/>
    </row>
    <row r="1628" spans="1:4" s="38" customFormat="1" ht="20.100000000000001" customHeight="1">
      <c r="A1628" s="211"/>
      <c r="B1628" s="212"/>
      <c r="C1628" s="239"/>
      <c r="D1628" s="240"/>
    </row>
    <row r="1629" spans="1:4" s="38" customFormat="1" ht="20.100000000000001" customHeight="1">
      <c r="A1629" s="211"/>
      <c r="B1629" s="212"/>
      <c r="C1629" s="239"/>
      <c r="D1629" s="240"/>
    </row>
    <row r="1630" spans="1:4" s="38" customFormat="1" ht="20.100000000000001" customHeight="1">
      <c r="A1630" s="211"/>
      <c r="B1630" s="212"/>
      <c r="C1630" s="239"/>
      <c r="D1630" s="240"/>
    </row>
    <row r="1631" spans="1:4" s="38" customFormat="1" ht="20.100000000000001" customHeight="1">
      <c r="A1631" s="211"/>
      <c r="B1631" s="212"/>
      <c r="C1631" s="239"/>
      <c r="D1631" s="240"/>
    </row>
    <row r="1632" spans="1:4" s="38" customFormat="1" ht="20.100000000000001" customHeight="1">
      <c r="A1632" s="211"/>
      <c r="B1632" s="212"/>
      <c r="C1632" s="239"/>
      <c r="D1632" s="240"/>
    </row>
    <row r="1633" spans="1:4" s="38" customFormat="1" ht="20.100000000000001" customHeight="1">
      <c r="A1633" s="211"/>
      <c r="B1633" s="212"/>
      <c r="C1633" s="239"/>
      <c r="D1633" s="240"/>
    </row>
    <row r="1634" spans="1:4" s="38" customFormat="1" ht="20.100000000000001" customHeight="1">
      <c r="A1634" s="211"/>
      <c r="B1634" s="212"/>
      <c r="C1634" s="239"/>
      <c r="D1634" s="240"/>
    </row>
    <row r="1635" spans="1:4" s="38" customFormat="1" ht="20.100000000000001" customHeight="1">
      <c r="A1635" s="211"/>
      <c r="B1635" s="212"/>
      <c r="C1635" s="239"/>
      <c r="D1635" s="240"/>
    </row>
    <row r="1636" spans="1:4" s="38" customFormat="1" ht="20.100000000000001" customHeight="1">
      <c r="A1636" s="211"/>
      <c r="B1636" s="212"/>
      <c r="C1636" s="239"/>
      <c r="D1636" s="240"/>
    </row>
    <row r="1637" spans="1:4" s="38" customFormat="1" ht="20.100000000000001" customHeight="1">
      <c r="A1637" s="211"/>
      <c r="B1637" s="212"/>
      <c r="C1637" s="239"/>
      <c r="D1637" s="240"/>
    </row>
    <row r="1638" spans="1:4" s="38" customFormat="1" ht="20.100000000000001" customHeight="1">
      <c r="A1638" s="211"/>
      <c r="B1638" s="212"/>
      <c r="C1638" s="239"/>
      <c r="D1638" s="240"/>
    </row>
    <row r="1639" spans="1:4" s="38" customFormat="1" ht="20.100000000000001" customHeight="1">
      <c r="A1639" s="211"/>
      <c r="B1639" s="212"/>
      <c r="C1639" s="239"/>
      <c r="D1639" s="240"/>
    </row>
    <row r="1640" spans="1:4" s="38" customFormat="1" ht="20.100000000000001" customHeight="1">
      <c r="A1640" s="211"/>
      <c r="B1640" s="212"/>
      <c r="C1640" s="239"/>
      <c r="D1640" s="240"/>
    </row>
    <row r="1641" spans="1:4" s="38" customFormat="1" ht="20.100000000000001" customHeight="1">
      <c r="A1641" s="211"/>
      <c r="B1641" s="212"/>
      <c r="C1641" s="239"/>
      <c r="D1641" s="240"/>
    </row>
    <row r="1642" spans="1:4" s="38" customFormat="1" ht="20.100000000000001" customHeight="1">
      <c r="A1642" s="211"/>
      <c r="B1642" s="212"/>
      <c r="C1642" s="239"/>
      <c r="D1642" s="240"/>
    </row>
    <row r="1643" spans="1:4" s="38" customFormat="1" ht="20.100000000000001" customHeight="1">
      <c r="A1643" s="211"/>
      <c r="B1643" s="212"/>
      <c r="C1643" s="239"/>
      <c r="D1643" s="240"/>
    </row>
    <row r="1644" spans="1:4" s="38" customFormat="1" ht="20.100000000000001" customHeight="1">
      <c r="A1644" s="211"/>
      <c r="B1644" s="212"/>
      <c r="C1644" s="239"/>
      <c r="D1644" s="240"/>
    </row>
    <row r="1645" spans="1:4" s="38" customFormat="1" ht="20.100000000000001" customHeight="1">
      <c r="A1645" s="211"/>
      <c r="B1645" s="212"/>
      <c r="C1645" s="239"/>
      <c r="D1645" s="240"/>
    </row>
    <row r="1646" spans="1:4" s="38" customFormat="1" ht="20.100000000000001" customHeight="1">
      <c r="A1646" s="211"/>
      <c r="B1646" s="212"/>
      <c r="C1646" s="239"/>
      <c r="D1646" s="240"/>
    </row>
    <row r="1647" spans="1:4" s="38" customFormat="1" ht="20.100000000000001" customHeight="1">
      <c r="A1647" s="211"/>
      <c r="B1647" s="212"/>
      <c r="C1647" s="239"/>
      <c r="D1647" s="240"/>
    </row>
    <row r="1648" spans="1:4" s="38" customFormat="1" ht="20.100000000000001" customHeight="1">
      <c r="A1648" s="211"/>
      <c r="B1648" s="212"/>
      <c r="C1648" s="239"/>
      <c r="D1648" s="240"/>
    </row>
    <row r="1649" spans="1:4" s="38" customFormat="1" ht="20.100000000000001" customHeight="1">
      <c r="A1649" s="211"/>
      <c r="B1649" s="212"/>
      <c r="C1649" s="239"/>
      <c r="D1649" s="240"/>
    </row>
    <row r="1650" spans="1:4" s="38" customFormat="1" ht="20.100000000000001" customHeight="1">
      <c r="A1650" s="211"/>
      <c r="B1650" s="212"/>
      <c r="C1650" s="239"/>
      <c r="D1650" s="240"/>
    </row>
    <row r="1651" spans="1:4" s="38" customFormat="1" ht="20.100000000000001" customHeight="1">
      <c r="A1651" s="211"/>
      <c r="B1651" s="212"/>
      <c r="C1651" s="239"/>
      <c r="D1651" s="240"/>
    </row>
    <row r="1652" spans="1:4" s="38" customFormat="1" ht="20.100000000000001" customHeight="1">
      <c r="A1652" s="211"/>
      <c r="B1652" s="212"/>
      <c r="C1652" s="239"/>
      <c r="D1652" s="240"/>
    </row>
    <row r="1653" spans="1:4" s="38" customFormat="1" ht="20.100000000000001" customHeight="1">
      <c r="A1653" s="211"/>
      <c r="B1653" s="212"/>
      <c r="C1653" s="239"/>
      <c r="D1653" s="240"/>
    </row>
    <row r="1654" spans="1:4" s="38" customFormat="1" ht="20.100000000000001" customHeight="1">
      <c r="A1654" s="211"/>
      <c r="B1654" s="212"/>
      <c r="C1654" s="239"/>
      <c r="D1654" s="240"/>
    </row>
    <row r="1655" spans="1:4" s="38" customFormat="1" ht="20.100000000000001" customHeight="1">
      <c r="A1655" s="211"/>
      <c r="B1655" s="212"/>
      <c r="C1655" s="239"/>
      <c r="D1655" s="240"/>
    </row>
    <row r="1656" spans="1:4" s="38" customFormat="1" ht="20.100000000000001" customHeight="1">
      <c r="A1656" s="211"/>
      <c r="B1656" s="212"/>
      <c r="C1656" s="239"/>
      <c r="D1656" s="240"/>
    </row>
    <row r="1657" spans="1:4" s="38" customFormat="1" ht="20.100000000000001" customHeight="1">
      <c r="A1657" s="211"/>
      <c r="B1657" s="212"/>
      <c r="C1657" s="239"/>
      <c r="D1657" s="240"/>
    </row>
    <row r="1658" spans="1:4" s="38" customFormat="1" ht="20.100000000000001" customHeight="1">
      <c r="A1658" s="211"/>
      <c r="B1658" s="212"/>
      <c r="C1658" s="239"/>
      <c r="D1658" s="240"/>
    </row>
    <row r="1659" spans="1:4" s="38" customFormat="1" ht="20.100000000000001" customHeight="1">
      <c r="A1659" s="211"/>
      <c r="B1659" s="212"/>
      <c r="C1659" s="239"/>
      <c r="D1659" s="240"/>
    </row>
    <row r="1660" spans="1:4" s="38" customFormat="1" ht="20.100000000000001" customHeight="1">
      <c r="A1660" s="211"/>
      <c r="B1660" s="212"/>
      <c r="C1660" s="239"/>
      <c r="D1660" s="240"/>
    </row>
    <row r="1661" spans="1:4" s="38" customFormat="1" ht="20.100000000000001" customHeight="1">
      <c r="A1661" s="211"/>
      <c r="B1661" s="212"/>
      <c r="C1661" s="239"/>
      <c r="D1661" s="240"/>
    </row>
    <row r="1662" spans="1:4" s="38" customFormat="1" ht="20.100000000000001" customHeight="1">
      <c r="A1662" s="211"/>
      <c r="B1662" s="212"/>
      <c r="C1662" s="239"/>
      <c r="D1662" s="240"/>
    </row>
    <row r="1663" spans="1:4" s="38" customFormat="1" ht="20.100000000000001" customHeight="1">
      <c r="A1663" s="211"/>
      <c r="B1663" s="212"/>
      <c r="C1663" s="239"/>
      <c r="D1663" s="240"/>
    </row>
    <row r="1664" spans="1:4" s="38" customFormat="1" ht="20.100000000000001" customHeight="1">
      <c r="A1664" s="211"/>
      <c r="B1664" s="212"/>
      <c r="C1664" s="239"/>
      <c r="D1664" s="240"/>
    </row>
    <row r="1665" spans="1:4" s="38" customFormat="1" ht="20.100000000000001" customHeight="1">
      <c r="A1665" s="211"/>
      <c r="B1665" s="212"/>
      <c r="C1665" s="239"/>
      <c r="D1665" s="240"/>
    </row>
    <row r="1666" spans="1:4" s="38" customFormat="1" ht="20.100000000000001" customHeight="1">
      <c r="A1666" s="211"/>
      <c r="B1666" s="212"/>
      <c r="C1666" s="239"/>
      <c r="D1666" s="240"/>
    </row>
    <row r="1667" spans="1:4" s="38" customFormat="1" ht="20.100000000000001" customHeight="1">
      <c r="A1667" s="211"/>
      <c r="B1667" s="212"/>
      <c r="C1667" s="239"/>
      <c r="D1667" s="240"/>
    </row>
    <row r="1668" spans="1:4" s="38" customFormat="1" ht="20.100000000000001" customHeight="1">
      <c r="A1668" s="211"/>
      <c r="B1668" s="212"/>
      <c r="C1668" s="239"/>
      <c r="D1668" s="240"/>
    </row>
    <row r="1669" spans="1:4" s="38" customFormat="1" ht="20.100000000000001" customHeight="1">
      <c r="A1669" s="211"/>
      <c r="B1669" s="212"/>
      <c r="C1669" s="239"/>
      <c r="D1669" s="240"/>
    </row>
    <row r="1670" spans="1:4" s="38" customFormat="1" ht="20.100000000000001" customHeight="1">
      <c r="A1670" s="211"/>
      <c r="B1670" s="212"/>
      <c r="C1670" s="239"/>
      <c r="D1670" s="240"/>
    </row>
    <row r="1671" spans="1:4" s="38" customFormat="1" ht="20.100000000000001" customHeight="1">
      <c r="A1671" s="211"/>
      <c r="B1671" s="212"/>
      <c r="C1671" s="239"/>
      <c r="D1671" s="240"/>
    </row>
    <row r="1672" spans="1:4" s="38" customFormat="1" ht="20.100000000000001" customHeight="1">
      <c r="A1672" s="211"/>
      <c r="B1672" s="212"/>
      <c r="C1672" s="239"/>
      <c r="D1672" s="240"/>
    </row>
    <row r="1673" spans="1:4" s="38" customFormat="1" ht="20.100000000000001" customHeight="1">
      <c r="A1673" s="211"/>
      <c r="B1673" s="212"/>
      <c r="C1673" s="239"/>
      <c r="D1673" s="240"/>
    </row>
    <row r="1674" spans="1:4" s="38" customFormat="1" ht="20.100000000000001" customHeight="1">
      <c r="A1674" s="211"/>
      <c r="B1674" s="212"/>
      <c r="C1674" s="239"/>
      <c r="D1674" s="240"/>
    </row>
    <row r="1675" spans="1:4" s="38" customFormat="1" ht="20.100000000000001" customHeight="1">
      <c r="A1675" s="211"/>
      <c r="B1675" s="212"/>
      <c r="C1675" s="239"/>
      <c r="D1675" s="240"/>
    </row>
    <row r="1676" spans="1:4" s="38" customFormat="1" ht="20.100000000000001" customHeight="1">
      <c r="A1676" s="211"/>
      <c r="B1676" s="212"/>
      <c r="C1676" s="239"/>
      <c r="D1676" s="240"/>
    </row>
    <row r="1677" spans="1:4" s="38" customFormat="1" ht="20.100000000000001" customHeight="1">
      <c r="A1677" s="211"/>
      <c r="B1677" s="212"/>
      <c r="C1677" s="239"/>
      <c r="D1677" s="240"/>
    </row>
    <row r="1678" spans="1:4" s="38" customFormat="1" ht="20.100000000000001" customHeight="1">
      <c r="A1678" s="211"/>
      <c r="B1678" s="212"/>
      <c r="C1678" s="239"/>
      <c r="D1678" s="240"/>
    </row>
    <row r="1679" spans="1:4" s="38" customFormat="1" ht="20.100000000000001" customHeight="1">
      <c r="A1679" s="211"/>
      <c r="B1679" s="212"/>
      <c r="C1679" s="239"/>
      <c r="D1679" s="240"/>
    </row>
    <row r="1680" spans="1:4" s="38" customFormat="1" ht="20.100000000000001" customHeight="1">
      <c r="A1680" s="211"/>
      <c r="B1680" s="212"/>
      <c r="C1680" s="239"/>
      <c r="D1680" s="240"/>
    </row>
    <row r="1681" spans="1:4" s="38" customFormat="1" ht="20.100000000000001" customHeight="1">
      <c r="A1681" s="211"/>
      <c r="B1681" s="212"/>
      <c r="C1681" s="239"/>
      <c r="D1681" s="240"/>
    </row>
    <row r="1682" spans="1:4" s="38" customFormat="1" ht="20.100000000000001" customHeight="1">
      <c r="A1682" s="211"/>
      <c r="B1682" s="212"/>
      <c r="C1682" s="239"/>
      <c r="D1682" s="240"/>
    </row>
    <row r="1683" spans="1:4" s="38" customFormat="1" ht="20.100000000000001" customHeight="1">
      <c r="A1683" s="211"/>
      <c r="B1683" s="212"/>
      <c r="C1683" s="239"/>
      <c r="D1683" s="240"/>
    </row>
    <row r="1684" spans="1:4" s="38" customFormat="1" ht="20.100000000000001" customHeight="1">
      <c r="A1684" s="211"/>
      <c r="B1684" s="212"/>
      <c r="C1684" s="239"/>
      <c r="D1684" s="240"/>
    </row>
    <row r="1685" spans="1:4" s="38" customFormat="1" ht="20.100000000000001" customHeight="1">
      <c r="A1685" s="211"/>
      <c r="B1685" s="212"/>
      <c r="C1685" s="239"/>
      <c r="D1685" s="240"/>
    </row>
    <row r="1686" spans="1:4" s="38" customFormat="1" ht="20.100000000000001" customHeight="1">
      <c r="A1686" s="211"/>
      <c r="B1686" s="212"/>
      <c r="C1686" s="239"/>
      <c r="D1686" s="240"/>
    </row>
    <row r="1687" spans="1:4" s="38" customFormat="1" ht="20.100000000000001" customHeight="1">
      <c r="A1687" s="211"/>
      <c r="B1687" s="212"/>
      <c r="C1687" s="239"/>
      <c r="D1687" s="240"/>
    </row>
    <row r="1688" spans="1:4" s="38" customFormat="1" ht="20.100000000000001" customHeight="1">
      <c r="A1688" s="211"/>
      <c r="B1688" s="212"/>
      <c r="C1688" s="239"/>
      <c r="D1688" s="240"/>
    </row>
    <row r="1689" spans="1:4" s="38" customFormat="1" ht="20.100000000000001" customHeight="1">
      <c r="A1689" s="211"/>
      <c r="B1689" s="212"/>
      <c r="C1689" s="239"/>
      <c r="D1689" s="240"/>
    </row>
    <row r="1690" spans="1:4" s="38" customFormat="1" ht="20.100000000000001" customHeight="1">
      <c r="A1690" s="211"/>
      <c r="B1690" s="212"/>
      <c r="C1690" s="239"/>
      <c r="D1690" s="240"/>
    </row>
    <row r="1691" spans="1:4" s="38" customFormat="1" ht="20.100000000000001" customHeight="1">
      <c r="A1691" s="211"/>
      <c r="B1691" s="212"/>
      <c r="C1691" s="239"/>
      <c r="D1691" s="240"/>
    </row>
    <row r="1692" spans="1:4" s="38" customFormat="1" ht="20.100000000000001" customHeight="1">
      <c r="A1692" s="211"/>
      <c r="B1692" s="212"/>
      <c r="C1692" s="239"/>
      <c r="D1692" s="240"/>
    </row>
    <row r="1693" spans="1:4" s="38" customFormat="1" ht="20.100000000000001" customHeight="1">
      <c r="A1693" s="211"/>
      <c r="B1693" s="212"/>
      <c r="C1693" s="239"/>
      <c r="D1693" s="240"/>
    </row>
    <row r="1694" spans="1:4" s="38" customFormat="1" ht="20.100000000000001" customHeight="1">
      <c r="A1694" s="211"/>
      <c r="B1694" s="212"/>
      <c r="C1694" s="239"/>
      <c r="D1694" s="240"/>
    </row>
    <row r="1695" spans="1:4" s="38" customFormat="1" ht="20.100000000000001" customHeight="1">
      <c r="A1695" s="211"/>
      <c r="B1695" s="212"/>
      <c r="C1695" s="239"/>
      <c r="D1695" s="240"/>
    </row>
    <row r="1696" spans="1:4" s="38" customFormat="1" ht="20.100000000000001" customHeight="1">
      <c r="A1696" s="211"/>
      <c r="B1696" s="212"/>
      <c r="C1696" s="239"/>
      <c r="D1696" s="240"/>
    </row>
    <row r="1697" spans="1:4" s="38" customFormat="1" ht="20.100000000000001" customHeight="1">
      <c r="A1697" s="211"/>
      <c r="B1697" s="212"/>
      <c r="C1697" s="239"/>
      <c r="D1697" s="240"/>
    </row>
    <row r="1698" spans="1:4" s="38" customFormat="1" ht="20.100000000000001" customHeight="1">
      <c r="A1698" s="211"/>
      <c r="B1698" s="212"/>
      <c r="C1698" s="239"/>
      <c r="D1698" s="240"/>
    </row>
    <row r="1699" spans="1:4" s="38" customFormat="1" ht="20.100000000000001" customHeight="1">
      <c r="A1699" s="211"/>
      <c r="B1699" s="212"/>
      <c r="C1699" s="239"/>
      <c r="D1699" s="240"/>
    </row>
    <row r="1700" spans="1:4" s="38" customFormat="1" ht="20.100000000000001" customHeight="1">
      <c r="A1700" s="211"/>
      <c r="B1700" s="212"/>
      <c r="C1700" s="239"/>
      <c r="D1700" s="240"/>
    </row>
    <row r="1701" spans="1:4" s="38" customFormat="1" ht="20.100000000000001" customHeight="1">
      <c r="A1701" s="211"/>
      <c r="B1701" s="212"/>
      <c r="C1701" s="239"/>
      <c r="D1701" s="240"/>
    </row>
    <row r="1702" spans="1:4" s="38" customFormat="1" ht="20.100000000000001" customHeight="1">
      <c r="A1702" s="211"/>
      <c r="B1702" s="212"/>
      <c r="C1702" s="239"/>
      <c r="D1702" s="240"/>
    </row>
    <row r="1703" spans="1:4" s="38" customFormat="1" ht="20.100000000000001" customHeight="1">
      <c r="A1703" s="211"/>
      <c r="B1703" s="212"/>
      <c r="C1703" s="239"/>
      <c r="D1703" s="240"/>
    </row>
    <row r="1704" spans="1:4" s="38" customFormat="1" ht="20.100000000000001" customHeight="1">
      <c r="A1704" s="211"/>
      <c r="B1704" s="212"/>
      <c r="C1704" s="239"/>
      <c r="D1704" s="240"/>
    </row>
    <row r="1705" spans="1:4" s="38" customFormat="1" ht="20.100000000000001" customHeight="1">
      <c r="A1705" s="211"/>
      <c r="B1705" s="212"/>
      <c r="C1705" s="239"/>
      <c r="D1705" s="240"/>
    </row>
    <row r="1706" spans="1:4" s="38" customFormat="1" ht="20.100000000000001" customHeight="1">
      <c r="A1706" s="211"/>
      <c r="B1706" s="212"/>
      <c r="C1706" s="239"/>
      <c r="D1706" s="240"/>
    </row>
    <row r="1707" spans="1:4" s="38" customFormat="1" ht="20.100000000000001" customHeight="1">
      <c r="A1707" s="211"/>
      <c r="B1707" s="212"/>
      <c r="C1707" s="239"/>
      <c r="D1707" s="240"/>
    </row>
    <row r="1708" spans="1:4" s="38" customFormat="1" ht="20.100000000000001" customHeight="1">
      <c r="A1708" s="211"/>
      <c r="B1708" s="212"/>
      <c r="C1708" s="239"/>
      <c r="D1708" s="240"/>
    </row>
    <row r="1709" spans="1:4" s="38" customFormat="1" ht="20.100000000000001" customHeight="1">
      <c r="A1709" s="211"/>
      <c r="B1709" s="212"/>
      <c r="C1709" s="239"/>
      <c r="D1709" s="240"/>
    </row>
    <row r="1710" spans="1:4" s="38" customFormat="1" ht="20.100000000000001" customHeight="1">
      <c r="A1710" s="211"/>
      <c r="B1710" s="212"/>
      <c r="C1710" s="239"/>
      <c r="D1710" s="240"/>
    </row>
    <row r="1711" spans="1:4" s="38" customFormat="1" ht="20.100000000000001" customHeight="1">
      <c r="A1711" s="211"/>
      <c r="B1711" s="212"/>
      <c r="C1711" s="239"/>
      <c r="D1711" s="240"/>
    </row>
    <row r="1712" spans="1:4" s="38" customFormat="1" ht="20.100000000000001" customHeight="1">
      <c r="A1712" s="211"/>
      <c r="B1712" s="212"/>
      <c r="C1712" s="239"/>
      <c r="D1712" s="240"/>
    </row>
    <row r="1713" spans="1:4" s="38" customFormat="1" ht="20.100000000000001" customHeight="1">
      <c r="A1713" s="211"/>
      <c r="B1713" s="212"/>
      <c r="C1713" s="239"/>
      <c r="D1713" s="240"/>
    </row>
    <row r="1714" spans="1:4" s="38" customFormat="1" ht="20.100000000000001" customHeight="1">
      <c r="A1714" s="211"/>
      <c r="B1714" s="212"/>
      <c r="C1714" s="239"/>
      <c r="D1714" s="240"/>
    </row>
    <row r="1715" spans="1:4" s="38" customFormat="1" ht="20.100000000000001" customHeight="1">
      <c r="A1715" s="211"/>
      <c r="B1715" s="212"/>
      <c r="C1715" s="239"/>
      <c r="D1715" s="240"/>
    </row>
    <row r="1716" spans="1:4" s="38" customFormat="1" ht="20.100000000000001" customHeight="1">
      <c r="A1716" s="211"/>
      <c r="B1716" s="212"/>
      <c r="C1716" s="239"/>
      <c r="D1716" s="240"/>
    </row>
    <row r="1717" spans="1:4" s="38" customFormat="1" ht="20.100000000000001" customHeight="1">
      <c r="A1717" s="211"/>
      <c r="B1717" s="212"/>
      <c r="C1717" s="239"/>
      <c r="D1717" s="240"/>
    </row>
    <row r="1718" spans="1:4" s="38" customFormat="1" ht="20.100000000000001" customHeight="1">
      <c r="A1718" s="211"/>
      <c r="B1718" s="212"/>
      <c r="C1718" s="239"/>
      <c r="D1718" s="240"/>
    </row>
    <row r="1719" spans="1:4" s="38" customFormat="1" ht="20.100000000000001" customHeight="1">
      <c r="A1719" s="211"/>
      <c r="B1719" s="212"/>
      <c r="C1719" s="239"/>
      <c r="D1719" s="240"/>
    </row>
    <row r="1720" spans="1:4" s="38" customFormat="1" ht="20.100000000000001" customHeight="1">
      <c r="A1720" s="211"/>
      <c r="B1720" s="212"/>
      <c r="C1720" s="239"/>
      <c r="D1720" s="240"/>
    </row>
    <row r="1721" spans="1:4" s="38" customFormat="1" ht="20.100000000000001" customHeight="1">
      <c r="A1721" s="211"/>
      <c r="B1721" s="212"/>
      <c r="C1721" s="239"/>
      <c r="D1721" s="240"/>
    </row>
    <row r="1722" spans="1:4" s="38" customFormat="1" ht="20.100000000000001" customHeight="1">
      <c r="A1722" s="211"/>
      <c r="B1722" s="212"/>
      <c r="C1722" s="239"/>
      <c r="D1722" s="240"/>
    </row>
    <row r="1723" spans="1:4" s="38" customFormat="1" ht="20.100000000000001" customHeight="1">
      <c r="A1723" s="211"/>
      <c r="B1723" s="212"/>
      <c r="C1723" s="239"/>
      <c r="D1723" s="240"/>
    </row>
    <row r="1724" spans="1:4" s="38" customFormat="1" ht="20.100000000000001" customHeight="1">
      <c r="A1724" s="211"/>
      <c r="B1724" s="212"/>
      <c r="C1724" s="239"/>
      <c r="D1724" s="240"/>
    </row>
    <row r="1725" spans="1:4" s="38" customFormat="1" ht="20.100000000000001" customHeight="1">
      <c r="A1725" s="211"/>
      <c r="B1725" s="212"/>
      <c r="C1725" s="239"/>
      <c r="D1725" s="240"/>
    </row>
    <row r="1726" spans="1:4" s="38" customFormat="1" ht="20.100000000000001" customHeight="1">
      <c r="A1726" s="211"/>
      <c r="B1726" s="212"/>
      <c r="C1726" s="239"/>
      <c r="D1726" s="240"/>
    </row>
    <row r="1727" spans="1:4" s="38" customFormat="1" ht="20.100000000000001" customHeight="1">
      <c r="A1727" s="211"/>
      <c r="B1727" s="212"/>
      <c r="C1727" s="239"/>
      <c r="D1727" s="240"/>
    </row>
    <row r="1728" spans="1:4" s="38" customFormat="1" ht="20.100000000000001" customHeight="1">
      <c r="A1728" s="211"/>
      <c r="B1728" s="212"/>
      <c r="C1728" s="239"/>
      <c r="D1728" s="240"/>
    </row>
    <row r="1729" spans="1:4" s="38" customFormat="1" ht="20.100000000000001" customHeight="1">
      <c r="A1729" s="211"/>
      <c r="B1729" s="212"/>
      <c r="C1729" s="239"/>
      <c r="D1729" s="240"/>
    </row>
    <row r="1730" spans="1:4" s="38" customFormat="1" ht="20.100000000000001" customHeight="1">
      <c r="A1730" s="211"/>
      <c r="B1730" s="212"/>
      <c r="C1730" s="239"/>
      <c r="D1730" s="240"/>
    </row>
    <row r="1731" spans="1:4" s="38" customFormat="1" ht="20.100000000000001" customHeight="1">
      <c r="A1731" s="211"/>
      <c r="B1731" s="212"/>
      <c r="C1731" s="239"/>
      <c r="D1731" s="240"/>
    </row>
    <row r="1732" spans="1:4" s="38" customFormat="1" ht="20.100000000000001" customHeight="1">
      <c r="A1732" s="211"/>
      <c r="B1732" s="212"/>
      <c r="C1732" s="239"/>
      <c r="D1732" s="240"/>
    </row>
    <row r="1733" spans="1:4" s="38" customFormat="1" ht="20.100000000000001" customHeight="1">
      <c r="A1733" s="211"/>
      <c r="B1733" s="212"/>
      <c r="C1733" s="239"/>
      <c r="D1733" s="240"/>
    </row>
    <row r="1734" spans="1:4" s="38" customFormat="1" ht="20.100000000000001" customHeight="1">
      <c r="A1734" s="211"/>
      <c r="B1734" s="212"/>
      <c r="C1734" s="239"/>
      <c r="D1734" s="240"/>
    </row>
    <row r="1735" spans="1:4" s="38" customFormat="1" ht="20.100000000000001" customHeight="1">
      <c r="A1735" s="211"/>
      <c r="B1735" s="212"/>
      <c r="C1735" s="239"/>
      <c r="D1735" s="240"/>
    </row>
    <row r="1736" spans="1:4" s="38" customFormat="1" ht="20.100000000000001" customHeight="1">
      <c r="A1736" s="211"/>
      <c r="B1736" s="212"/>
      <c r="C1736" s="239"/>
      <c r="D1736" s="240"/>
    </row>
    <row r="1737" spans="1:4" s="38" customFormat="1" ht="20.100000000000001" customHeight="1">
      <c r="A1737" s="211"/>
      <c r="B1737" s="212"/>
      <c r="C1737" s="239"/>
      <c r="D1737" s="240"/>
    </row>
    <row r="1738" spans="1:4" s="38" customFormat="1" ht="20.100000000000001" customHeight="1">
      <c r="A1738" s="211"/>
      <c r="B1738" s="212"/>
      <c r="C1738" s="239"/>
      <c r="D1738" s="240"/>
    </row>
    <row r="1739" spans="1:4" s="38" customFormat="1" ht="20.100000000000001" customHeight="1">
      <c r="A1739" s="211"/>
      <c r="B1739" s="212"/>
      <c r="C1739" s="239"/>
      <c r="D1739" s="240"/>
    </row>
    <row r="1740" spans="1:4" s="38" customFormat="1" ht="20.100000000000001" customHeight="1">
      <c r="A1740" s="211"/>
      <c r="B1740" s="212"/>
      <c r="C1740" s="239"/>
      <c r="D1740" s="240"/>
    </row>
    <row r="1741" spans="1:4" s="38" customFormat="1" ht="20.100000000000001" customHeight="1">
      <c r="A1741" s="211"/>
      <c r="B1741" s="212"/>
      <c r="C1741" s="239"/>
      <c r="D1741" s="240"/>
    </row>
    <row r="1742" spans="1:4" s="38" customFormat="1" ht="20.100000000000001" customHeight="1">
      <c r="A1742" s="211"/>
      <c r="B1742" s="212"/>
      <c r="C1742" s="239"/>
      <c r="D1742" s="240"/>
    </row>
    <row r="1743" spans="1:4" s="38" customFormat="1" ht="20.100000000000001" customHeight="1">
      <c r="A1743" s="211"/>
      <c r="B1743" s="212"/>
      <c r="C1743" s="239"/>
      <c r="D1743" s="240"/>
    </row>
    <row r="1744" spans="1:4" s="38" customFormat="1" ht="20.100000000000001" customHeight="1">
      <c r="A1744" s="211"/>
      <c r="B1744" s="212"/>
      <c r="C1744" s="239"/>
      <c r="D1744" s="240"/>
    </row>
    <row r="1745" spans="1:4" s="38" customFormat="1" ht="20.100000000000001" customHeight="1">
      <c r="A1745" s="211"/>
      <c r="B1745" s="212"/>
      <c r="C1745" s="239"/>
      <c r="D1745" s="240"/>
    </row>
    <row r="1746" spans="1:4" s="38" customFormat="1" ht="20.100000000000001" customHeight="1">
      <c r="A1746" s="211"/>
      <c r="B1746" s="212"/>
      <c r="C1746" s="239"/>
      <c r="D1746" s="240"/>
    </row>
    <row r="1747" spans="1:4" s="38" customFormat="1" ht="20.100000000000001" customHeight="1">
      <c r="A1747" s="211"/>
      <c r="B1747" s="212"/>
      <c r="C1747" s="239"/>
      <c r="D1747" s="240"/>
    </row>
    <row r="1748" spans="1:4" s="38" customFormat="1" ht="20.100000000000001" customHeight="1">
      <c r="A1748" s="211"/>
      <c r="B1748" s="212"/>
      <c r="C1748" s="239"/>
      <c r="D1748" s="240"/>
    </row>
    <row r="1749" spans="1:4" s="38" customFormat="1" ht="20.100000000000001" customHeight="1">
      <c r="A1749" s="211"/>
      <c r="B1749" s="212"/>
      <c r="C1749" s="239"/>
      <c r="D1749" s="240"/>
    </row>
    <row r="1750" spans="1:4" s="38" customFormat="1" ht="20.100000000000001" customHeight="1">
      <c r="A1750" s="211"/>
      <c r="B1750" s="212"/>
      <c r="C1750" s="239"/>
      <c r="D1750" s="240"/>
    </row>
    <row r="1751" spans="1:4" s="38" customFormat="1" ht="20.100000000000001" customHeight="1">
      <c r="A1751" s="211"/>
      <c r="B1751" s="212"/>
      <c r="C1751" s="239"/>
      <c r="D1751" s="240"/>
    </row>
    <row r="1752" spans="1:4" s="38" customFormat="1" ht="20.100000000000001" customHeight="1">
      <c r="A1752" s="211"/>
      <c r="B1752" s="212"/>
      <c r="C1752" s="239"/>
      <c r="D1752" s="240"/>
    </row>
    <row r="1753" spans="1:4" s="38" customFormat="1" ht="20.100000000000001" customHeight="1">
      <c r="A1753" s="211"/>
      <c r="B1753" s="212"/>
      <c r="C1753" s="239"/>
      <c r="D1753" s="240"/>
    </row>
    <row r="1754" spans="1:4" s="38" customFormat="1" ht="20.100000000000001" customHeight="1">
      <c r="A1754" s="211"/>
      <c r="B1754" s="212"/>
      <c r="C1754" s="239"/>
      <c r="D1754" s="240"/>
    </row>
    <row r="1755" spans="1:4" s="38" customFormat="1" ht="20.100000000000001" customHeight="1">
      <c r="A1755" s="211"/>
      <c r="B1755" s="212"/>
      <c r="C1755" s="239"/>
      <c r="D1755" s="240"/>
    </row>
    <row r="1756" spans="1:4" s="38" customFormat="1" ht="20.100000000000001" customHeight="1">
      <c r="A1756" s="211"/>
      <c r="B1756" s="212"/>
      <c r="C1756" s="239"/>
      <c r="D1756" s="240"/>
    </row>
    <row r="1757" spans="1:4" s="38" customFormat="1" ht="20.100000000000001" customHeight="1">
      <c r="A1757" s="211"/>
      <c r="B1757" s="212"/>
      <c r="C1757" s="239"/>
      <c r="D1757" s="240"/>
    </row>
    <row r="1758" spans="1:4" s="38" customFormat="1" ht="20.100000000000001" customHeight="1">
      <c r="A1758" s="211"/>
      <c r="B1758" s="212"/>
      <c r="C1758" s="239"/>
      <c r="D1758" s="240"/>
    </row>
    <row r="1759" spans="1:4" s="38" customFormat="1" ht="20.100000000000001" customHeight="1">
      <c r="A1759" s="211"/>
      <c r="B1759" s="212"/>
      <c r="C1759" s="239"/>
      <c r="D1759" s="240"/>
    </row>
    <row r="1760" spans="1:4" s="38" customFormat="1" ht="20.100000000000001" customHeight="1">
      <c r="A1760" s="211"/>
      <c r="B1760" s="212"/>
      <c r="C1760" s="239"/>
      <c r="D1760" s="240"/>
    </row>
    <row r="1761" spans="1:4" s="38" customFormat="1" ht="20.100000000000001" customHeight="1">
      <c r="A1761" s="211"/>
      <c r="B1761" s="212"/>
      <c r="C1761" s="239"/>
      <c r="D1761" s="240"/>
    </row>
    <row r="1762" spans="1:4" s="38" customFormat="1" ht="20.100000000000001" customHeight="1">
      <c r="A1762" s="211"/>
      <c r="B1762" s="212"/>
      <c r="C1762" s="239"/>
      <c r="D1762" s="240"/>
    </row>
    <row r="1763" spans="1:4" s="38" customFormat="1" ht="20.100000000000001" customHeight="1">
      <c r="A1763" s="211"/>
      <c r="B1763" s="212"/>
      <c r="C1763" s="239"/>
      <c r="D1763" s="240"/>
    </row>
    <row r="1764" spans="1:4" s="38" customFormat="1" ht="20.100000000000001" customHeight="1">
      <c r="A1764" s="211"/>
      <c r="B1764" s="212"/>
      <c r="C1764" s="239"/>
      <c r="D1764" s="240"/>
    </row>
    <row r="1765" spans="1:4" s="38" customFormat="1" ht="20.100000000000001" customHeight="1">
      <c r="A1765" s="211"/>
      <c r="B1765" s="212"/>
      <c r="C1765" s="239"/>
      <c r="D1765" s="240"/>
    </row>
    <row r="1766" spans="1:4" s="38" customFormat="1" ht="20.100000000000001" customHeight="1">
      <c r="A1766" s="211"/>
      <c r="B1766" s="212"/>
      <c r="C1766" s="239"/>
      <c r="D1766" s="240"/>
    </row>
    <row r="1767" spans="1:4" s="38" customFormat="1" ht="20.100000000000001" customHeight="1">
      <c r="A1767" s="211"/>
      <c r="B1767" s="212"/>
      <c r="C1767" s="239"/>
      <c r="D1767" s="240"/>
    </row>
    <row r="1768" spans="1:4" s="38" customFormat="1" ht="20.100000000000001" customHeight="1">
      <c r="A1768" s="211"/>
      <c r="B1768" s="212"/>
      <c r="C1768" s="239"/>
      <c r="D1768" s="240"/>
    </row>
    <row r="1769" spans="1:4" s="38" customFormat="1" ht="20.100000000000001" customHeight="1">
      <c r="A1769" s="211"/>
      <c r="B1769" s="212"/>
      <c r="C1769" s="239"/>
      <c r="D1769" s="240"/>
    </row>
    <row r="1770" spans="1:4" s="38" customFormat="1" ht="20.100000000000001" customHeight="1">
      <c r="A1770" s="211"/>
      <c r="B1770" s="212"/>
      <c r="C1770" s="239"/>
      <c r="D1770" s="240"/>
    </row>
    <row r="1771" spans="1:4" s="38" customFormat="1" ht="20.100000000000001" customHeight="1">
      <c r="A1771" s="211"/>
      <c r="B1771" s="212"/>
      <c r="C1771" s="239"/>
      <c r="D1771" s="240"/>
    </row>
    <row r="1772" spans="1:4" s="38" customFormat="1" ht="20.100000000000001" customHeight="1">
      <c r="A1772" s="211"/>
      <c r="B1772" s="212"/>
      <c r="C1772" s="239"/>
      <c r="D1772" s="240"/>
    </row>
    <row r="1773" spans="1:4" s="38" customFormat="1" ht="20.100000000000001" customHeight="1">
      <c r="A1773" s="211"/>
      <c r="B1773" s="212"/>
      <c r="C1773" s="239"/>
      <c r="D1773" s="240"/>
    </row>
    <row r="1774" spans="1:4" s="38" customFormat="1" ht="20.100000000000001" customHeight="1">
      <c r="A1774" s="211"/>
      <c r="B1774" s="212"/>
      <c r="C1774" s="239"/>
      <c r="D1774" s="240"/>
    </row>
    <row r="1775" spans="1:4" s="38" customFormat="1" ht="20.100000000000001" customHeight="1">
      <c r="A1775" s="211"/>
      <c r="B1775" s="212"/>
      <c r="C1775" s="239"/>
      <c r="D1775" s="240"/>
    </row>
    <row r="1776" spans="1:4" s="38" customFormat="1" ht="20.100000000000001" customHeight="1">
      <c r="A1776" s="211"/>
      <c r="B1776" s="212"/>
      <c r="C1776" s="239"/>
      <c r="D1776" s="240"/>
    </row>
    <row r="1777" spans="1:4" s="38" customFormat="1" ht="20.100000000000001" customHeight="1">
      <c r="A1777" s="211"/>
      <c r="B1777" s="212"/>
      <c r="C1777" s="239"/>
      <c r="D1777" s="240"/>
    </row>
    <row r="1778" spans="1:4" s="38" customFormat="1" ht="20.100000000000001" customHeight="1">
      <c r="A1778" s="211"/>
      <c r="B1778" s="212"/>
      <c r="C1778" s="239"/>
      <c r="D1778" s="240"/>
    </row>
    <row r="1779" spans="1:4" s="38" customFormat="1" ht="20.100000000000001" customHeight="1">
      <c r="A1779" s="211"/>
      <c r="B1779" s="212"/>
      <c r="C1779" s="239"/>
      <c r="D1779" s="240"/>
    </row>
    <row r="1780" spans="1:4" s="38" customFormat="1" ht="20.100000000000001" customHeight="1">
      <c r="A1780" s="211"/>
      <c r="B1780" s="212"/>
      <c r="C1780" s="239"/>
      <c r="D1780" s="240"/>
    </row>
    <row r="1781" spans="1:4" s="38" customFormat="1" ht="20.100000000000001" customHeight="1">
      <c r="A1781" s="211"/>
      <c r="B1781" s="212"/>
      <c r="C1781" s="239"/>
      <c r="D1781" s="240"/>
    </row>
    <row r="1782" spans="1:4" s="38" customFormat="1" ht="20.100000000000001" customHeight="1">
      <c r="A1782" s="211"/>
      <c r="B1782" s="212"/>
      <c r="C1782" s="239"/>
      <c r="D1782" s="240"/>
    </row>
    <row r="1783" spans="1:4" s="38" customFormat="1" ht="20.100000000000001" customHeight="1">
      <c r="A1783" s="211"/>
      <c r="B1783" s="212"/>
      <c r="C1783" s="239"/>
      <c r="D1783" s="240"/>
    </row>
    <row r="1784" spans="1:4" s="38" customFormat="1" ht="20.100000000000001" customHeight="1">
      <c r="A1784" s="211"/>
      <c r="B1784" s="212"/>
      <c r="C1784" s="239"/>
      <c r="D1784" s="240"/>
    </row>
    <row r="1785" spans="1:4" s="38" customFormat="1" ht="20.100000000000001" customHeight="1">
      <c r="A1785" s="211"/>
      <c r="B1785" s="212"/>
      <c r="C1785" s="239"/>
      <c r="D1785" s="240"/>
    </row>
    <row r="1786" spans="1:4" s="38" customFormat="1" ht="20.100000000000001" customHeight="1">
      <c r="A1786" s="211"/>
      <c r="B1786" s="212"/>
      <c r="C1786" s="239"/>
      <c r="D1786" s="240"/>
    </row>
    <row r="1787" spans="1:4" s="38" customFormat="1" ht="20.100000000000001" customHeight="1">
      <c r="A1787" s="211"/>
      <c r="B1787" s="212"/>
      <c r="C1787" s="239"/>
      <c r="D1787" s="240"/>
    </row>
    <row r="1788" spans="1:4" s="38" customFormat="1" ht="20.100000000000001" customHeight="1">
      <c r="A1788" s="211"/>
      <c r="B1788" s="212"/>
      <c r="C1788" s="239"/>
      <c r="D1788" s="240"/>
    </row>
    <row r="1789" spans="1:4" s="38" customFormat="1" ht="20.100000000000001" customHeight="1">
      <c r="A1789" s="211"/>
      <c r="B1789" s="212"/>
      <c r="C1789" s="239"/>
      <c r="D1789" s="240"/>
    </row>
    <row r="1790" spans="1:4" s="38" customFormat="1" ht="20.100000000000001" customHeight="1">
      <c r="A1790" s="211"/>
      <c r="B1790" s="212"/>
      <c r="C1790" s="239"/>
      <c r="D1790" s="240"/>
    </row>
    <row r="1791" spans="1:4" s="38" customFormat="1" ht="20.100000000000001" customHeight="1">
      <c r="A1791" s="211"/>
      <c r="B1791" s="212"/>
      <c r="C1791" s="239"/>
      <c r="D1791" s="240"/>
    </row>
    <row r="1792" spans="1:4" s="38" customFormat="1" ht="20.100000000000001" customHeight="1">
      <c r="A1792" s="211"/>
      <c r="B1792" s="212"/>
      <c r="C1792" s="239"/>
      <c r="D1792" s="240"/>
    </row>
    <row r="1793" spans="1:4" s="38" customFormat="1" ht="20.100000000000001" customHeight="1">
      <c r="A1793" s="211"/>
      <c r="B1793" s="212"/>
      <c r="C1793" s="239"/>
      <c r="D1793" s="240"/>
    </row>
    <row r="1794" spans="1:4" s="38" customFormat="1" ht="20.100000000000001" customHeight="1">
      <c r="A1794" s="211"/>
      <c r="B1794" s="212"/>
      <c r="C1794" s="239"/>
      <c r="D1794" s="240"/>
    </row>
    <row r="1795" spans="1:4" s="38" customFormat="1" ht="20.100000000000001" customHeight="1">
      <c r="A1795" s="211"/>
      <c r="B1795" s="212"/>
      <c r="C1795" s="239"/>
      <c r="D1795" s="240"/>
    </row>
    <row r="1796" spans="1:4" s="38" customFormat="1" ht="20.100000000000001" customHeight="1">
      <c r="A1796" s="211"/>
      <c r="B1796" s="212"/>
      <c r="C1796" s="239"/>
      <c r="D1796" s="240"/>
    </row>
    <row r="1797" spans="1:4" s="38" customFormat="1" ht="20.100000000000001" customHeight="1">
      <c r="A1797" s="211"/>
      <c r="B1797" s="212"/>
      <c r="C1797" s="239"/>
      <c r="D1797" s="240"/>
    </row>
    <row r="1798" spans="1:4" s="38" customFormat="1" ht="20.100000000000001" customHeight="1">
      <c r="A1798" s="211"/>
      <c r="B1798" s="212"/>
      <c r="C1798" s="239"/>
      <c r="D1798" s="240"/>
    </row>
    <row r="1799" spans="1:4" s="38" customFormat="1" ht="20.100000000000001" customHeight="1">
      <c r="A1799" s="211"/>
      <c r="B1799" s="212"/>
      <c r="C1799" s="239"/>
      <c r="D1799" s="240"/>
    </row>
    <row r="1800" spans="1:4" s="38" customFormat="1" ht="20.100000000000001" customHeight="1">
      <c r="A1800" s="211"/>
      <c r="B1800" s="212"/>
      <c r="C1800" s="239"/>
      <c r="D1800" s="240"/>
    </row>
    <row r="1801" spans="1:4" s="38" customFormat="1" ht="20.100000000000001" customHeight="1">
      <c r="A1801" s="211"/>
      <c r="B1801" s="212"/>
      <c r="C1801" s="239"/>
      <c r="D1801" s="240"/>
    </row>
    <row r="1802" spans="1:4" s="38" customFormat="1" ht="20.100000000000001" customHeight="1">
      <c r="A1802" s="211"/>
      <c r="B1802" s="212"/>
      <c r="C1802" s="239"/>
      <c r="D1802" s="240"/>
    </row>
    <row r="1803" spans="1:4" s="38" customFormat="1" ht="20.100000000000001" customHeight="1">
      <c r="A1803" s="211"/>
      <c r="B1803" s="212"/>
      <c r="C1803" s="239"/>
      <c r="D1803" s="240"/>
    </row>
    <row r="1804" spans="1:4" s="38" customFormat="1" ht="20.100000000000001" customHeight="1">
      <c r="A1804" s="211"/>
      <c r="B1804" s="212"/>
      <c r="C1804" s="239"/>
      <c r="D1804" s="240"/>
    </row>
    <row r="1805" spans="1:4" s="38" customFormat="1" ht="20.100000000000001" customHeight="1">
      <c r="A1805" s="211"/>
      <c r="B1805" s="212"/>
      <c r="C1805" s="239"/>
      <c r="D1805" s="240"/>
    </row>
    <row r="1806" spans="1:4" s="38" customFormat="1" ht="20.100000000000001" customHeight="1">
      <c r="A1806" s="211"/>
      <c r="B1806" s="212"/>
      <c r="C1806" s="239"/>
      <c r="D1806" s="240"/>
    </row>
    <row r="1807" spans="1:4" s="38" customFormat="1" ht="20.100000000000001" customHeight="1">
      <c r="A1807" s="211"/>
      <c r="B1807" s="212"/>
      <c r="C1807" s="239"/>
      <c r="D1807" s="240"/>
    </row>
    <row r="1808" spans="1:4" s="38" customFormat="1" ht="20.100000000000001" customHeight="1">
      <c r="A1808" s="211"/>
      <c r="B1808" s="212"/>
      <c r="C1808" s="239"/>
      <c r="D1808" s="240"/>
    </row>
    <row r="1809" spans="1:4" s="38" customFormat="1" ht="20.100000000000001" customHeight="1">
      <c r="A1809" s="211"/>
      <c r="B1809" s="212"/>
      <c r="C1809" s="239"/>
      <c r="D1809" s="240"/>
    </row>
    <row r="1810" spans="1:4" s="38" customFormat="1" ht="20.100000000000001" customHeight="1">
      <c r="A1810" s="211"/>
      <c r="B1810" s="212"/>
      <c r="C1810" s="239"/>
      <c r="D1810" s="240"/>
    </row>
    <row r="1811" spans="1:4" s="38" customFormat="1" ht="20.100000000000001" customHeight="1">
      <c r="A1811" s="211"/>
      <c r="B1811" s="212"/>
      <c r="C1811" s="239"/>
      <c r="D1811" s="240"/>
    </row>
    <row r="1812" spans="1:4" s="38" customFormat="1" ht="20.100000000000001" customHeight="1">
      <c r="A1812" s="211"/>
      <c r="B1812" s="212"/>
      <c r="C1812" s="239"/>
      <c r="D1812" s="240"/>
    </row>
    <row r="1813" spans="1:4" s="38" customFormat="1" ht="20.100000000000001" customHeight="1">
      <c r="A1813" s="211"/>
      <c r="B1813" s="212"/>
      <c r="C1813" s="239"/>
      <c r="D1813" s="240"/>
    </row>
    <row r="1814" spans="1:4" s="38" customFormat="1" ht="20.100000000000001" customHeight="1">
      <c r="A1814" s="211"/>
      <c r="B1814" s="212"/>
      <c r="C1814" s="239"/>
      <c r="D1814" s="240"/>
    </row>
    <row r="1815" spans="1:4" s="38" customFormat="1" ht="20.100000000000001" customHeight="1">
      <c r="A1815" s="211"/>
      <c r="B1815" s="212"/>
      <c r="C1815" s="239"/>
      <c r="D1815" s="240"/>
    </row>
    <row r="1816" spans="1:4" s="38" customFormat="1" ht="20.100000000000001" customHeight="1">
      <c r="A1816" s="211"/>
      <c r="B1816" s="212"/>
      <c r="C1816" s="239"/>
      <c r="D1816" s="240"/>
    </row>
    <row r="1817" spans="1:4" s="38" customFormat="1" ht="20.100000000000001" customHeight="1">
      <c r="A1817" s="211"/>
      <c r="B1817" s="212"/>
      <c r="C1817" s="239"/>
      <c r="D1817" s="240"/>
    </row>
    <row r="1818" spans="1:4" s="38" customFormat="1" ht="20.100000000000001" customHeight="1">
      <c r="A1818" s="211"/>
      <c r="B1818" s="212"/>
      <c r="C1818" s="239"/>
      <c r="D1818" s="240"/>
    </row>
    <row r="1819" spans="1:4" s="38" customFormat="1" ht="20.100000000000001" customHeight="1">
      <c r="A1819" s="211"/>
      <c r="B1819" s="212"/>
      <c r="C1819" s="239"/>
      <c r="D1819" s="240"/>
    </row>
    <row r="1820" spans="1:4" s="38" customFormat="1" ht="20.100000000000001" customHeight="1">
      <c r="A1820" s="211"/>
      <c r="B1820" s="212"/>
      <c r="C1820" s="239"/>
      <c r="D1820" s="240"/>
    </row>
    <row r="1821" spans="1:4" s="38" customFormat="1" ht="20.100000000000001" customHeight="1">
      <c r="A1821" s="211"/>
      <c r="B1821" s="212"/>
      <c r="C1821" s="239"/>
      <c r="D1821" s="240"/>
    </row>
    <row r="1822" spans="1:4" s="38" customFormat="1" ht="20.100000000000001" customHeight="1">
      <c r="A1822" s="211"/>
      <c r="B1822" s="212"/>
      <c r="C1822" s="239"/>
      <c r="D1822" s="240"/>
    </row>
    <row r="1823" spans="1:4" s="38" customFormat="1" ht="20.100000000000001" customHeight="1">
      <c r="A1823" s="211"/>
      <c r="B1823" s="212"/>
      <c r="C1823" s="239"/>
      <c r="D1823" s="240"/>
    </row>
    <row r="1824" spans="1:4" s="38" customFormat="1" ht="20.100000000000001" customHeight="1">
      <c r="A1824" s="211"/>
      <c r="B1824" s="212"/>
      <c r="C1824" s="239"/>
      <c r="D1824" s="240"/>
    </row>
    <row r="1825" spans="1:4" s="38" customFormat="1" ht="20.100000000000001" customHeight="1">
      <c r="A1825" s="211"/>
      <c r="B1825" s="212"/>
      <c r="C1825" s="239"/>
      <c r="D1825" s="240"/>
    </row>
    <row r="1826" spans="1:4" s="38" customFormat="1" ht="20.100000000000001" customHeight="1">
      <c r="A1826" s="211"/>
      <c r="B1826" s="212"/>
      <c r="C1826" s="239"/>
      <c r="D1826" s="240"/>
    </row>
    <row r="1827" spans="1:4" s="38" customFormat="1" ht="20.100000000000001" customHeight="1">
      <c r="A1827" s="211"/>
      <c r="B1827" s="212"/>
      <c r="C1827" s="239"/>
      <c r="D1827" s="240"/>
    </row>
    <row r="1828" spans="1:4" s="38" customFormat="1" ht="20.100000000000001" customHeight="1">
      <c r="A1828" s="211"/>
      <c r="B1828" s="212"/>
      <c r="C1828" s="239"/>
      <c r="D1828" s="240"/>
    </row>
    <row r="1829" spans="1:4" s="38" customFormat="1" ht="20.100000000000001" customHeight="1">
      <c r="A1829" s="211"/>
      <c r="B1829" s="212"/>
      <c r="C1829" s="239"/>
      <c r="D1829" s="240"/>
    </row>
    <row r="1830" spans="1:4" s="38" customFormat="1" ht="20.100000000000001" customHeight="1">
      <c r="A1830" s="211"/>
      <c r="B1830" s="212"/>
      <c r="C1830" s="239"/>
      <c r="D1830" s="240"/>
    </row>
    <row r="1831" spans="1:4" s="38" customFormat="1" ht="20.100000000000001" customHeight="1">
      <c r="A1831" s="211"/>
      <c r="B1831" s="212"/>
      <c r="C1831" s="239"/>
      <c r="D1831" s="240"/>
    </row>
    <row r="1832" spans="1:4" s="38" customFormat="1" ht="20.100000000000001" customHeight="1">
      <c r="A1832" s="211"/>
      <c r="B1832" s="212"/>
      <c r="C1832" s="239"/>
      <c r="D1832" s="240"/>
    </row>
    <row r="1833" spans="1:4" s="38" customFormat="1" ht="20.100000000000001" customHeight="1">
      <c r="A1833" s="211"/>
      <c r="B1833" s="212"/>
      <c r="C1833" s="239"/>
      <c r="D1833" s="240"/>
    </row>
    <row r="1834" spans="1:4" s="38" customFormat="1" ht="20.100000000000001" customHeight="1">
      <c r="A1834" s="211"/>
      <c r="B1834" s="212"/>
      <c r="C1834" s="239"/>
      <c r="D1834" s="240"/>
    </row>
    <row r="1835" spans="1:4" s="38" customFormat="1" ht="20.100000000000001" customHeight="1">
      <c r="A1835" s="211"/>
      <c r="B1835" s="212"/>
      <c r="C1835" s="239"/>
      <c r="D1835" s="240"/>
    </row>
    <row r="1836" spans="1:4" s="38" customFormat="1" ht="20.100000000000001" customHeight="1">
      <c r="A1836" s="211"/>
      <c r="B1836" s="212"/>
      <c r="C1836" s="239"/>
      <c r="D1836" s="240"/>
    </row>
    <row r="1837" spans="1:4" s="38" customFormat="1" ht="20.100000000000001" customHeight="1">
      <c r="A1837" s="211"/>
      <c r="B1837" s="212"/>
      <c r="C1837" s="239"/>
      <c r="D1837" s="240"/>
    </row>
    <row r="1838" spans="1:4" s="38" customFormat="1" ht="20.100000000000001" customHeight="1">
      <c r="A1838" s="211"/>
      <c r="B1838" s="212"/>
      <c r="C1838" s="239"/>
      <c r="D1838" s="240"/>
    </row>
    <row r="1839" spans="1:4" s="38" customFormat="1" ht="20.100000000000001" customHeight="1">
      <c r="A1839" s="211"/>
      <c r="B1839" s="212"/>
      <c r="C1839" s="239"/>
      <c r="D1839" s="240"/>
    </row>
    <row r="1840" spans="1:4" s="38" customFormat="1" ht="20.100000000000001" customHeight="1">
      <c r="A1840" s="211"/>
      <c r="B1840" s="212"/>
      <c r="C1840" s="239"/>
      <c r="D1840" s="240"/>
    </row>
    <row r="1841" spans="1:4" s="38" customFormat="1" ht="20.100000000000001" customHeight="1">
      <c r="A1841" s="211"/>
      <c r="B1841" s="212"/>
      <c r="C1841" s="239"/>
      <c r="D1841" s="240"/>
    </row>
    <row r="1842" spans="1:4" s="38" customFormat="1" ht="20.100000000000001" customHeight="1">
      <c r="A1842" s="211"/>
      <c r="B1842" s="212"/>
      <c r="C1842" s="239"/>
      <c r="D1842" s="240"/>
    </row>
    <row r="1843" spans="1:4" s="38" customFormat="1" ht="20.100000000000001" customHeight="1">
      <c r="A1843" s="211"/>
      <c r="B1843" s="212"/>
      <c r="C1843" s="239"/>
      <c r="D1843" s="240"/>
    </row>
    <row r="1844" spans="1:4" s="38" customFormat="1" ht="20.100000000000001" customHeight="1">
      <c r="A1844" s="211"/>
      <c r="B1844" s="212"/>
      <c r="C1844" s="239"/>
      <c r="D1844" s="240"/>
    </row>
    <row r="1845" spans="1:4" s="38" customFormat="1" ht="20.100000000000001" customHeight="1">
      <c r="A1845" s="211"/>
      <c r="B1845" s="212"/>
      <c r="C1845" s="239"/>
      <c r="D1845" s="240"/>
    </row>
    <row r="1846" spans="1:4" s="38" customFormat="1" ht="20.100000000000001" customHeight="1">
      <c r="A1846" s="211"/>
      <c r="B1846" s="212"/>
      <c r="C1846" s="239"/>
      <c r="D1846" s="240"/>
    </row>
    <row r="1847" spans="1:4" s="38" customFormat="1" ht="20.100000000000001" customHeight="1">
      <c r="A1847" s="211"/>
      <c r="B1847" s="212"/>
      <c r="C1847" s="239"/>
      <c r="D1847" s="240"/>
    </row>
    <row r="1848" spans="1:4" s="38" customFormat="1" ht="20.100000000000001" customHeight="1">
      <c r="A1848" s="211"/>
      <c r="B1848" s="212"/>
      <c r="C1848" s="239"/>
      <c r="D1848" s="240"/>
    </row>
    <row r="1849" spans="1:4" s="38" customFormat="1" ht="20.100000000000001" customHeight="1">
      <c r="A1849" s="211"/>
      <c r="B1849" s="212"/>
      <c r="C1849" s="239"/>
      <c r="D1849" s="240"/>
    </row>
    <row r="1850" spans="1:4" s="38" customFormat="1" ht="20.100000000000001" customHeight="1">
      <c r="A1850" s="211"/>
      <c r="B1850" s="212"/>
      <c r="C1850" s="239"/>
      <c r="D1850" s="240"/>
    </row>
    <row r="1851" spans="1:4" s="38" customFormat="1" ht="20.100000000000001" customHeight="1">
      <c r="A1851" s="211"/>
      <c r="B1851" s="212"/>
      <c r="C1851" s="239"/>
      <c r="D1851" s="240"/>
    </row>
    <row r="1852" spans="1:4" s="38" customFormat="1" ht="20.100000000000001" customHeight="1">
      <c r="A1852" s="211"/>
      <c r="B1852" s="212"/>
      <c r="C1852" s="239"/>
      <c r="D1852" s="240"/>
    </row>
    <row r="1853" spans="1:4" s="38" customFormat="1" ht="20.100000000000001" customHeight="1">
      <c r="A1853" s="211"/>
      <c r="B1853" s="212"/>
      <c r="C1853" s="239"/>
      <c r="D1853" s="240"/>
    </row>
    <row r="1854" spans="1:4" s="38" customFormat="1" ht="20.100000000000001" customHeight="1">
      <c r="A1854" s="211"/>
      <c r="B1854" s="212"/>
      <c r="C1854" s="239"/>
      <c r="D1854" s="240"/>
    </row>
    <row r="1855" spans="1:4" s="38" customFormat="1" ht="20.100000000000001" customHeight="1">
      <c r="A1855" s="211"/>
      <c r="B1855" s="212"/>
      <c r="C1855" s="239"/>
      <c r="D1855" s="240"/>
    </row>
    <row r="1856" spans="1:4" s="38" customFormat="1" ht="20.100000000000001" customHeight="1">
      <c r="A1856" s="211"/>
      <c r="B1856" s="212"/>
      <c r="C1856" s="239"/>
      <c r="D1856" s="240"/>
    </row>
    <row r="1857" spans="1:4" s="38" customFormat="1" ht="20.100000000000001" customHeight="1">
      <c r="A1857" s="211"/>
      <c r="B1857" s="212"/>
      <c r="C1857" s="239"/>
      <c r="D1857" s="240"/>
    </row>
    <row r="1858" spans="1:4" s="38" customFormat="1" ht="20.100000000000001" customHeight="1">
      <c r="A1858" s="211"/>
      <c r="B1858" s="212"/>
      <c r="C1858" s="239"/>
      <c r="D1858" s="240"/>
    </row>
    <row r="1859" spans="1:4" s="38" customFormat="1" ht="20.100000000000001" customHeight="1">
      <c r="A1859" s="211"/>
      <c r="B1859" s="212"/>
      <c r="C1859" s="239"/>
      <c r="D1859" s="240"/>
    </row>
    <row r="1860" spans="1:4" s="38" customFormat="1" ht="20.100000000000001" customHeight="1">
      <c r="A1860" s="211"/>
      <c r="B1860" s="212"/>
      <c r="C1860" s="239"/>
      <c r="D1860" s="240"/>
    </row>
    <row r="1861" spans="1:4" s="38" customFormat="1" ht="20.100000000000001" customHeight="1">
      <c r="A1861" s="211"/>
      <c r="B1861" s="212"/>
      <c r="C1861" s="239"/>
      <c r="D1861" s="240"/>
    </row>
    <row r="1862" spans="1:4" s="38" customFormat="1" ht="20.100000000000001" customHeight="1">
      <c r="A1862" s="211"/>
      <c r="B1862" s="212"/>
      <c r="C1862" s="239"/>
      <c r="D1862" s="240"/>
    </row>
    <row r="1863" spans="1:4" s="38" customFormat="1" ht="20.100000000000001" customHeight="1">
      <c r="A1863" s="211"/>
      <c r="B1863" s="212"/>
      <c r="C1863" s="239"/>
      <c r="D1863" s="240"/>
    </row>
    <row r="1864" spans="1:4" s="38" customFormat="1" ht="20.100000000000001" customHeight="1">
      <c r="A1864" s="211"/>
      <c r="B1864" s="212"/>
      <c r="C1864" s="239"/>
      <c r="D1864" s="240"/>
    </row>
    <row r="1865" spans="1:4" s="38" customFormat="1" ht="20.100000000000001" customHeight="1">
      <c r="A1865" s="211"/>
      <c r="B1865" s="212"/>
      <c r="C1865" s="239"/>
      <c r="D1865" s="240"/>
    </row>
    <row r="1866" spans="1:4" s="38" customFormat="1" ht="20.100000000000001" customHeight="1">
      <c r="A1866" s="211"/>
      <c r="B1866" s="212"/>
      <c r="C1866" s="239"/>
      <c r="D1866" s="240"/>
    </row>
    <row r="1867" spans="1:4" s="38" customFormat="1" ht="20.100000000000001" customHeight="1">
      <c r="A1867" s="211"/>
      <c r="B1867" s="212"/>
      <c r="C1867" s="239"/>
      <c r="D1867" s="240"/>
    </row>
    <row r="1868" spans="1:4" s="38" customFormat="1" ht="20.100000000000001" customHeight="1">
      <c r="A1868" s="211"/>
      <c r="B1868" s="212"/>
      <c r="C1868" s="239"/>
      <c r="D1868" s="240"/>
    </row>
    <row r="1869" spans="1:4" s="38" customFormat="1" ht="20.100000000000001" customHeight="1">
      <c r="A1869" s="211"/>
      <c r="B1869" s="212"/>
      <c r="C1869" s="239"/>
      <c r="D1869" s="240"/>
    </row>
    <row r="1870" spans="1:4" s="38" customFormat="1" ht="20.100000000000001" customHeight="1">
      <c r="A1870" s="211"/>
      <c r="B1870" s="212"/>
      <c r="C1870" s="239"/>
      <c r="D1870" s="240"/>
    </row>
    <row r="1871" spans="1:4" s="38" customFormat="1" ht="20.100000000000001" customHeight="1">
      <c r="A1871" s="211"/>
      <c r="B1871" s="212"/>
      <c r="C1871" s="239"/>
      <c r="D1871" s="240"/>
    </row>
    <row r="1872" spans="1:4" s="38" customFormat="1" ht="20.100000000000001" customHeight="1">
      <c r="A1872" s="211"/>
      <c r="B1872" s="212"/>
      <c r="C1872" s="239"/>
      <c r="D1872" s="240"/>
    </row>
    <row r="1873" spans="1:4" s="38" customFormat="1" ht="20.100000000000001" customHeight="1">
      <c r="A1873" s="211"/>
      <c r="B1873" s="212"/>
      <c r="C1873" s="239"/>
      <c r="D1873" s="240"/>
    </row>
    <row r="1874" spans="1:4" s="38" customFormat="1" ht="20.100000000000001" customHeight="1">
      <c r="A1874" s="211"/>
      <c r="B1874" s="212"/>
      <c r="C1874" s="239"/>
      <c r="D1874" s="240"/>
    </row>
    <row r="1875" spans="1:4" s="38" customFormat="1" ht="20.100000000000001" customHeight="1">
      <c r="A1875" s="211"/>
      <c r="B1875" s="212"/>
      <c r="C1875" s="239"/>
      <c r="D1875" s="240"/>
    </row>
    <row r="1876" spans="1:4" s="38" customFormat="1" ht="20.100000000000001" customHeight="1">
      <c r="A1876" s="211"/>
      <c r="B1876" s="212"/>
      <c r="C1876" s="239"/>
      <c r="D1876" s="240"/>
    </row>
    <row r="1877" spans="1:4" s="38" customFormat="1" ht="20.100000000000001" customHeight="1">
      <c r="A1877" s="211"/>
      <c r="B1877" s="212"/>
      <c r="C1877" s="239"/>
      <c r="D1877" s="240"/>
    </row>
    <row r="1878" spans="1:4" s="38" customFormat="1" ht="20.100000000000001" customHeight="1">
      <c r="A1878" s="211"/>
      <c r="B1878" s="212"/>
      <c r="C1878" s="239"/>
      <c r="D1878" s="240"/>
    </row>
    <row r="1879" spans="1:4" s="38" customFormat="1" ht="20.100000000000001" customHeight="1">
      <c r="A1879" s="211"/>
      <c r="B1879" s="212"/>
      <c r="C1879" s="239"/>
      <c r="D1879" s="240"/>
    </row>
    <row r="1880" spans="1:4" s="38" customFormat="1" ht="20.100000000000001" customHeight="1">
      <c r="A1880" s="211"/>
      <c r="B1880" s="212"/>
      <c r="C1880" s="239"/>
      <c r="D1880" s="240"/>
    </row>
    <row r="1881" spans="1:4" s="38" customFormat="1" ht="20.100000000000001" customHeight="1">
      <c r="A1881" s="211"/>
      <c r="B1881" s="212"/>
      <c r="C1881" s="239"/>
      <c r="D1881" s="240"/>
    </row>
    <row r="1882" spans="1:4" s="38" customFormat="1" ht="20.100000000000001" customHeight="1">
      <c r="A1882" s="211"/>
      <c r="B1882" s="212"/>
      <c r="C1882" s="239"/>
      <c r="D1882" s="240"/>
    </row>
    <row r="1883" spans="1:4" s="38" customFormat="1" ht="20.100000000000001" customHeight="1">
      <c r="A1883" s="211"/>
      <c r="B1883" s="212"/>
      <c r="C1883" s="239"/>
      <c r="D1883" s="240"/>
    </row>
    <row r="1884" spans="1:4" s="38" customFormat="1" ht="20.100000000000001" customHeight="1">
      <c r="A1884" s="211"/>
      <c r="B1884" s="212"/>
      <c r="C1884" s="239"/>
      <c r="D1884" s="242"/>
    </row>
    <row r="1885" spans="1:4" s="38" customFormat="1" ht="20.100000000000001" customHeight="1">
      <c r="A1885" s="211"/>
      <c r="B1885" s="212"/>
      <c r="C1885" s="239"/>
      <c r="D1885" s="243"/>
    </row>
    <row r="1886" spans="1:4" s="38" customFormat="1" ht="20.100000000000001" customHeight="1">
      <c r="A1886" s="211"/>
      <c r="B1886" s="212"/>
      <c r="C1886" s="239"/>
      <c r="D1886" s="243"/>
    </row>
    <row r="1887" spans="1:4" s="38" customFormat="1" ht="20.100000000000001" customHeight="1">
      <c r="A1887" s="211"/>
      <c r="B1887" s="212"/>
      <c r="C1887" s="239"/>
      <c r="D1887" s="243"/>
    </row>
    <row r="1888" spans="1:4" s="38" customFormat="1" ht="20.100000000000001" customHeight="1">
      <c r="A1888" s="211"/>
      <c r="B1888" s="212"/>
      <c r="C1888" s="239"/>
      <c r="D1888" s="243"/>
    </row>
    <row r="1889" spans="1:4" s="38" customFormat="1" ht="20.100000000000001" customHeight="1">
      <c r="A1889" s="211"/>
      <c r="B1889" s="212"/>
      <c r="C1889" s="239"/>
      <c r="D1889" s="243"/>
    </row>
    <row r="1890" spans="1:4" s="38" customFormat="1" ht="20.100000000000001" customHeight="1">
      <c r="A1890" s="211"/>
      <c r="B1890" s="212"/>
      <c r="C1890" s="239"/>
      <c r="D1890" s="243"/>
    </row>
    <row r="1891" spans="1:4" s="38" customFormat="1" ht="20.100000000000001" customHeight="1">
      <c r="A1891" s="211"/>
      <c r="B1891" s="212"/>
      <c r="C1891" s="239"/>
      <c r="D1891" s="243"/>
    </row>
    <row r="1892" spans="1:4" s="38" customFormat="1" ht="20.100000000000001" customHeight="1">
      <c r="A1892" s="211"/>
      <c r="B1892" s="212"/>
      <c r="C1892" s="239"/>
      <c r="D1892" s="243"/>
    </row>
    <row r="1893" spans="1:4" s="38" customFormat="1" ht="20.100000000000001" customHeight="1">
      <c r="A1893" s="211"/>
      <c r="B1893" s="212"/>
      <c r="C1893" s="239"/>
      <c r="D1893" s="243"/>
    </row>
    <row r="1894" spans="1:4" s="38" customFormat="1" ht="20.100000000000001" customHeight="1">
      <c r="A1894" s="211"/>
      <c r="B1894" s="212"/>
      <c r="C1894" s="239"/>
      <c r="D1894" s="243"/>
    </row>
    <row r="1895" spans="1:4" s="38" customFormat="1" ht="20.100000000000001" customHeight="1">
      <c r="A1895" s="211"/>
      <c r="B1895" s="212"/>
      <c r="C1895" s="239"/>
      <c r="D1895" s="243"/>
    </row>
    <row r="1896" spans="1:4" s="38" customFormat="1" ht="20.100000000000001" customHeight="1">
      <c r="A1896" s="211"/>
      <c r="B1896" s="212"/>
      <c r="C1896" s="239"/>
      <c r="D1896" s="243"/>
    </row>
    <row r="1897" spans="1:4" s="38" customFormat="1" ht="20.100000000000001" customHeight="1">
      <c r="A1897" s="211"/>
      <c r="B1897" s="212"/>
      <c r="C1897" s="239"/>
      <c r="D1897" s="243"/>
    </row>
    <row r="1898" spans="1:4" s="38" customFormat="1" ht="20.100000000000001" customHeight="1">
      <c r="A1898" s="211"/>
      <c r="B1898" s="212"/>
      <c r="C1898" s="239"/>
      <c r="D1898" s="244"/>
    </row>
    <row r="1899" spans="1:4" s="38" customFormat="1" ht="20.100000000000001" customHeight="1">
      <c r="A1899" s="211"/>
      <c r="B1899" s="212"/>
      <c r="C1899" s="239"/>
      <c r="D1899" s="244"/>
    </row>
    <row r="1900" spans="1:4" s="38" customFormat="1" ht="20.100000000000001" customHeight="1">
      <c r="A1900" s="211"/>
      <c r="B1900" s="212"/>
      <c r="C1900" s="239"/>
      <c r="D1900" s="244"/>
    </row>
    <row r="1901" spans="1:4" s="38" customFormat="1" ht="20.100000000000001" customHeight="1">
      <c r="A1901" s="211"/>
      <c r="B1901" s="212"/>
      <c r="C1901" s="239"/>
      <c r="D1901" s="244"/>
    </row>
    <row r="1902" spans="1:4" s="38" customFormat="1" ht="20.100000000000001" customHeight="1">
      <c r="A1902" s="211"/>
      <c r="B1902" s="212"/>
      <c r="C1902" s="239"/>
      <c r="D1902" s="245"/>
    </row>
    <row r="1903" spans="1:4" s="38" customFormat="1" ht="20.100000000000001" customHeight="1">
      <c r="A1903" s="211"/>
      <c r="B1903" s="212"/>
      <c r="C1903" s="239"/>
      <c r="D1903" s="245"/>
    </row>
    <row r="1904" spans="1:4" s="38" customFormat="1" ht="20.100000000000001" customHeight="1">
      <c r="A1904" s="211"/>
      <c r="B1904" s="212"/>
      <c r="C1904" s="239"/>
      <c r="D1904" s="245"/>
    </row>
    <row r="1905" spans="1:4" s="38" customFormat="1" ht="20.100000000000001" customHeight="1">
      <c r="A1905" s="215"/>
      <c r="B1905" s="212"/>
      <c r="C1905" s="239"/>
      <c r="D1905" s="214"/>
    </row>
    <row r="1906" spans="1:4" s="38" customFormat="1" ht="20.100000000000001" customHeight="1">
      <c r="A1906" s="215"/>
      <c r="B1906" s="212"/>
      <c r="C1906" s="239"/>
      <c r="D1906" s="213"/>
    </row>
    <row r="1907" spans="1:4" s="38" customFormat="1" ht="20.100000000000001" customHeight="1">
      <c r="A1907" s="215"/>
      <c r="B1907" s="212"/>
      <c r="C1907" s="239"/>
      <c r="D1907" s="214"/>
    </row>
    <row r="1908" spans="1:4" s="38" customFormat="1" ht="20.100000000000001" customHeight="1">
      <c r="A1908" s="215"/>
      <c r="B1908" s="212"/>
      <c r="C1908" s="239"/>
      <c r="D1908" s="214"/>
    </row>
    <row r="1909" spans="1:4" s="38" customFormat="1" ht="20.100000000000001" customHeight="1">
      <c r="A1909" s="215"/>
      <c r="B1909" s="212"/>
      <c r="C1909" s="239"/>
      <c r="D1909" s="246"/>
    </row>
    <row r="1910" spans="1:4" s="38" customFormat="1" ht="20.100000000000001" customHeight="1">
      <c r="A1910" s="215"/>
      <c r="B1910" s="212"/>
      <c r="C1910" s="239"/>
      <c r="D1910" s="247"/>
    </row>
    <row r="1911" spans="1:4" s="38" customFormat="1" ht="20.100000000000001" customHeight="1">
      <c r="A1911" s="215"/>
      <c r="B1911" s="212"/>
      <c r="C1911" s="239"/>
      <c r="D1911" s="247"/>
    </row>
    <row r="1912" spans="1:4" s="38" customFormat="1" ht="20.100000000000001" customHeight="1">
      <c r="A1912" s="215"/>
      <c r="B1912" s="212"/>
      <c r="C1912" s="239"/>
      <c r="D1912" s="247"/>
    </row>
    <row r="1913" spans="1:4" s="38" customFormat="1" ht="20.100000000000001" customHeight="1">
      <c r="A1913" s="215"/>
      <c r="B1913" s="212"/>
      <c r="C1913" s="239"/>
      <c r="D1913" s="247"/>
    </row>
    <row r="1914" spans="1:4" s="38" customFormat="1" ht="20.100000000000001" customHeight="1">
      <c r="A1914" s="215"/>
      <c r="B1914" s="212"/>
      <c r="C1914" s="239"/>
      <c r="D1914" s="247"/>
    </row>
    <row r="1915" spans="1:4" s="38" customFormat="1" ht="20.100000000000001" customHeight="1">
      <c r="A1915" s="215"/>
      <c r="B1915" s="212"/>
      <c r="C1915" s="239"/>
      <c r="D1915" s="247"/>
    </row>
    <row r="1916" spans="1:4" s="38" customFormat="1" ht="20.100000000000001" customHeight="1">
      <c r="A1916" s="215"/>
      <c r="B1916" s="212"/>
      <c r="C1916" s="239"/>
      <c r="D1916" s="247"/>
    </row>
    <row r="1917" spans="1:4" s="38" customFormat="1" ht="20.100000000000001" customHeight="1">
      <c r="A1917" s="215"/>
      <c r="B1917" s="212"/>
      <c r="C1917" s="239"/>
      <c r="D1917" s="247"/>
    </row>
    <row r="1918" spans="1:4" s="38" customFormat="1" ht="20.100000000000001" customHeight="1">
      <c r="A1918" s="215"/>
      <c r="B1918" s="212"/>
      <c r="C1918" s="239"/>
      <c r="D1918" s="247"/>
    </row>
    <row r="1919" spans="1:4" s="38" customFormat="1" ht="20.100000000000001" customHeight="1">
      <c r="A1919" s="215"/>
      <c r="B1919" s="212"/>
      <c r="C1919" s="239"/>
      <c r="D1919" s="247"/>
    </row>
    <row r="1920" spans="1:4" s="38" customFormat="1" ht="20.100000000000001" customHeight="1">
      <c r="A1920" s="215"/>
      <c r="B1920" s="212"/>
      <c r="C1920" s="239"/>
      <c r="D1920" s="247"/>
    </row>
    <row r="1921" spans="1:4" s="38" customFormat="1" ht="20.100000000000001" customHeight="1">
      <c r="A1921" s="215"/>
      <c r="B1921" s="212"/>
      <c r="C1921" s="239"/>
      <c r="D1921" s="247"/>
    </row>
    <row r="1922" spans="1:4" s="38" customFormat="1" ht="20.100000000000001" customHeight="1">
      <c r="A1922" s="215"/>
      <c r="B1922" s="212"/>
      <c r="C1922" s="239"/>
      <c r="D1922" s="247"/>
    </row>
    <row r="1923" spans="1:4" s="38" customFormat="1" ht="20.100000000000001" customHeight="1">
      <c r="A1923" s="215"/>
      <c r="B1923" s="212"/>
      <c r="C1923" s="239"/>
      <c r="D1923" s="247"/>
    </row>
    <row r="1924" spans="1:4" s="38" customFormat="1" ht="20.100000000000001" customHeight="1">
      <c r="A1924" s="215"/>
      <c r="B1924" s="212"/>
      <c r="C1924" s="239"/>
      <c r="D1924" s="247"/>
    </row>
    <row r="1925" spans="1:4" s="38" customFormat="1" ht="20.100000000000001" customHeight="1">
      <c r="A1925" s="215"/>
      <c r="B1925" s="212"/>
      <c r="C1925" s="239"/>
      <c r="D1925" s="247"/>
    </row>
    <row r="1926" spans="1:4" s="38" customFormat="1" ht="20.100000000000001" customHeight="1">
      <c r="A1926" s="215"/>
      <c r="B1926" s="212"/>
      <c r="C1926" s="239"/>
      <c r="D1926" s="247"/>
    </row>
    <row r="1927" spans="1:4" s="38" customFormat="1" ht="20.100000000000001" customHeight="1">
      <c r="A1927" s="215"/>
      <c r="B1927" s="212"/>
      <c r="C1927" s="239"/>
      <c r="D1927" s="247"/>
    </row>
    <row r="1928" spans="1:4" s="38" customFormat="1" ht="20.100000000000001" customHeight="1">
      <c r="A1928" s="215"/>
      <c r="B1928" s="212"/>
      <c r="C1928" s="239"/>
      <c r="D1928" s="247"/>
    </row>
    <row r="1929" spans="1:4" s="38" customFormat="1" ht="20.100000000000001" customHeight="1">
      <c r="A1929" s="215"/>
      <c r="B1929" s="212"/>
      <c r="C1929" s="239"/>
      <c r="D1929" s="247"/>
    </row>
    <row r="1930" spans="1:4" s="38" customFormat="1" ht="20.100000000000001" customHeight="1">
      <c r="A1930" s="215"/>
      <c r="B1930" s="212"/>
      <c r="C1930" s="239"/>
      <c r="D1930" s="248"/>
    </row>
    <row r="1931" spans="1:4" s="38" customFormat="1" ht="20.100000000000001" customHeight="1">
      <c r="A1931" s="215"/>
      <c r="B1931" s="212"/>
      <c r="C1931" s="239"/>
      <c r="D1931" s="249"/>
    </row>
    <row r="1932" spans="1:4" s="38" customFormat="1" ht="20.100000000000001" customHeight="1">
      <c r="A1932" s="215"/>
      <c r="B1932" s="212"/>
      <c r="C1932" s="239"/>
      <c r="D1932" s="249"/>
    </row>
    <row r="1933" spans="1:4" s="38" customFormat="1" ht="20.100000000000001" customHeight="1">
      <c r="A1933" s="215"/>
      <c r="B1933" s="212"/>
      <c r="C1933" s="239"/>
      <c r="D1933" s="249"/>
    </row>
    <row r="1934" spans="1:4" s="38" customFormat="1" ht="20.100000000000001" customHeight="1">
      <c r="A1934" s="215"/>
      <c r="B1934" s="212"/>
      <c r="C1934" s="239"/>
      <c r="D1934" s="249"/>
    </row>
    <row r="1935" spans="1:4" s="38" customFormat="1" ht="20.100000000000001" customHeight="1">
      <c r="A1935" s="215"/>
      <c r="B1935" s="212"/>
      <c r="C1935" s="239"/>
      <c r="D1935" s="249"/>
    </row>
    <row r="1936" spans="1:4" s="38" customFormat="1" ht="20.100000000000001" customHeight="1">
      <c r="A1936" s="215"/>
      <c r="B1936" s="212"/>
      <c r="C1936" s="239"/>
      <c r="D1936" s="249"/>
    </row>
    <row r="1937" spans="1:4" s="38" customFormat="1" ht="20.100000000000001" customHeight="1">
      <c r="A1937" s="215"/>
      <c r="B1937" s="212"/>
      <c r="C1937" s="239"/>
      <c r="D1937" s="249"/>
    </row>
    <row r="1938" spans="1:4" s="38" customFormat="1" ht="20.100000000000001" customHeight="1">
      <c r="A1938" s="215"/>
      <c r="B1938" s="212"/>
      <c r="C1938" s="239"/>
      <c r="D1938" s="249"/>
    </row>
    <row r="1939" spans="1:4" s="38" customFormat="1" ht="20.100000000000001" customHeight="1">
      <c r="A1939" s="215"/>
      <c r="B1939" s="212"/>
      <c r="C1939" s="239"/>
      <c r="D1939" s="250"/>
    </row>
    <row r="1940" spans="1:4" s="38" customFormat="1" ht="20.100000000000001" customHeight="1">
      <c r="A1940" s="241"/>
      <c r="B1940" s="212"/>
      <c r="C1940" s="239"/>
      <c r="D1940" s="247"/>
    </row>
    <row r="1941" spans="1:4" s="38" customFormat="1" ht="20.100000000000001" customHeight="1">
      <c r="A1941" s="215"/>
      <c r="B1941" s="212"/>
      <c r="C1941" s="239"/>
      <c r="D1941" s="251"/>
    </row>
    <row r="1942" spans="1:4" s="38" customFormat="1" ht="20.100000000000001" customHeight="1">
      <c r="A1942" s="215"/>
      <c r="B1942" s="212"/>
      <c r="C1942" s="239"/>
      <c r="D1942" s="252"/>
    </row>
    <row r="1943" spans="1:4" s="38" customFormat="1" ht="20.100000000000001" customHeight="1">
      <c r="A1943" s="215"/>
      <c r="B1943" s="212"/>
      <c r="C1943" s="239"/>
      <c r="D1943" s="252"/>
    </row>
    <row r="1944" spans="1:4" s="38" customFormat="1" ht="20.100000000000001" customHeight="1">
      <c r="A1944" s="216"/>
      <c r="B1944" s="212"/>
      <c r="C1944" s="239"/>
      <c r="D1944" s="253"/>
    </row>
    <row r="1945" spans="1:4" s="38" customFormat="1" ht="20.100000000000001" customHeight="1">
      <c r="A1945" s="216"/>
      <c r="B1945" s="212"/>
      <c r="C1945" s="239"/>
      <c r="D1945" s="253"/>
    </row>
    <row r="1946" spans="1:4" s="38" customFormat="1" ht="20.100000000000001" customHeight="1">
      <c r="A1946" s="216"/>
      <c r="B1946" s="212"/>
      <c r="C1946" s="239"/>
      <c r="D1946" s="247"/>
    </row>
    <row r="1947" spans="1:4" s="38" customFormat="1" ht="20.100000000000001" customHeight="1">
      <c r="A1947" s="216"/>
      <c r="B1947" s="212"/>
      <c r="C1947" s="239"/>
      <c r="D1947" s="254"/>
    </row>
    <row r="1948" spans="1:4" s="38" customFormat="1" ht="20.100000000000001" customHeight="1">
      <c r="A1948" s="216"/>
      <c r="B1948" s="212"/>
      <c r="C1948" s="239"/>
      <c r="D1948" s="255"/>
    </row>
    <row r="1949" spans="1:4" s="38" customFormat="1" ht="20.100000000000001" customHeight="1">
      <c r="A1949" s="216"/>
      <c r="B1949" s="212"/>
      <c r="C1949" s="239"/>
      <c r="D1949" s="255"/>
    </row>
    <row r="1950" spans="1:4" s="38" customFormat="1" ht="20.100000000000001" customHeight="1">
      <c r="A1950" s="216"/>
      <c r="B1950" s="212"/>
      <c r="C1950" s="239"/>
      <c r="D1950" s="255"/>
    </row>
    <row r="1951" spans="1:4" s="38" customFormat="1" ht="20.100000000000001" customHeight="1">
      <c r="A1951" s="216"/>
      <c r="B1951" s="212"/>
      <c r="C1951" s="239"/>
      <c r="D1951" s="255"/>
    </row>
    <row r="1952" spans="1:4" s="38" customFormat="1" ht="20.100000000000001" customHeight="1">
      <c r="A1952" s="216"/>
      <c r="B1952" s="212"/>
      <c r="C1952" s="239"/>
      <c r="D1952" s="247"/>
    </row>
    <row r="1953" spans="1:4" s="38" customFormat="1" ht="20.100000000000001" customHeight="1">
      <c r="A1953" s="216"/>
      <c r="B1953" s="212"/>
      <c r="C1953" s="239"/>
      <c r="D1953" s="256"/>
    </row>
    <row r="1954" spans="1:4" s="38" customFormat="1" ht="20.100000000000001" customHeight="1">
      <c r="A1954" s="216"/>
      <c r="B1954" s="212"/>
      <c r="C1954" s="239"/>
      <c r="D1954" s="257"/>
    </row>
    <row r="1955" spans="1:4" s="38" customFormat="1" ht="20.100000000000001" customHeight="1">
      <c r="A1955" s="216"/>
      <c r="B1955" s="212"/>
      <c r="C1955" s="239"/>
      <c r="D1955" s="257"/>
    </row>
    <row r="1956" spans="1:4" s="38" customFormat="1" ht="20.100000000000001" customHeight="1">
      <c r="A1956" s="216"/>
      <c r="B1956" s="212"/>
      <c r="C1956" s="239"/>
      <c r="D1956" s="257"/>
    </row>
    <row r="1957" spans="1:4" s="38" customFormat="1" ht="20.100000000000001" customHeight="1">
      <c r="A1957" s="216"/>
      <c r="B1957" s="212"/>
      <c r="C1957" s="239"/>
      <c r="D1957" s="257"/>
    </row>
    <row r="1958" spans="1:4" s="38" customFormat="1" ht="20.100000000000001" customHeight="1">
      <c r="A1958" s="216"/>
      <c r="B1958" s="212"/>
      <c r="C1958" s="239"/>
      <c r="D1958" s="257"/>
    </row>
    <row r="1959" spans="1:4" s="38" customFormat="1" ht="20.100000000000001" customHeight="1">
      <c r="A1959" s="216"/>
      <c r="B1959" s="212"/>
      <c r="C1959" s="239"/>
      <c r="D1959" s="247"/>
    </row>
    <row r="1960" spans="1:4" s="38" customFormat="1" ht="20.100000000000001" customHeight="1">
      <c r="A1960" s="216"/>
      <c r="B1960" s="212"/>
      <c r="C1960" s="239"/>
      <c r="D1960" s="214"/>
    </row>
    <row r="1961" spans="1:4" s="38" customFormat="1" ht="20.100000000000001" customHeight="1">
      <c r="A1961" s="216"/>
      <c r="B1961" s="212"/>
      <c r="C1961" s="239"/>
      <c r="D1961" s="214"/>
    </row>
    <row r="1962" spans="1:4" s="38" customFormat="1" ht="20.100000000000001" customHeight="1">
      <c r="A1962" s="216"/>
      <c r="B1962" s="212"/>
      <c r="C1962" s="239"/>
      <c r="D1962" s="247"/>
    </row>
    <row r="1963" spans="1:4" s="38" customFormat="1" ht="20.100000000000001" customHeight="1">
      <c r="A1963" s="216"/>
      <c r="B1963" s="212"/>
      <c r="C1963" s="239"/>
      <c r="D1963" s="247"/>
    </row>
    <row r="1964" spans="1:4" s="38" customFormat="1" ht="20.100000000000001" customHeight="1">
      <c r="A1964" s="216"/>
      <c r="B1964" s="212"/>
      <c r="C1964" s="239"/>
      <c r="D1964" s="247"/>
    </row>
    <row r="1965" spans="1:4" s="38" customFormat="1" ht="20.100000000000001" customHeight="1">
      <c r="A1965" s="216"/>
      <c r="B1965" s="212"/>
      <c r="C1965" s="239"/>
      <c r="D1965" s="247"/>
    </row>
    <row r="1966" spans="1:4" s="38" customFormat="1" ht="20.100000000000001" customHeight="1">
      <c r="A1966" s="216"/>
      <c r="B1966" s="212"/>
      <c r="C1966" s="239"/>
      <c r="D1966" s="247"/>
    </row>
    <row r="1967" spans="1:4" s="38" customFormat="1" ht="20.100000000000001" customHeight="1">
      <c r="A1967" s="216"/>
      <c r="B1967" s="212"/>
      <c r="C1967" s="239"/>
      <c r="D1967" s="247"/>
    </row>
    <row r="1968" spans="1:4" s="38" customFormat="1" ht="20.100000000000001" customHeight="1">
      <c r="A1968" s="216"/>
      <c r="B1968" s="212"/>
      <c r="C1968" s="239"/>
      <c r="D1968" s="247"/>
    </row>
    <row r="1969" spans="1:4" s="38" customFormat="1" ht="20.100000000000001" customHeight="1">
      <c r="A1969" s="216"/>
      <c r="B1969" s="212"/>
      <c r="C1969" s="239"/>
      <c r="D1969" s="247"/>
    </row>
    <row r="1970" spans="1:4" s="38" customFormat="1" ht="20.100000000000001" customHeight="1">
      <c r="A1970" s="216"/>
      <c r="B1970" s="212"/>
      <c r="C1970" s="239"/>
      <c r="D1970" s="247"/>
    </row>
    <row r="1971" spans="1:4" s="38" customFormat="1" ht="20.100000000000001" customHeight="1">
      <c r="A1971" s="216"/>
      <c r="B1971" s="212"/>
      <c r="C1971" s="239"/>
      <c r="D1971" s="247"/>
    </row>
    <row r="1972" spans="1:4" s="38" customFormat="1" ht="20.100000000000001" customHeight="1">
      <c r="A1972" s="216"/>
      <c r="B1972" s="212"/>
      <c r="C1972" s="239"/>
      <c r="D1972" s="247"/>
    </row>
    <row r="1973" spans="1:4" s="38" customFormat="1" ht="20.100000000000001" customHeight="1">
      <c r="A1973" s="216"/>
      <c r="B1973" s="212"/>
      <c r="C1973" s="239"/>
      <c r="D1973" s="247"/>
    </row>
    <row r="1974" spans="1:4" s="38" customFormat="1" ht="20.100000000000001" customHeight="1">
      <c r="A1974" s="216"/>
      <c r="B1974" s="212"/>
      <c r="C1974" s="239"/>
      <c r="D1974" s="247"/>
    </row>
    <row r="1975" spans="1:4" s="38" customFormat="1" ht="20.100000000000001" customHeight="1">
      <c r="A1975" s="216"/>
      <c r="B1975" s="212"/>
      <c r="C1975" s="239"/>
      <c r="D1975" s="247"/>
    </row>
    <row r="1976" spans="1:4" s="38" customFormat="1" ht="20.100000000000001" customHeight="1">
      <c r="A1976" s="216"/>
      <c r="B1976" s="212"/>
      <c r="C1976" s="239"/>
      <c r="D1976" s="247"/>
    </row>
    <row r="1977" spans="1:4" s="38" customFormat="1" ht="20.100000000000001" customHeight="1">
      <c r="A1977" s="216"/>
      <c r="B1977" s="212"/>
      <c r="C1977" s="239"/>
      <c r="D1977" s="247"/>
    </row>
    <row r="1978" spans="1:4" s="38" customFormat="1" ht="20.100000000000001" customHeight="1">
      <c r="A1978" s="216"/>
      <c r="B1978" s="212"/>
      <c r="C1978" s="239"/>
      <c r="D1978" s="247"/>
    </row>
    <row r="1979" spans="1:4" s="38" customFormat="1" ht="20.100000000000001" customHeight="1">
      <c r="A1979" s="216"/>
      <c r="B1979" s="212"/>
      <c r="C1979" s="239"/>
      <c r="D1979" s="247"/>
    </row>
    <row r="1980" spans="1:4" s="38" customFormat="1" ht="20.100000000000001" customHeight="1">
      <c r="A1980" s="216"/>
      <c r="B1980" s="212"/>
      <c r="C1980" s="239"/>
      <c r="D1980" s="247"/>
    </row>
    <row r="1981" spans="1:4" s="38" customFormat="1" ht="20.100000000000001" customHeight="1">
      <c r="A1981" s="216"/>
      <c r="B1981" s="212"/>
      <c r="C1981" s="239"/>
      <c r="D1981" s="247"/>
    </row>
    <row r="1982" spans="1:4" s="38" customFormat="1" ht="20.100000000000001" customHeight="1">
      <c r="A1982" s="216"/>
      <c r="B1982" s="212"/>
      <c r="C1982" s="239"/>
      <c r="D1982" s="247"/>
    </row>
    <row r="1983" spans="1:4" s="38" customFormat="1" ht="20.100000000000001" customHeight="1">
      <c r="A1983" s="216"/>
      <c r="B1983" s="212"/>
      <c r="C1983" s="239"/>
      <c r="D1983" s="247"/>
    </row>
    <row r="1984" spans="1:4" s="38" customFormat="1" ht="20.100000000000001" customHeight="1">
      <c r="A1984" s="216"/>
      <c r="B1984" s="212"/>
      <c r="C1984" s="239"/>
      <c r="D1984" s="247"/>
    </row>
    <row r="1985" spans="1:4" s="38" customFormat="1" ht="20.100000000000001" customHeight="1">
      <c r="A1985" s="216"/>
      <c r="B1985" s="212"/>
      <c r="C1985" s="239"/>
      <c r="D1985" s="247"/>
    </row>
    <row r="1986" spans="1:4" s="38" customFormat="1" ht="20.100000000000001" customHeight="1">
      <c r="A1986" s="216"/>
      <c r="B1986" s="212"/>
      <c r="C1986" s="239"/>
      <c r="D1986" s="247"/>
    </row>
    <row r="1987" spans="1:4" s="38" customFormat="1" ht="20.100000000000001" customHeight="1">
      <c r="A1987" s="216"/>
      <c r="B1987" s="212"/>
      <c r="C1987" s="239"/>
      <c r="D1987" s="247"/>
    </row>
    <row r="1988" spans="1:4" s="38" customFormat="1" ht="20.100000000000001" customHeight="1">
      <c r="A1988" s="216"/>
      <c r="B1988" s="212"/>
      <c r="C1988" s="239"/>
      <c r="D1988" s="247"/>
    </row>
    <row r="1989" spans="1:4" s="38" customFormat="1" ht="20.100000000000001" customHeight="1">
      <c r="A1989" s="216"/>
      <c r="B1989" s="212"/>
      <c r="C1989" s="239"/>
      <c r="D1989" s="247"/>
    </row>
    <row r="1990" spans="1:4" s="38" customFormat="1" ht="20.100000000000001" customHeight="1">
      <c r="A1990" s="216"/>
      <c r="B1990" s="212"/>
      <c r="C1990" s="239"/>
      <c r="D1990" s="247"/>
    </row>
    <row r="1991" spans="1:4" s="38" customFormat="1" ht="20.100000000000001" customHeight="1">
      <c r="A1991" s="216"/>
      <c r="B1991" s="212"/>
      <c r="C1991" s="239"/>
      <c r="D1991" s="247"/>
    </row>
    <row r="1992" spans="1:4" s="38" customFormat="1" ht="20.100000000000001" customHeight="1">
      <c r="A1992" s="216"/>
      <c r="B1992" s="212"/>
      <c r="C1992" s="239"/>
      <c r="D1992" s="247"/>
    </row>
    <row r="1993" spans="1:4" s="38" customFormat="1" ht="20.100000000000001" customHeight="1">
      <c r="A1993" s="216"/>
      <c r="B1993" s="212"/>
      <c r="C1993" s="239"/>
      <c r="D1993" s="247"/>
    </row>
    <row r="1994" spans="1:4" s="38" customFormat="1" ht="20.100000000000001" customHeight="1">
      <c r="A1994" s="216"/>
      <c r="B1994" s="212"/>
      <c r="C1994" s="239"/>
      <c r="D1994" s="247"/>
    </row>
    <row r="1995" spans="1:4" s="38" customFormat="1" ht="20.100000000000001" customHeight="1">
      <c r="A1995" s="216"/>
      <c r="B1995" s="212"/>
      <c r="C1995" s="239"/>
      <c r="D1995" s="247"/>
    </row>
    <row r="1996" spans="1:4" s="38" customFormat="1" ht="20.100000000000001" customHeight="1">
      <c r="A1996" s="216"/>
      <c r="B1996" s="212"/>
      <c r="C1996" s="239"/>
      <c r="D1996" s="247"/>
    </row>
    <row r="1997" spans="1:4" s="38" customFormat="1" ht="20.100000000000001" customHeight="1">
      <c r="A1997" s="216"/>
      <c r="B1997" s="212"/>
      <c r="C1997" s="239"/>
      <c r="D1997" s="247"/>
    </row>
    <row r="1998" spans="1:4" s="38" customFormat="1" ht="20.100000000000001" customHeight="1">
      <c r="A1998" s="216"/>
      <c r="B1998" s="212"/>
      <c r="C1998" s="239"/>
      <c r="D1998" s="247"/>
    </row>
    <row r="1999" spans="1:4" s="38" customFormat="1" ht="20.100000000000001" customHeight="1">
      <c r="A1999" s="216"/>
      <c r="B1999" s="212"/>
      <c r="C1999" s="239"/>
      <c r="D1999" s="247"/>
    </row>
    <row r="2000" spans="1:4" s="38" customFormat="1" ht="20.100000000000001" customHeight="1">
      <c r="A2000" s="216"/>
      <c r="B2000" s="212"/>
      <c r="C2000" s="239"/>
      <c r="D2000" s="247"/>
    </row>
  </sheetData>
  <sheetProtection formatRows="0" insertRows="0" deleteRows="0" selectLockedCells="1"/>
  <phoneticPr fontId="24" type="noConversion"/>
  <dataValidations count="3">
    <dataValidation type="list" allowBlank="1" showInputMessage="1" showErrorMessage="1" sqref="E1" xr:uid="{00000000-0002-0000-0D00-000000000000}">
      <formula1>"납입,분배"</formula1>
    </dataValidation>
    <dataValidation type="list" allowBlank="1" showInputMessage="1" showErrorMessage="1" error="목록에서 선택" sqref="B2:B1048576" xr:uid="{00000000-0002-0000-0D00-000001000000}">
      <formula1>펀드거래유형</formula1>
    </dataValidation>
    <dataValidation type="date" allowBlank="1" showInputMessage="1" showErrorMessage="1" error="연월일을 입력" sqref="D2 D5 D14" xr:uid="{00000000-0002-0000-0D00-000002000000}">
      <formula1>1</formula1>
      <formula2>2958465</formula2>
    </dataValidation>
  </dataValidations>
  <pageMargins left="1.1023622047244095" right="0.39370078740157483" top="0.70866141732283472" bottom="0.39370078740157483" header="0.39370078740157483" footer="0.19685039370078741"/>
  <pageSetup paperSize="9" scale="80" orientation="landscape" r:id="rId1"/>
  <headerFooter>
    <oddHeader>&amp;L&amp;"-,굵게"&amp;18 4.1. 펀드별 거래내역 (&amp;P쪽/&amp;N쪽)&amp;R
(단위 : 원)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G165"/>
  <sheetViews>
    <sheetView zoomScale="85" zoomScaleNormal="85" workbookViewId="0"/>
  </sheetViews>
  <sheetFormatPr defaultColWidth="9" defaultRowHeight="13.5"/>
  <cols>
    <col min="1" max="1" width="29.75" style="282" customWidth="1"/>
    <col min="2" max="2" width="21" style="282" customWidth="1"/>
    <col min="3" max="3" width="9.625" style="286" customWidth="1"/>
    <col min="4" max="4" width="11.25" style="348" customWidth="1"/>
    <col min="5" max="5" width="33.75" style="282" customWidth="1"/>
    <col min="6" max="7" width="4" style="282" hidden="1" customWidth="1"/>
    <col min="8" max="10" width="9" style="282"/>
    <col min="11" max="11" width="9" style="282" customWidth="1"/>
    <col min="12" max="16384" width="9" style="282"/>
  </cols>
  <sheetData>
    <row r="1" spans="1:7" ht="24.75" customHeight="1">
      <c r="A1" s="281" t="s">
        <v>645</v>
      </c>
      <c r="B1" s="281" t="s">
        <v>646</v>
      </c>
      <c r="C1" s="281" t="s">
        <v>647</v>
      </c>
      <c r="D1" s="347" t="s">
        <v>648</v>
      </c>
      <c r="E1" s="281" t="s">
        <v>649</v>
      </c>
      <c r="F1" s="281" t="s">
        <v>650</v>
      </c>
      <c r="G1" s="281" t="s">
        <v>651</v>
      </c>
    </row>
    <row r="2" spans="1:7" ht="18" customHeight="1">
      <c r="A2" s="283" t="s">
        <v>600</v>
      </c>
      <c r="B2" s="283" t="s">
        <v>652</v>
      </c>
      <c r="C2" s="284" t="s">
        <v>593</v>
      </c>
      <c r="D2" s="84">
        <v>40909</v>
      </c>
      <c r="E2" s="283" t="s">
        <v>653</v>
      </c>
      <c r="F2" s="284">
        <f>IF(B2="설립",1,0)</f>
        <v>1</v>
      </c>
      <c r="G2" s="284">
        <f>IF(B2="유출",1,0)</f>
        <v>0</v>
      </c>
    </row>
    <row r="3" spans="1:7" ht="18" customHeight="1">
      <c r="A3" s="283" t="s">
        <v>600</v>
      </c>
      <c r="B3" s="283" t="s">
        <v>652</v>
      </c>
      <c r="C3" s="284" t="s">
        <v>654</v>
      </c>
      <c r="D3" s="84">
        <v>40909</v>
      </c>
      <c r="E3" s="283" t="s">
        <v>655</v>
      </c>
      <c r="F3" s="284">
        <f t="shared" ref="F3:F66" si="0">IF(B3="설립",1,0)</f>
        <v>1</v>
      </c>
      <c r="G3" s="284">
        <f t="shared" ref="G3:G66" si="1">IF(B3="유출",1,0)</f>
        <v>0</v>
      </c>
    </row>
    <row r="4" spans="1:7" ht="18" customHeight="1">
      <c r="A4" s="283" t="s">
        <v>600</v>
      </c>
      <c r="B4" s="283" t="s">
        <v>652</v>
      </c>
      <c r="C4" s="284" t="s">
        <v>656</v>
      </c>
      <c r="D4" s="84">
        <v>40909</v>
      </c>
      <c r="E4" s="283" t="s">
        <v>655</v>
      </c>
      <c r="F4" s="284">
        <f t="shared" si="0"/>
        <v>1</v>
      </c>
      <c r="G4" s="284">
        <f t="shared" si="1"/>
        <v>0</v>
      </c>
    </row>
    <row r="5" spans="1:7" ht="18" customHeight="1">
      <c r="A5" s="283" t="s">
        <v>600</v>
      </c>
      <c r="B5" s="283" t="s">
        <v>1052</v>
      </c>
      <c r="C5" s="284" t="s">
        <v>593</v>
      </c>
      <c r="D5" s="285">
        <v>41275</v>
      </c>
      <c r="E5" s="283" t="s">
        <v>657</v>
      </c>
      <c r="F5" s="284">
        <f t="shared" si="0"/>
        <v>0</v>
      </c>
      <c r="G5" s="284">
        <f t="shared" si="1"/>
        <v>1</v>
      </c>
    </row>
    <row r="6" spans="1:7" ht="18" customHeight="1">
      <c r="A6" s="283" t="s">
        <v>600</v>
      </c>
      <c r="B6" s="283" t="s">
        <v>658</v>
      </c>
      <c r="C6" s="284" t="s">
        <v>1053</v>
      </c>
      <c r="D6" s="285">
        <v>41275</v>
      </c>
      <c r="E6" s="283" t="s">
        <v>1054</v>
      </c>
      <c r="F6" s="284">
        <f t="shared" si="0"/>
        <v>0</v>
      </c>
      <c r="G6" s="284">
        <f t="shared" si="1"/>
        <v>0</v>
      </c>
    </row>
    <row r="7" spans="1:7" ht="18" customHeight="1">
      <c r="A7" s="283" t="s">
        <v>600</v>
      </c>
      <c r="B7" s="283" t="s">
        <v>1052</v>
      </c>
      <c r="C7" s="284" t="s">
        <v>654</v>
      </c>
      <c r="D7" s="285">
        <v>41640</v>
      </c>
      <c r="E7" s="283" t="s">
        <v>657</v>
      </c>
      <c r="F7" s="284">
        <f t="shared" si="0"/>
        <v>0</v>
      </c>
      <c r="G7" s="284">
        <f t="shared" si="1"/>
        <v>1</v>
      </c>
    </row>
    <row r="8" spans="1:7" ht="18" customHeight="1">
      <c r="A8" s="283" t="s">
        <v>600</v>
      </c>
      <c r="B8" s="283" t="s">
        <v>658</v>
      </c>
      <c r="C8" s="284" t="s">
        <v>1055</v>
      </c>
      <c r="D8" s="84">
        <v>41640</v>
      </c>
      <c r="E8" s="283" t="s">
        <v>1054</v>
      </c>
      <c r="F8" s="284">
        <f t="shared" si="0"/>
        <v>0</v>
      </c>
      <c r="G8" s="284">
        <f t="shared" si="1"/>
        <v>0</v>
      </c>
    </row>
    <row r="9" spans="1:7" ht="18" customHeight="1">
      <c r="A9" s="283" t="s">
        <v>600</v>
      </c>
      <c r="B9" s="283" t="s">
        <v>1052</v>
      </c>
      <c r="C9" s="284" t="s">
        <v>656</v>
      </c>
      <c r="D9" s="84">
        <v>42005</v>
      </c>
      <c r="E9" s="283" t="s">
        <v>657</v>
      </c>
      <c r="F9" s="284">
        <f t="shared" si="0"/>
        <v>0</v>
      </c>
      <c r="G9" s="284">
        <f t="shared" si="1"/>
        <v>1</v>
      </c>
    </row>
    <row r="10" spans="1:7" ht="18" customHeight="1">
      <c r="A10" s="283" t="s">
        <v>600</v>
      </c>
      <c r="B10" s="283" t="s">
        <v>658</v>
      </c>
      <c r="C10" s="284" t="s">
        <v>1056</v>
      </c>
      <c r="D10" s="84">
        <v>42005</v>
      </c>
      <c r="E10" s="283" t="s">
        <v>1054</v>
      </c>
      <c r="F10" s="284">
        <f t="shared" si="0"/>
        <v>0</v>
      </c>
      <c r="G10" s="284">
        <f t="shared" si="1"/>
        <v>0</v>
      </c>
    </row>
    <row r="11" spans="1:7" ht="18" customHeight="1">
      <c r="A11" s="283" t="s">
        <v>600</v>
      </c>
      <c r="B11" s="283" t="s">
        <v>658</v>
      </c>
      <c r="C11" s="284" t="s">
        <v>1057</v>
      </c>
      <c r="D11" s="285">
        <v>42370</v>
      </c>
      <c r="E11" s="283" t="s">
        <v>1058</v>
      </c>
      <c r="F11" s="284">
        <f t="shared" si="0"/>
        <v>0</v>
      </c>
      <c r="G11" s="284">
        <f t="shared" si="1"/>
        <v>0</v>
      </c>
    </row>
    <row r="12" spans="1:7" ht="18" customHeight="1">
      <c r="A12" s="283" t="s">
        <v>600</v>
      </c>
      <c r="B12" s="283" t="s">
        <v>38</v>
      </c>
      <c r="C12" s="284" t="s">
        <v>1053</v>
      </c>
      <c r="D12" s="285">
        <v>42370</v>
      </c>
      <c r="E12" s="283" t="s">
        <v>1059</v>
      </c>
      <c r="F12" s="284">
        <f t="shared" si="0"/>
        <v>0</v>
      </c>
      <c r="G12" s="284">
        <f t="shared" si="1"/>
        <v>0</v>
      </c>
    </row>
    <row r="13" spans="1:7" ht="18" customHeight="1">
      <c r="A13" s="283" t="s">
        <v>600</v>
      </c>
      <c r="B13" s="283" t="s">
        <v>1051</v>
      </c>
      <c r="C13" s="284" t="s">
        <v>1053</v>
      </c>
      <c r="D13" s="285">
        <v>44196</v>
      </c>
      <c r="E13" s="283" t="s">
        <v>1060</v>
      </c>
      <c r="F13" s="284">
        <f t="shared" si="0"/>
        <v>0</v>
      </c>
      <c r="G13" s="284">
        <f t="shared" si="1"/>
        <v>0</v>
      </c>
    </row>
    <row r="14" spans="1:7" ht="18" customHeight="1">
      <c r="A14" s="283" t="s">
        <v>600</v>
      </c>
      <c r="B14" s="283" t="s">
        <v>1051</v>
      </c>
      <c r="C14" s="284" t="s">
        <v>1055</v>
      </c>
      <c r="D14" s="84">
        <v>43100</v>
      </c>
      <c r="E14" s="283" t="s">
        <v>1060</v>
      </c>
      <c r="F14" s="284">
        <f t="shared" si="0"/>
        <v>0</v>
      </c>
      <c r="G14" s="284">
        <f t="shared" si="1"/>
        <v>0</v>
      </c>
    </row>
    <row r="15" spans="1:7" ht="18" customHeight="1">
      <c r="A15" s="283" t="s">
        <v>600</v>
      </c>
      <c r="B15" s="283" t="s">
        <v>1051</v>
      </c>
      <c r="C15" s="284" t="s">
        <v>1056</v>
      </c>
      <c r="D15" s="84">
        <v>43100</v>
      </c>
      <c r="E15" s="283" t="s">
        <v>1060</v>
      </c>
      <c r="F15" s="284">
        <f t="shared" si="0"/>
        <v>0</v>
      </c>
      <c r="G15" s="284">
        <f t="shared" si="1"/>
        <v>0</v>
      </c>
    </row>
    <row r="16" spans="1:7" ht="18" customHeight="1">
      <c r="A16" s="283" t="s">
        <v>600</v>
      </c>
      <c r="B16" s="283" t="s">
        <v>1051</v>
      </c>
      <c r="C16" s="284" t="s">
        <v>1057</v>
      </c>
      <c r="D16" s="84">
        <v>43100</v>
      </c>
      <c r="E16" s="283" t="s">
        <v>1060</v>
      </c>
      <c r="F16" s="284">
        <f t="shared" si="0"/>
        <v>0</v>
      </c>
      <c r="G16" s="284">
        <f t="shared" si="1"/>
        <v>0</v>
      </c>
    </row>
    <row r="17" spans="1:7" ht="18" customHeight="1">
      <c r="A17" s="283" t="s">
        <v>601</v>
      </c>
      <c r="B17" s="283" t="s">
        <v>652</v>
      </c>
      <c r="C17" s="284" t="s">
        <v>593</v>
      </c>
      <c r="D17" s="285">
        <v>40909</v>
      </c>
      <c r="E17" s="283" t="s">
        <v>653</v>
      </c>
      <c r="F17" s="284">
        <f t="shared" si="0"/>
        <v>1</v>
      </c>
      <c r="G17" s="284">
        <f t="shared" si="1"/>
        <v>0</v>
      </c>
    </row>
    <row r="18" spans="1:7" ht="18" customHeight="1">
      <c r="A18" s="283" t="s">
        <v>601</v>
      </c>
      <c r="B18" s="283" t="s">
        <v>652</v>
      </c>
      <c r="C18" s="284" t="s">
        <v>654</v>
      </c>
      <c r="D18" s="285">
        <v>40909</v>
      </c>
      <c r="E18" s="283" t="s">
        <v>655</v>
      </c>
      <c r="F18" s="284">
        <f t="shared" si="0"/>
        <v>1</v>
      </c>
      <c r="G18" s="284">
        <f t="shared" si="1"/>
        <v>0</v>
      </c>
    </row>
    <row r="19" spans="1:7" ht="18" customHeight="1">
      <c r="A19" s="283" t="s">
        <v>601</v>
      </c>
      <c r="B19" s="283" t="s">
        <v>652</v>
      </c>
      <c r="C19" s="284" t="s">
        <v>656</v>
      </c>
      <c r="D19" s="285">
        <v>40909</v>
      </c>
      <c r="E19" s="283" t="s">
        <v>655</v>
      </c>
      <c r="F19" s="284">
        <f t="shared" si="0"/>
        <v>1</v>
      </c>
      <c r="G19" s="284">
        <f t="shared" si="1"/>
        <v>0</v>
      </c>
    </row>
    <row r="20" spans="1:7" ht="18" customHeight="1">
      <c r="A20" s="283" t="s">
        <v>601</v>
      </c>
      <c r="B20" s="283" t="s">
        <v>1051</v>
      </c>
      <c r="C20" s="284" t="s">
        <v>593</v>
      </c>
      <c r="D20" s="285">
        <v>43100</v>
      </c>
      <c r="E20" s="283"/>
      <c r="F20" s="284">
        <f t="shared" si="0"/>
        <v>0</v>
      </c>
      <c r="G20" s="284">
        <f t="shared" si="1"/>
        <v>0</v>
      </c>
    </row>
    <row r="21" spans="1:7" ht="18" customHeight="1">
      <c r="A21" s="283" t="s">
        <v>601</v>
      </c>
      <c r="B21" s="283" t="s">
        <v>1051</v>
      </c>
      <c r="C21" s="284" t="s">
        <v>654</v>
      </c>
      <c r="D21" s="285">
        <v>43100</v>
      </c>
      <c r="E21" s="283"/>
      <c r="F21" s="284">
        <f t="shared" si="0"/>
        <v>0</v>
      </c>
      <c r="G21" s="284">
        <f t="shared" si="1"/>
        <v>0</v>
      </c>
    </row>
    <row r="22" spans="1:7" ht="18" customHeight="1">
      <c r="A22" s="283" t="s">
        <v>601</v>
      </c>
      <c r="B22" s="283" t="s">
        <v>1051</v>
      </c>
      <c r="C22" s="284" t="s">
        <v>656</v>
      </c>
      <c r="D22" s="285">
        <v>43100</v>
      </c>
      <c r="E22" s="283"/>
      <c r="F22" s="284">
        <f t="shared" si="0"/>
        <v>0</v>
      </c>
      <c r="G22" s="284">
        <f t="shared" si="1"/>
        <v>0</v>
      </c>
    </row>
    <row r="23" spans="1:7" ht="18" customHeight="1">
      <c r="A23" s="283" t="s">
        <v>605</v>
      </c>
      <c r="B23" s="283" t="s">
        <v>652</v>
      </c>
      <c r="C23" s="284" t="s">
        <v>593</v>
      </c>
      <c r="D23" s="285">
        <v>40909</v>
      </c>
      <c r="E23" s="283" t="s">
        <v>653</v>
      </c>
      <c r="F23" s="284">
        <f t="shared" si="0"/>
        <v>1</v>
      </c>
      <c r="G23" s="284">
        <f t="shared" si="1"/>
        <v>0</v>
      </c>
    </row>
    <row r="24" spans="1:7" ht="18" customHeight="1">
      <c r="A24" s="283" t="s">
        <v>605</v>
      </c>
      <c r="B24" s="283" t="s">
        <v>652</v>
      </c>
      <c r="C24" s="284" t="s">
        <v>654</v>
      </c>
      <c r="D24" s="285">
        <v>40909</v>
      </c>
      <c r="E24" s="283" t="s">
        <v>655</v>
      </c>
      <c r="F24" s="284">
        <f t="shared" si="0"/>
        <v>1</v>
      </c>
      <c r="G24" s="284">
        <f t="shared" si="1"/>
        <v>0</v>
      </c>
    </row>
    <row r="25" spans="1:7" ht="18" customHeight="1">
      <c r="A25" s="283" t="s">
        <v>605</v>
      </c>
      <c r="B25" s="283" t="s">
        <v>652</v>
      </c>
      <c r="C25" s="284" t="s">
        <v>656</v>
      </c>
      <c r="D25" s="285">
        <v>40909</v>
      </c>
      <c r="E25" s="283" t="s">
        <v>655</v>
      </c>
      <c r="F25" s="284">
        <f t="shared" si="0"/>
        <v>1</v>
      </c>
      <c r="G25" s="284">
        <f t="shared" si="1"/>
        <v>0</v>
      </c>
    </row>
    <row r="26" spans="1:7" ht="18" customHeight="1">
      <c r="A26" s="283" t="s">
        <v>605</v>
      </c>
      <c r="B26" s="283" t="s">
        <v>1052</v>
      </c>
      <c r="C26" s="284" t="s">
        <v>593</v>
      </c>
      <c r="D26" s="285">
        <v>41275</v>
      </c>
      <c r="E26" s="283" t="s">
        <v>657</v>
      </c>
      <c r="F26" s="284">
        <f t="shared" si="0"/>
        <v>0</v>
      </c>
      <c r="G26" s="284">
        <f t="shared" si="1"/>
        <v>1</v>
      </c>
    </row>
    <row r="27" spans="1:7" ht="18" customHeight="1">
      <c r="A27" s="283" t="s">
        <v>605</v>
      </c>
      <c r="B27" s="283" t="s">
        <v>658</v>
      </c>
      <c r="C27" s="284" t="s">
        <v>1053</v>
      </c>
      <c r="D27" s="285">
        <v>41275</v>
      </c>
      <c r="E27" s="283" t="s">
        <v>1054</v>
      </c>
      <c r="F27" s="284">
        <f t="shared" si="0"/>
        <v>0</v>
      </c>
      <c r="G27" s="284">
        <f t="shared" si="1"/>
        <v>0</v>
      </c>
    </row>
    <row r="28" spans="1:7" ht="18" customHeight="1">
      <c r="A28" s="283" t="s">
        <v>605</v>
      </c>
      <c r="B28" s="283" t="s">
        <v>1051</v>
      </c>
      <c r="C28" s="284" t="s">
        <v>1053</v>
      </c>
      <c r="D28" s="285">
        <v>44196</v>
      </c>
      <c r="E28" s="283"/>
      <c r="F28" s="284">
        <f t="shared" si="0"/>
        <v>0</v>
      </c>
      <c r="G28" s="284">
        <f t="shared" si="1"/>
        <v>0</v>
      </c>
    </row>
    <row r="29" spans="1:7" ht="18" customHeight="1">
      <c r="A29" s="283" t="s">
        <v>605</v>
      </c>
      <c r="B29" s="283" t="s">
        <v>1051</v>
      </c>
      <c r="C29" s="284" t="s">
        <v>654</v>
      </c>
      <c r="D29" s="285">
        <v>44196</v>
      </c>
      <c r="E29" s="283"/>
      <c r="F29" s="284">
        <f t="shared" si="0"/>
        <v>0</v>
      </c>
      <c r="G29" s="284">
        <f t="shared" si="1"/>
        <v>0</v>
      </c>
    </row>
    <row r="30" spans="1:7" ht="18" customHeight="1">
      <c r="A30" s="283" t="s">
        <v>605</v>
      </c>
      <c r="B30" s="283" t="s">
        <v>1051</v>
      </c>
      <c r="C30" s="284" t="s">
        <v>656</v>
      </c>
      <c r="D30" s="285">
        <v>44196</v>
      </c>
      <c r="E30" s="283"/>
      <c r="F30" s="284">
        <f t="shared" si="0"/>
        <v>0</v>
      </c>
      <c r="G30" s="284">
        <f t="shared" si="1"/>
        <v>0</v>
      </c>
    </row>
    <row r="31" spans="1:7" ht="18" customHeight="1">
      <c r="A31" s="283"/>
      <c r="B31" s="283"/>
      <c r="C31" s="284"/>
      <c r="D31" s="285"/>
      <c r="E31" s="283"/>
      <c r="F31" s="284">
        <f t="shared" si="0"/>
        <v>0</v>
      </c>
      <c r="G31" s="284">
        <f t="shared" si="1"/>
        <v>0</v>
      </c>
    </row>
    <row r="32" spans="1:7" ht="18" customHeight="1">
      <c r="A32" s="283"/>
      <c r="B32" s="283"/>
      <c r="C32" s="284"/>
      <c r="D32" s="285"/>
      <c r="E32" s="283"/>
      <c r="F32" s="284">
        <f t="shared" si="0"/>
        <v>0</v>
      </c>
      <c r="G32" s="284">
        <f t="shared" si="1"/>
        <v>0</v>
      </c>
    </row>
    <row r="33" spans="1:7" ht="18" customHeight="1">
      <c r="A33" s="283"/>
      <c r="B33" s="283"/>
      <c r="C33" s="284"/>
      <c r="D33" s="285"/>
      <c r="E33" s="283"/>
      <c r="F33" s="284">
        <f t="shared" si="0"/>
        <v>0</v>
      </c>
      <c r="G33" s="284">
        <f t="shared" si="1"/>
        <v>0</v>
      </c>
    </row>
    <row r="34" spans="1:7" ht="18" customHeight="1">
      <c r="A34" s="283"/>
      <c r="B34" s="283"/>
      <c r="C34" s="284"/>
      <c r="D34" s="285"/>
      <c r="E34" s="283"/>
      <c r="F34" s="284">
        <f t="shared" si="0"/>
        <v>0</v>
      </c>
      <c r="G34" s="284">
        <f t="shared" si="1"/>
        <v>0</v>
      </c>
    </row>
    <row r="35" spans="1:7" ht="18" customHeight="1">
      <c r="A35" s="283"/>
      <c r="B35" s="283"/>
      <c r="C35" s="284"/>
      <c r="D35" s="285"/>
      <c r="E35" s="283"/>
      <c r="F35" s="284">
        <f t="shared" si="0"/>
        <v>0</v>
      </c>
      <c r="G35" s="284">
        <f t="shared" si="1"/>
        <v>0</v>
      </c>
    </row>
    <row r="36" spans="1:7" ht="18" customHeight="1">
      <c r="A36" s="283"/>
      <c r="B36" s="283"/>
      <c r="C36" s="284"/>
      <c r="D36" s="285"/>
      <c r="E36" s="283"/>
      <c r="F36" s="284">
        <f t="shared" si="0"/>
        <v>0</v>
      </c>
      <c r="G36" s="284">
        <f t="shared" si="1"/>
        <v>0</v>
      </c>
    </row>
    <row r="37" spans="1:7" ht="18" customHeight="1">
      <c r="A37" s="283"/>
      <c r="B37" s="283"/>
      <c r="C37" s="284"/>
      <c r="D37" s="285"/>
      <c r="E37" s="283"/>
      <c r="F37" s="284">
        <f t="shared" si="0"/>
        <v>0</v>
      </c>
      <c r="G37" s="284">
        <f t="shared" si="1"/>
        <v>0</v>
      </c>
    </row>
    <row r="38" spans="1:7" ht="18" customHeight="1">
      <c r="A38" s="283"/>
      <c r="B38" s="283"/>
      <c r="C38" s="284"/>
      <c r="D38" s="285"/>
      <c r="E38" s="283"/>
      <c r="F38" s="284">
        <f t="shared" si="0"/>
        <v>0</v>
      </c>
      <c r="G38" s="284">
        <f t="shared" si="1"/>
        <v>0</v>
      </c>
    </row>
    <row r="39" spans="1:7" ht="18" customHeight="1">
      <c r="A39" s="283"/>
      <c r="B39" s="283"/>
      <c r="C39" s="284"/>
      <c r="D39" s="285"/>
      <c r="E39" s="283"/>
      <c r="F39" s="284">
        <f t="shared" si="0"/>
        <v>0</v>
      </c>
      <c r="G39" s="284">
        <f t="shared" si="1"/>
        <v>0</v>
      </c>
    </row>
    <row r="40" spans="1:7" ht="18" customHeight="1">
      <c r="A40" s="283"/>
      <c r="B40" s="283"/>
      <c r="C40" s="284"/>
      <c r="D40" s="285"/>
      <c r="E40" s="283"/>
      <c r="F40" s="284">
        <f t="shared" si="0"/>
        <v>0</v>
      </c>
      <c r="G40" s="284">
        <f t="shared" si="1"/>
        <v>0</v>
      </c>
    </row>
    <row r="41" spans="1:7" ht="18" customHeight="1">
      <c r="A41" s="283"/>
      <c r="B41" s="283"/>
      <c r="C41" s="284"/>
      <c r="D41" s="285"/>
      <c r="E41" s="283"/>
      <c r="F41" s="284">
        <f t="shared" si="0"/>
        <v>0</v>
      </c>
      <c r="G41" s="284">
        <f t="shared" si="1"/>
        <v>0</v>
      </c>
    </row>
    <row r="42" spans="1:7" ht="18" customHeight="1">
      <c r="A42" s="283"/>
      <c r="B42" s="283"/>
      <c r="C42" s="284"/>
      <c r="D42" s="285"/>
      <c r="E42" s="283"/>
      <c r="F42" s="284">
        <f t="shared" si="0"/>
        <v>0</v>
      </c>
      <c r="G42" s="284">
        <f t="shared" si="1"/>
        <v>0</v>
      </c>
    </row>
    <row r="43" spans="1:7" ht="18" customHeight="1">
      <c r="A43" s="283"/>
      <c r="B43" s="283"/>
      <c r="C43" s="284"/>
      <c r="D43" s="285"/>
      <c r="E43" s="283"/>
      <c r="F43" s="284">
        <f t="shared" si="0"/>
        <v>0</v>
      </c>
      <c r="G43" s="284">
        <f t="shared" si="1"/>
        <v>0</v>
      </c>
    </row>
    <row r="44" spans="1:7" ht="18" customHeight="1">
      <c r="A44" s="283"/>
      <c r="B44" s="283"/>
      <c r="C44" s="284"/>
      <c r="D44" s="285"/>
      <c r="E44" s="283"/>
      <c r="F44" s="284">
        <f t="shared" si="0"/>
        <v>0</v>
      </c>
      <c r="G44" s="284">
        <f t="shared" si="1"/>
        <v>0</v>
      </c>
    </row>
    <row r="45" spans="1:7" ht="18" customHeight="1">
      <c r="A45" s="283"/>
      <c r="B45" s="283"/>
      <c r="C45" s="284"/>
      <c r="D45" s="285"/>
      <c r="E45" s="283"/>
      <c r="F45" s="284">
        <f t="shared" si="0"/>
        <v>0</v>
      </c>
      <c r="G45" s="284">
        <f t="shared" si="1"/>
        <v>0</v>
      </c>
    </row>
    <row r="46" spans="1:7" ht="18" customHeight="1">
      <c r="A46" s="283"/>
      <c r="B46" s="283"/>
      <c r="C46" s="284"/>
      <c r="D46" s="285"/>
      <c r="E46" s="283"/>
      <c r="F46" s="284">
        <f t="shared" si="0"/>
        <v>0</v>
      </c>
      <c r="G46" s="284">
        <f t="shared" si="1"/>
        <v>0</v>
      </c>
    </row>
    <row r="47" spans="1:7" ht="18" customHeight="1">
      <c r="A47" s="283"/>
      <c r="B47" s="283"/>
      <c r="C47" s="284"/>
      <c r="D47" s="285"/>
      <c r="E47" s="283"/>
      <c r="F47" s="284">
        <f t="shared" si="0"/>
        <v>0</v>
      </c>
      <c r="G47" s="284">
        <f t="shared" si="1"/>
        <v>0</v>
      </c>
    </row>
    <row r="48" spans="1:7" ht="18" customHeight="1">
      <c r="A48" s="283"/>
      <c r="B48" s="283"/>
      <c r="C48" s="284"/>
      <c r="D48" s="285"/>
      <c r="E48" s="283"/>
      <c r="F48" s="284">
        <f t="shared" si="0"/>
        <v>0</v>
      </c>
      <c r="G48" s="284">
        <f t="shared" si="1"/>
        <v>0</v>
      </c>
    </row>
    <row r="49" spans="1:7" ht="18" customHeight="1">
      <c r="A49" s="283"/>
      <c r="B49" s="283"/>
      <c r="C49" s="284"/>
      <c r="D49" s="285"/>
      <c r="E49" s="283"/>
      <c r="F49" s="284">
        <f t="shared" si="0"/>
        <v>0</v>
      </c>
      <c r="G49" s="284">
        <f t="shared" si="1"/>
        <v>0</v>
      </c>
    </row>
    <row r="50" spans="1:7" ht="18" customHeight="1">
      <c r="A50" s="283"/>
      <c r="B50" s="283"/>
      <c r="C50" s="284"/>
      <c r="D50" s="285"/>
      <c r="E50" s="283"/>
      <c r="F50" s="284">
        <f t="shared" si="0"/>
        <v>0</v>
      </c>
      <c r="G50" s="284">
        <f t="shared" si="1"/>
        <v>0</v>
      </c>
    </row>
    <row r="51" spans="1:7" ht="18" customHeight="1">
      <c r="A51" s="283"/>
      <c r="B51" s="283"/>
      <c r="C51" s="284"/>
      <c r="D51" s="285"/>
      <c r="E51" s="283"/>
      <c r="F51" s="284">
        <f t="shared" si="0"/>
        <v>0</v>
      </c>
      <c r="G51" s="284">
        <f t="shared" si="1"/>
        <v>0</v>
      </c>
    </row>
    <row r="52" spans="1:7" ht="18" customHeight="1">
      <c r="A52" s="283"/>
      <c r="B52" s="283"/>
      <c r="C52" s="284"/>
      <c r="D52" s="285"/>
      <c r="E52" s="283"/>
      <c r="F52" s="284">
        <f t="shared" si="0"/>
        <v>0</v>
      </c>
      <c r="G52" s="284">
        <f t="shared" si="1"/>
        <v>0</v>
      </c>
    </row>
    <row r="53" spans="1:7" ht="18" customHeight="1">
      <c r="A53" s="283"/>
      <c r="B53" s="283"/>
      <c r="C53" s="284"/>
      <c r="D53" s="285"/>
      <c r="E53" s="283"/>
      <c r="F53" s="284">
        <f t="shared" si="0"/>
        <v>0</v>
      </c>
      <c r="G53" s="284">
        <f t="shared" si="1"/>
        <v>0</v>
      </c>
    </row>
    <row r="54" spans="1:7" ht="18" customHeight="1">
      <c r="A54" s="283"/>
      <c r="B54" s="283"/>
      <c r="C54" s="284"/>
      <c r="D54" s="285"/>
      <c r="E54" s="283"/>
      <c r="F54" s="284">
        <f t="shared" si="0"/>
        <v>0</v>
      </c>
      <c r="G54" s="284">
        <f t="shared" si="1"/>
        <v>0</v>
      </c>
    </row>
    <row r="55" spans="1:7" ht="18" customHeight="1">
      <c r="A55" s="283"/>
      <c r="B55" s="283"/>
      <c r="C55" s="284"/>
      <c r="D55" s="285"/>
      <c r="E55" s="283"/>
      <c r="F55" s="284">
        <f t="shared" si="0"/>
        <v>0</v>
      </c>
      <c r="G55" s="284">
        <f t="shared" si="1"/>
        <v>0</v>
      </c>
    </row>
    <row r="56" spans="1:7" ht="18" customHeight="1">
      <c r="A56" s="283"/>
      <c r="B56" s="283"/>
      <c r="C56" s="284"/>
      <c r="D56" s="285"/>
      <c r="E56" s="283"/>
      <c r="F56" s="284">
        <f t="shared" si="0"/>
        <v>0</v>
      </c>
      <c r="G56" s="284">
        <f t="shared" si="1"/>
        <v>0</v>
      </c>
    </row>
    <row r="57" spans="1:7" ht="18" customHeight="1">
      <c r="A57" s="283"/>
      <c r="B57" s="283"/>
      <c r="C57" s="284"/>
      <c r="D57" s="285"/>
      <c r="E57" s="283"/>
      <c r="F57" s="284">
        <f t="shared" si="0"/>
        <v>0</v>
      </c>
      <c r="G57" s="284">
        <f t="shared" si="1"/>
        <v>0</v>
      </c>
    </row>
    <row r="58" spans="1:7" ht="18" customHeight="1">
      <c r="A58" s="283"/>
      <c r="B58" s="283"/>
      <c r="C58" s="284"/>
      <c r="D58" s="285"/>
      <c r="E58" s="283"/>
      <c r="F58" s="284">
        <f t="shared" si="0"/>
        <v>0</v>
      </c>
      <c r="G58" s="284">
        <f t="shared" si="1"/>
        <v>0</v>
      </c>
    </row>
    <row r="59" spans="1:7" ht="18" customHeight="1">
      <c r="A59" s="283"/>
      <c r="B59" s="283"/>
      <c r="C59" s="284"/>
      <c r="D59" s="285"/>
      <c r="E59" s="283"/>
      <c r="F59" s="284">
        <f t="shared" si="0"/>
        <v>0</v>
      </c>
      <c r="G59" s="284">
        <f t="shared" si="1"/>
        <v>0</v>
      </c>
    </row>
    <row r="60" spans="1:7" ht="18" customHeight="1">
      <c r="A60" s="283"/>
      <c r="B60" s="283"/>
      <c r="C60" s="284"/>
      <c r="D60" s="285"/>
      <c r="E60" s="283"/>
      <c r="F60" s="284">
        <f t="shared" si="0"/>
        <v>0</v>
      </c>
      <c r="G60" s="284">
        <f t="shared" si="1"/>
        <v>0</v>
      </c>
    </row>
    <row r="61" spans="1:7" ht="18" customHeight="1">
      <c r="A61" s="283"/>
      <c r="B61" s="283"/>
      <c r="C61" s="284"/>
      <c r="D61" s="285"/>
      <c r="E61" s="283"/>
      <c r="F61" s="284">
        <f t="shared" si="0"/>
        <v>0</v>
      </c>
      <c r="G61" s="284">
        <f t="shared" si="1"/>
        <v>0</v>
      </c>
    </row>
    <row r="62" spans="1:7" ht="18" customHeight="1">
      <c r="A62" s="283"/>
      <c r="B62" s="283"/>
      <c r="C62" s="284"/>
      <c r="D62" s="285"/>
      <c r="E62" s="283"/>
      <c r="F62" s="284">
        <f t="shared" si="0"/>
        <v>0</v>
      </c>
      <c r="G62" s="284">
        <f t="shared" si="1"/>
        <v>0</v>
      </c>
    </row>
    <row r="63" spans="1:7" ht="18" customHeight="1">
      <c r="A63" s="283"/>
      <c r="B63" s="283"/>
      <c r="C63" s="284"/>
      <c r="D63" s="285"/>
      <c r="E63" s="283"/>
      <c r="F63" s="284">
        <f t="shared" si="0"/>
        <v>0</v>
      </c>
      <c r="G63" s="284">
        <f t="shared" si="1"/>
        <v>0</v>
      </c>
    </row>
    <row r="64" spans="1:7" ht="18" customHeight="1">
      <c r="A64" s="283"/>
      <c r="B64" s="283"/>
      <c r="C64" s="284"/>
      <c r="D64" s="285"/>
      <c r="E64" s="283"/>
      <c r="F64" s="284">
        <f t="shared" si="0"/>
        <v>0</v>
      </c>
      <c r="G64" s="284">
        <f t="shared" si="1"/>
        <v>0</v>
      </c>
    </row>
    <row r="65" spans="1:7" ht="18" customHeight="1">
      <c r="A65" s="283"/>
      <c r="B65" s="283"/>
      <c r="C65" s="284"/>
      <c r="D65" s="285"/>
      <c r="E65" s="283"/>
      <c r="F65" s="284">
        <f t="shared" si="0"/>
        <v>0</v>
      </c>
      <c r="G65" s="284">
        <f t="shared" si="1"/>
        <v>0</v>
      </c>
    </row>
    <row r="66" spans="1:7" ht="18" customHeight="1">
      <c r="A66" s="283"/>
      <c r="B66" s="283"/>
      <c r="C66" s="284"/>
      <c r="D66" s="285"/>
      <c r="E66" s="283"/>
      <c r="F66" s="284">
        <f t="shared" si="0"/>
        <v>0</v>
      </c>
      <c r="G66" s="284">
        <f t="shared" si="1"/>
        <v>0</v>
      </c>
    </row>
    <row r="67" spans="1:7" ht="18" customHeight="1">
      <c r="A67" s="283"/>
      <c r="B67" s="283"/>
      <c r="C67" s="284"/>
      <c r="D67" s="285"/>
      <c r="E67" s="283"/>
      <c r="F67" s="284">
        <f t="shared" ref="F67:F130" si="2">IF(B67="설립",1,0)</f>
        <v>0</v>
      </c>
      <c r="G67" s="284">
        <f t="shared" ref="G67:G130" si="3">IF(B67="유출",1,0)</f>
        <v>0</v>
      </c>
    </row>
    <row r="68" spans="1:7" ht="18" customHeight="1">
      <c r="A68" s="283"/>
      <c r="B68" s="283"/>
      <c r="C68" s="284"/>
      <c r="D68" s="285"/>
      <c r="E68" s="283"/>
      <c r="F68" s="284">
        <f t="shared" si="2"/>
        <v>0</v>
      </c>
      <c r="G68" s="284">
        <f t="shared" si="3"/>
        <v>0</v>
      </c>
    </row>
    <row r="69" spans="1:7" ht="18" customHeight="1">
      <c r="A69" s="283"/>
      <c r="B69" s="283"/>
      <c r="C69" s="284"/>
      <c r="D69" s="285"/>
      <c r="E69" s="283"/>
      <c r="F69" s="284">
        <f t="shared" si="2"/>
        <v>0</v>
      </c>
      <c r="G69" s="284">
        <f t="shared" si="3"/>
        <v>0</v>
      </c>
    </row>
    <row r="70" spans="1:7" ht="18" customHeight="1">
      <c r="A70" s="283"/>
      <c r="B70" s="283"/>
      <c r="C70" s="284"/>
      <c r="D70" s="285"/>
      <c r="E70" s="283"/>
      <c r="F70" s="284">
        <f t="shared" si="2"/>
        <v>0</v>
      </c>
      <c r="G70" s="284">
        <f t="shared" si="3"/>
        <v>0</v>
      </c>
    </row>
    <row r="71" spans="1:7" ht="18" customHeight="1">
      <c r="A71" s="283"/>
      <c r="B71" s="283"/>
      <c r="C71" s="284"/>
      <c r="D71" s="285"/>
      <c r="E71" s="283"/>
      <c r="F71" s="284">
        <f t="shared" si="2"/>
        <v>0</v>
      </c>
      <c r="G71" s="284">
        <f t="shared" si="3"/>
        <v>0</v>
      </c>
    </row>
    <row r="72" spans="1:7" ht="18" customHeight="1">
      <c r="A72" s="283"/>
      <c r="B72" s="283"/>
      <c r="C72" s="284"/>
      <c r="D72" s="285"/>
      <c r="E72" s="283"/>
      <c r="F72" s="284">
        <f t="shared" si="2"/>
        <v>0</v>
      </c>
      <c r="G72" s="284">
        <f t="shared" si="3"/>
        <v>0</v>
      </c>
    </row>
    <row r="73" spans="1:7" ht="18" customHeight="1">
      <c r="A73" s="283"/>
      <c r="B73" s="283"/>
      <c r="C73" s="284"/>
      <c r="D73" s="285"/>
      <c r="E73" s="283"/>
      <c r="F73" s="284">
        <f t="shared" si="2"/>
        <v>0</v>
      </c>
      <c r="G73" s="284">
        <f t="shared" si="3"/>
        <v>0</v>
      </c>
    </row>
    <row r="74" spans="1:7" ht="18" customHeight="1">
      <c r="A74" s="283"/>
      <c r="B74" s="283"/>
      <c r="C74" s="284"/>
      <c r="D74" s="285"/>
      <c r="E74" s="283"/>
      <c r="F74" s="284">
        <f t="shared" si="2"/>
        <v>0</v>
      </c>
      <c r="G74" s="284">
        <f t="shared" si="3"/>
        <v>0</v>
      </c>
    </row>
    <row r="75" spans="1:7" ht="18" customHeight="1">
      <c r="A75" s="283"/>
      <c r="B75" s="283"/>
      <c r="C75" s="284"/>
      <c r="D75" s="285"/>
      <c r="E75" s="283"/>
      <c r="F75" s="284">
        <f t="shared" si="2"/>
        <v>0</v>
      </c>
      <c r="G75" s="284">
        <f t="shared" si="3"/>
        <v>0</v>
      </c>
    </row>
    <row r="76" spans="1:7" ht="18" customHeight="1">
      <c r="A76" s="283"/>
      <c r="B76" s="283"/>
      <c r="C76" s="284"/>
      <c r="D76" s="285"/>
      <c r="E76" s="283"/>
      <c r="F76" s="284">
        <f t="shared" si="2"/>
        <v>0</v>
      </c>
      <c r="G76" s="284">
        <f t="shared" si="3"/>
        <v>0</v>
      </c>
    </row>
    <row r="77" spans="1:7" ht="18" customHeight="1">
      <c r="A77" s="283"/>
      <c r="B77" s="283"/>
      <c r="C77" s="284"/>
      <c r="D77" s="285"/>
      <c r="E77" s="283"/>
      <c r="F77" s="284">
        <f t="shared" si="2"/>
        <v>0</v>
      </c>
      <c r="G77" s="284">
        <f t="shared" si="3"/>
        <v>0</v>
      </c>
    </row>
    <row r="78" spans="1:7" ht="18" customHeight="1">
      <c r="A78" s="283"/>
      <c r="B78" s="283"/>
      <c r="C78" s="284"/>
      <c r="D78" s="285"/>
      <c r="E78" s="283"/>
      <c r="F78" s="284">
        <f t="shared" si="2"/>
        <v>0</v>
      </c>
      <c r="G78" s="284">
        <f t="shared" si="3"/>
        <v>0</v>
      </c>
    </row>
    <row r="79" spans="1:7" ht="18" customHeight="1">
      <c r="A79" s="283"/>
      <c r="B79" s="283"/>
      <c r="C79" s="284"/>
      <c r="D79" s="285"/>
      <c r="E79" s="283"/>
      <c r="F79" s="284">
        <f t="shared" si="2"/>
        <v>0</v>
      </c>
      <c r="G79" s="284">
        <f t="shared" si="3"/>
        <v>0</v>
      </c>
    </row>
    <row r="80" spans="1:7" ht="18" customHeight="1">
      <c r="A80" s="283"/>
      <c r="B80" s="283"/>
      <c r="C80" s="284"/>
      <c r="D80" s="285"/>
      <c r="E80" s="283"/>
      <c r="F80" s="284">
        <f t="shared" si="2"/>
        <v>0</v>
      </c>
      <c r="G80" s="284">
        <f t="shared" si="3"/>
        <v>0</v>
      </c>
    </row>
    <row r="81" spans="1:7" ht="18" customHeight="1">
      <c r="A81" s="283"/>
      <c r="B81" s="283"/>
      <c r="C81" s="284"/>
      <c r="D81" s="285"/>
      <c r="E81" s="283"/>
      <c r="F81" s="284">
        <f t="shared" si="2"/>
        <v>0</v>
      </c>
      <c r="G81" s="284">
        <f t="shared" si="3"/>
        <v>0</v>
      </c>
    </row>
    <row r="82" spans="1:7" ht="18" customHeight="1">
      <c r="A82" s="283"/>
      <c r="B82" s="283"/>
      <c r="C82" s="284"/>
      <c r="D82" s="285"/>
      <c r="E82" s="283"/>
      <c r="F82" s="284">
        <f t="shared" si="2"/>
        <v>0</v>
      </c>
      <c r="G82" s="284">
        <f t="shared" si="3"/>
        <v>0</v>
      </c>
    </row>
    <row r="83" spans="1:7" ht="18" customHeight="1">
      <c r="A83" s="283"/>
      <c r="B83" s="283"/>
      <c r="C83" s="284"/>
      <c r="D83" s="285"/>
      <c r="E83" s="283"/>
      <c r="F83" s="284">
        <f t="shared" si="2"/>
        <v>0</v>
      </c>
      <c r="G83" s="284">
        <f t="shared" si="3"/>
        <v>0</v>
      </c>
    </row>
    <row r="84" spans="1:7" ht="18" customHeight="1">
      <c r="A84" s="283"/>
      <c r="B84" s="283"/>
      <c r="C84" s="284"/>
      <c r="D84" s="285"/>
      <c r="E84" s="283"/>
      <c r="F84" s="284">
        <f t="shared" si="2"/>
        <v>0</v>
      </c>
      <c r="G84" s="284">
        <f t="shared" si="3"/>
        <v>0</v>
      </c>
    </row>
    <row r="85" spans="1:7" ht="18" customHeight="1">
      <c r="A85" s="283"/>
      <c r="B85" s="283"/>
      <c r="C85" s="284"/>
      <c r="D85" s="285"/>
      <c r="E85" s="283"/>
      <c r="F85" s="284">
        <f t="shared" si="2"/>
        <v>0</v>
      </c>
      <c r="G85" s="284">
        <f t="shared" si="3"/>
        <v>0</v>
      </c>
    </row>
    <row r="86" spans="1:7" ht="18" customHeight="1">
      <c r="A86" s="283"/>
      <c r="B86" s="283"/>
      <c r="C86" s="284"/>
      <c r="D86" s="285"/>
      <c r="E86" s="283"/>
      <c r="F86" s="284">
        <f t="shared" si="2"/>
        <v>0</v>
      </c>
      <c r="G86" s="284">
        <f t="shared" si="3"/>
        <v>0</v>
      </c>
    </row>
    <row r="87" spans="1:7" ht="18" customHeight="1">
      <c r="A87" s="283"/>
      <c r="B87" s="283"/>
      <c r="C87" s="284"/>
      <c r="D87" s="285"/>
      <c r="E87" s="283"/>
      <c r="F87" s="284">
        <f t="shared" si="2"/>
        <v>0</v>
      </c>
      <c r="G87" s="284">
        <f t="shared" si="3"/>
        <v>0</v>
      </c>
    </row>
    <row r="88" spans="1:7" ht="18" customHeight="1">
      <c r="A88" s="283"/>
      <c r="B88" s="283"/>
      <c r="C88" s="284"/>
      <c r="D88" s="285"/>
      <c r="E88" s="283"/>
      <c r="F88" s="284">
        <f t="shared" si="2"/>
        <v>0</v>
      </c>
      <c r="G88" s="284">
        <f t="shared" si="3"/>
        <v>0</v>
      </c>
    </row>
    <row r="89" spans="1:7" ht="18" customHeight="1">
      <c r="A89" s="283"/>
      <c r="B89" s="283"/>
      <c r="C89" s="284"/>
      <c r="D89" s="285"/>
      <c r="E89" s="283"/>
      <c r="F89" s="284">
        <f t="shared" si="2"/>
        <v>0</v>
      </c>
      <c r="G89" s="284">
        <f t="shared" si="3"/>
        <v>0</v>
      </c>
    </row>
    <row r="90" spans="1:7" ht="18" customHeight="1">
      <c r="A90" s="283"/>
      <c r="B90" s="283"/>
      <c r="C90" s="284"/>
      <c r="D90" s="285"/>
      <c r="E90" s="283"/>
      <c r="F90" s="284">
        <f t="shared" si="2"/>
        <v>0</v>
      </c>
      <c r="G90" s="284">
        <f t="shared" si="3"/>
        <v>0</v>
      </c>
    </row>
    <row r="91" spans="1:7" ht="18" customHeight="1">
      <c r="A91" s="283"/>
      <c r="B91" s="283"/>
      <c r="C91" s="284"/>
      <c r="D91" s="285"/>
      <c r="E91" s="283"/>
      <c r="F91" s="284">
        <f t="shared" si="2"/>
        <v>0</v>
      </c>
      <c r="G91" s="284">
        <f t="shared" si="3"/>
        <v>0</v>
      </c>
    </row>
    <row r="92" spans="1:7" ht="18" customHeight="1">
      <c r="A92" s="283"/>
      <c r="B92" s="283"/>
      <c r="C92" s="284"/>
      <c r="D92" s="285"/>
      <c r="E92" s="283"/>
      <c r="F92" s="284">
        <f t="shared" si="2"/>
        <v>0</v>
      </c>
      <c r="G92" s="284">
        <f t="shared" si="3"/>
        <v>0</v>
      </c>
    </row>
    <row r="93" spans="1:7" ht="18" customHeight="1">
      <c r="A93" s="283"/>
      <c r="B93" s="283"/>
      <c r="C93" s="284"/>
      <c r="D93" s="285"/>
      <c r="E93" s="283"/>
      <c r="F93" s="284">
        <f t="shared" si="2"/>
        <v>0</v>
      </c>
      <c r="G93" s="284">
        <f t="shared" si="3"/>
        <v>0</v>
      </c>
    </row>
    <row r="94" spans="1:7" ht="18" customHeight="1">
      <c r="A94" s="283"/>
      <c r="B94" s="283"/>
      <c r="C94" s="284"/>
      <c r="D94" s="285"/>
      <c r="E94" s="283"/>
      <c r="F94" s="284">
        <f t="shared" si="2"/>
        <v>0</v>
      </c>
      <c r="G94" s="284">
        <f t="shared" si="3"/>
        <v>0</v>
      </c>
    </row>
    <row r="95" spans="1:7" ht="18" customHeight="1">
      <c r="A95" s="283"/>
      <c r="B95" s="283"/>
      <c r="C95" s="284"/>
      <c r="D95" s="285"/>
      <c r="E95" s="283"/>
      <c r="F95" s="284">
        <f t="shared" si="2"/>
        <v>0</v>
      </c>
      <c r="G95" s="284">
        <f t="shared" si="3"/>
        <v>0</v>
      </c>
    </row>
    <row r="96" spans="1:7" ht="18" customHeight="1">
      <c r="A96" s="283"/>
      <c r="B96" s="283"/>
      <c r="C96" s="284"/>
      <c r="D96" s="285"/>
      <c r="E96" s="283"/>
      <c r="F96" s="284">
        <f t="shared" si="2"/>
        <v>0</v>
      </c>
      <c r="G96" s="284">
        <f t="shared" si="3"/>
        <v>0</v>
      </c>
    </row>
    <row r="97" spans="1:7" ht="18" customHeight="1">
      <c r="A97" s="283"/>
      <c r="B97" s="283"/>
      <c r="C97" s="284"/>
      <c r="D97" s="285"/>
      <c r="E97" s="283"/>
      <c r="F97" s="284">
        <f t="shared" si="2"/>
        <v>0</v>
      </c>
      <c r="G97" s="284">
        <f t="shared" si="3"/>
        <v>0</v>
      </c>
    </row>
    <row r="98" spans="1:7" ht="18" customHeight="1">
      <c r="A98" s="283"/>
      <c r="B98" s="283"/>
      <c r="C98" s="284"/>
      <c r="D98" s="285"/>
      <c r="E98" s="283"/>
      <c r="F98" s="284">
        <f t="shared" si="2"/>
        <v>0</v>
      </c>
      <c r="G98" s="284">
        <f t="shared" si="3"/>
        <v>0</v>
      </c>
    </row>
    <row r="99" spans="1:7" ht="18" customHeight="1">
      <c r="A99" s="283"/>
      <c r="B99" s="283"/>
      <c r="C99" s="284"/>
      <c r="D99" s="285"/>
      <c r="E99" s="283"/>
      <c r="F99" s="284">
        <f t="shared" si="2"/>
        <v>0</v>
      </c>
      <c r="G99" s="284">
        <f t="shared" si="3"/>
        <v>0</v>
      </c>
    </row>
    <row r="100" spans="1:7" ht="18" customHeight="1">
      <c r="A100" s="283"/>
      <c r="B100" s="283"/>
      <c r="C100" s="284"/>
      <c r="D100" s="285"/>
      <c r="E100" s="283"/>
      <c r="F100" s="284">
        <f t="shared" si="2"/>
        <v>0</v>
      </c>
      <c r="G100" s="284">
        <f t="shared" si="3"/>
        <v>0</v>
      </c>
    </row>
    <row r="101" spans="1:7" ht="18" customHeight="1">
      <c r="A101" s="283"/>
      <c r="B101" s="283"/>
      <c r="C101" s="284"/>
      <c r="D101" s="285"/>
      <c r="E101" s="283"/>
      <c r="F101" s="284">
        <f t="shared" si="2"/>
        <v>0</v>
      </c>
      <c r="G101" s="284">
        <f t="shared" si="3"/>
        <v>0</v>
      </c>
    </row>
    <row r="102" spans="1:7" ht="18" customHeight="1">
      <c r="A102" s="283"/>
      <c r="B102" s="283"/>
      <c r="C102" s="284"/>
      <c r="D102" s="285"/>
      <c r="E102" s="283"/>
      <c r="F102" s="284">
        <f t="shared" si="2"/>
        <v>0</v>
      </c>
      <c r="G102" s="284">
        <f t="shared" si="3"/>
        <v>0</v>
      </c>
    </row>
    <row r="103" spans="1:7" ht="18" customHeight="1">
      <c r="A103" s="283"/>
      <c r="B103" s="283"/>
      <c r="C103" s="284"/>
      <c r="D103" s="285"/>
      <c r="E103" s="283"/>
      <c r="F103" s="284">
        <f t="shared" si="2"/>
        <v>0</v>
      </c>
      <c r="G103" s="284">
        <f t="shared" si="3"/>
        <v>0</v>
      </c>
    </row>
    <row r="104" spans="1:7" ht="18" customHeight="1">
      <c r="A104" s="283"/>
      <c r="B104" s="283"/>
      <c r="C104" s="284"/>
      <c r="D104" s="285"/>
      <c r="E104" s="283"/>
      <c r="F104" s="284">
        <f t="shared" si="2"/>
        <v>0</v>
      </c>
      <c r="G104" s="284">
        <f t="shared" si="3"/>
        <v>0</v>
      </c>
    </row>
    <row r="105" spans="1:7" ht="18" customHeight="1">
      <c r="A105" s="283"/>
      <c r="B105" s="283"/>
      <c r="C105" s="284"/>
      <c r="D105" s="285"/>
      <c r="E105" s="283"/>
      <c r="F105" s="284">
        <f t="shared" si="2"/>
        <v>0</v>
      </c>
      <c r="G105" s="284">
        <f t="shared" si="3"/>
        <v>0</v>
      </c>
    </row>
    <row r="106" spans="1:7" ht="18" customHeight="1">
      <c r="A106" s="283"/>
      <c r="B106" s="283"/>
      <c r="C106" s="284"/>
      <c r="D106" s="285"/>
      <c r="E106" s="283"/>
      <c r="F106" s="284">
        <f t="shared" si="2"/>
        <v>0</v>
      </c>
      <c r="G106" s="284">
        <f t="shared" si="3"/>
        <v>0</v>
      </c>
    </row>
    <row r="107" spans="1:7" ht="18" customHeight="1">
      <c r="A107" s="283"/>
      <c r="B107" s="283"/>
      <c r="C107" s="284"/>
      <c r="D107" s="285"/>
      <c r="E107" s="283"/>
      <c r="F107" s="284">
        <f t="shared" si="2"/>
        <v>0</v>
      </c>
      <c r="G107" s="284">
        <f t="shared" si="3"/>
        <v>0</v>
      </c>
    </row>
    <row r="108" spans="1:7" ht="18" customHeight="1">
      <c r="A108" s="283"/>
      <c r="B108" s="283"/>
      <c r="C108" s="284"/>
      <c r="D108" s="285"/>
      <c r="E108" s="283"/>
      <c r="F108" s="284">
        <f t="shared" si="2"/>
        <v>0</v>
      </c>
      <c r="G108" s="284">
        <f t="shared" si="3"/>
        <v>0</v>
      </c>
    </row>
    <row r="109" spans="1:7" ht="18" customHeight="1">
      <c r="A109" s="283"/>
      <c r="B109" s="283"/>
      <c r="C109" s="284"/>
      <c r="D109" s="285"/>
      <c r="E109" s="283"/>
      <c r="F109" s="284">
        <f t="shared" si="2"/>
        <v>0</v>
      </c>
      <c r="G109" s="284">
        <f t="shared" si="3"/>
        <v>0</v>
      </c>
    </row>
    <row r="110" spans="1:7" ht="18" customHeight="1">
      <c r="A110" s="283"/>
      <c r="B110" s="283"/>
      <c r="C110" s="284"/>
      <c r="D110" s="285"/>
      <c r="E110" s="283"/>
      <c r="F110" s="284">
        <f t="shared" si="2"/>
        <v>0</v>
      </c>
      <c r="G110" s="284">
        <f t="shared" si="3"/>
        <v>0</v>
      </c>
    </row>
    <row r="111" spans="1:7" ht="18" customHeight="1">
      <c r="A111" s="283"/>
      <c r="B111" s="283"/>
      <c r="C111" s="284"/>
      <c r="D111" s="285"/>
      <c r="E111" s="283"/>
      <c r="F111" s="284">
        <f t="shared" si="2"/>
        <v>0</v>
      </c>
      <c r="G111" s="284">
        <f t="shared" si="3"/>
        <v>0</v>
      </c>
    </row>
    <row r="112" spans="1:7" ht="18" customHeight="1">
      <c r="A112" s="283"/>
      <c r="B112" s="283"/>
      <c r="C112" s="284"/>
      <c r="D112" s="285"/>
      <c r="E112" s="283"/>
      <c r="F112" s="284">
        <f t="shared" si="2"/>
        <v>0</v>
      </c>
      <c r="G112" s="284">
        <f t="shared" si="3"/>
        <v>0</v>
      </c>
    </row>
    <row r="113" spans="1:7" ht="18" customHeight="1">
      <c r="A113" s="283"/>
      <c r="B113" s="283"/>
      <c r="C113" s="284"/>
      <c r="D113" s="285"/>
      <c r="E113" s="283"/>
      <c r="F113" s="284">
        <f t="shared" si="2"/>
        <v>0</v>
      </c>
      <c r="G113" s="284">
        <f t="shared" si="3"/>
        <v>0</v>
      </c>
    </row>
    <row r="114" spans="1:7" ht="18" customHeight="1">
      <c r="A114" s="283"/>
      <c r="B114" s="283"/>
      <c r="C114" s="284"/>
      <c r="D114" s="285"/>
      <c r="E114" s="283"/>
      <c r="F114" s="284">
        <f t="shared" si="2"/>
        <v>0</v>
      </c>
      <c r="G114" s="284">
        <f t="shared" si="3"/>
        <v>0</v>
      </c>
    </row>
    <row r="115" spans="1:7" ht="18" customHeight="1">
      <c r="A115" s="283"/>
      <c r="B115" s="283"/>
      <c r="C115" s="284"/>
      <c r="D115" s="285"/>
      <c r="E115" s="283"/>
      <c r="F115" s="284">
        <f t="shared" si="2"/>
        <v>0</v>
      </c>
      <c r="G115" s="284">
        <f t="shared" si="3"/>
        <v>0</v>
      </c>
    </row>
    <row r="116" spans="1:7" ht="18" customHeight="1">
      <c r="A116" s="283"/>
      <c r="B116" s="283"/>
      <c r="C116" s="284"/>
      <c r="D116" s="285"/>
      <c r="E116" s="283"/>
      <c r="F116" s="284">
        <f t="shared" si="2"/>
        <v>0</v>
      </c>
      <c r="G116" s="284">
        <f t="shared" si="3"/>
        <v>0</v>
      </c>
    </row>
    <row r="117" spans="1:7" ht="18" customHeight="1">
      <c r="A117" s="283"/>
      <c r="B117" s="283"/>
      <c r="C117" s="284"/>
      <c r="D117" s="285"/>
      <c r="E117" s="283"/>
      <c r="F117" s="284">
        <f t="shared" si="2"/>
        <v>0</v>
      </c>
      <c r="G117" s="284">
        <f t="shared" si="3"/>
        <v>0</v>
      </c>
    </row>
    <row r="118" spans="1:7" ht="18" customHeight="1">
      <c r="A118" s="283"/>
      <c r="B118" s="283"/>
      <c r="C118" s="284"/>
      <c r="D118" s="285"/>
      <c r="E118" s="283"/>
      <c r="F118" s="284">
        <f t="shared" si="2"/>
        <v>0</v>
      </c>
      <c r="G118" s="284">
        <f t="shared" si="3"/>
        <v>0</v>
      </c>
    </row>
    <row r="119" spans="1:7" ht="18" customHeight="1">
      <c r="A119" s="283"/>
      <c r="B119" s="283"/>
      <c r="C119" s="284"/>
      <c r="D119" s="285"/>
      <c r="E119" s="283"/>
      <c r="F119" s="284">
        <f t="shared" si="2"/>
        <v>0</v>
      </c>
      <c r="G119" s="284">
        <f t="shared" si="3"/>
        <v>0</v>
      </c>
    </row>
    <row r="120" spans="1:7" ht="18" customHeight="1">
      <c r="A120" s="283"/>
      <c r="B120" s="283"/>
      <c r="C120" s="284"/>
      <c r="D120" s="285"/>
      <c r="E120" s="283"/>
      <c r="F120" s="284">
        <f t="shared" si="2"/>
        <v>0</v>
      </c>
      <c r="G120" s="284">
        <f t="shared" si="3"/>
        <v>0</v>
      </c>
    </row>
    <row r="121" spans="1:7" ht="18" customHeight="1">
      <c r="A121" s="283"/>
      <c r="B121" s="283"/>
      <c r="C121" s="284"/>
      <c r="D121" s="285"/>
      <c r="E121" s="283"/>
      <c r="F121" s="284">
        <f t="shared" si="2"/>
        <v>0</v>
      </c>
      <c r="G121" s="284">
        <f t="shared" si="3"/>
        <v>0</v>
      </c>
    </row>
    <row r="122" spans="1:7" ht="18" customHeight="1">
      <c r="A122" s="283"/>
      <c r="B122" s="283"/>
      <c r="C122" s="284"/>
      <c r="D122" s="285"/>
      <c r="E122" s="283"/>
      <c r="F122" s="284">
        <f t="shared" si="2"/>
        <v>0</v>
      </c>
      <c r="G122" s="284">
        <f t="shared" si="3"/>
        <v>0</v>
      </c>
    </row>
    <row r="123" spans="1:7" ht="18" customHeight="1">
      <c r="A123" s="283"/>
      <c r="B123" s="283"/>
      <c r="C123" s="284"/>
      <c r="D123" s="285"/>
      <c r="E123" s="283"/>
      <c r="F123" s="284">
        <f t="shared" si="2"/>
        <v>0</v>
      </c>
      <c r="G123" s="284">
        <f t="shared" si="3"/>
        <v>0</v>
      </c>
    </row>
    <row r="124" spans="1:7" ht="18" customHeight="1">
      <c r="A124" s="283"/>
      <c r="B124" s="283"/>
      <c r="C124" s="284"/>
      <c r="D124" s="285"/>
      <c r="E124" s="283"/>
      <c r="F124" s="284">
        <f t="shared" si="2"/>
        <v>0</v>
      </c>
      <c r="G124" s="284">
        <f t="shared" si="3"/>
        <v>0</v>
      </c>
    </row>
    <row r="125" spans="1:7" ht="18" customHeight="1">
      <c r="A125" s="283"/>
      <c r="B125" s="283"/>
      <c r="C125" s="284"/>
      <c r="D125" s="285"/>
      <c r="E125" s="283"/>
      <c r="F125" s="284">
        <f t="shared" si="2"/>
        <v>0</v>
      </c>
      <c r="G125" s="284">
        <f t="shared" si="3"/>
        <v>0</v>
      </c>
    </row>
    <row r="126" spans="1:7" ht="18" customHeight="1">
      <c r="A126" s="283"/>
      <c r="B126" s="283"/>
      <c r="C126" s="284"/>
      <c r="D126" s="285"/>
      <c r="E126" s="283"/>
      <c r="F126" s="284">
        <f t="shared" si="2"/>
        <v>0</v>
      </c>
      <c r="G126" s="284">
        <f t="shared" si="3"/>
        <v>0</v>
      </c>
    </row>
    <row r="127" spans="1:7" ht="18" customHeight="1">
      <c r="A127" s="283"/>
      <c r="B127" s="283"/>
      <c r="C127" s="284"/>
      <c r="D127" s="285"/>
      <c r="E127" s="283"/>
      <c r="F127" s="284">
        <f t="shared" si="2"/>
        <v>0</v>
      </c>
      <c r="G127" s="284">
        <f t="shared" si="3"/>
        <v>0</v>
      </c>
    </row>
    <row r="128" spans="1:7" ht="18" customHeight="1">
      <c r="A128" s="283"/>
      <c r="B128" s="283"/>
      <c r="C128" s="284"/>
      <c r="D128" s="285"/>
      <c r="E128" s="283"/>
      <c r="F128" s="284">
        <f t="shared" si="2"/>
        <v>0</v>
      </c>
      <c r="G128" s="284">
        <f t="shared" si="3"/>
        <v>0</v>
      </c>
    </row>
    <row r="129" spans="1:7" ht="18" customHeight="1">
      <c r="A129" s="283"/>
      <c r="B129" s="283"/>
      <c r="C129" s="284"/>
      <c r="D129" s="285"/>
      <c r="E129" s="283"/>
      <c r="F129" s="284">
        <f t="shared" si="2"/>
        <v>0</v>
      </c>
      <c r="G129" s="284">
        <f t="shared" si="3"/>
        <v>0</v>
      </c>
    </row>
    <row r="130" spans="1:7" ht="18" customHeight="1">
      <c r="A130" s="283"/>
      <c r="B130" s="283"/>
      <c r="C130" s="284"/>
      <c r="D130" s="285"/>
      <c r="E130" s="283"/>
      <c r="F130" s="284">
        <f t="shared" si="2"/>
        <v>0</v>
      </c>
      <c r="G130" s="284">
        <f t="shared" si="3"/>
        <v>0</v>
      </c>
    </row>
    <row r="131" spans="1:7" ht="18" customHeight="1">
      <c r="A131" s="283"/>
      <c r="B131" s="283"/>
      <c r="C131" s="284"/>
      <c r="D131" s="285"/>
      <c r="E131" s="283"/>
      <c r="F131" s="284">
        <f t="shared" ref="F131:F165" si="4">IF(B131="설립",1,0)</f>
        <v>0</v>
      </c>
      <c r="G131" s="284">
        <f t="shared" ref="G131:G165" si="5">IF(B131="유출",1,0)</f>
        <v>0</v>
      </c>
    </row>
    <row r="132" spans="1:7" ht="18" customHeight="1">
      <c r="A132" s="283"/>
      <c r="B132" s="283"/>
      <c r="C132" s="284"/>
      <c r="D132" s="285"/>
      <c r="E132" s="283"/>
      <c r="F132" s="284">
        <f t="shared" si="4"/>
        <v>0</v>
      </c>
      <c r="G132" s="284">
        <f t="shared" si="5"/>
        <v>0</v>
      </c>
    </row>
    <row r="133" spans="1:7" ht="18" customHeight="1">
      <c r="A133" s="283"/>
      <c r="B133" s="283"/>
      <c r="C133" s="284"/>
      <c r="D133" s="285"/>
      <c r="E133" s="283"/>
      <c r="F133" s="284">
        <f t="shared" si="4"/>
        <v>0</v>
      </c>
      <c r="G133" s="284">
        <f t="shared" si="5"/>
        <v>0</v>
      </c>
    </row>
    <row r="134" spans="1:7" ht="18" customHeight="1">
      <c r="A134" s="283"/>
      <c r="B134" s="283"/>
      <c r="C134" s="284"/>
      <c r="D134" s="285"/>
      <c r="E134" s="283"/>
      <c r="F134" s="284">
        <f t="shared" si="4"/>
        <v>0</v>
      </c>
      <c r="G134" s="284">
        <f t="shared" si="5"/>
        <v>0</v>
      </c>
    </row>
    <row r="135" spans="1:7" ht="18" customHeight="1">
      <c r="A135" s="283"/>
      <c r="B135" s="283"/>
      <c r="C135" s="284"/>
      <c r="D135" s="285"/>
      <c r="E135" s="283"/>
      <c r="F135" s="284">
        <f t="shared" si="4"/>
        <v>0</v>
      </c>
      <c r="G135" s="284">
        <f t="shared" si="5"/>
        <v>0</v>
      </c>
    </row>
    <row r="136" spans="1:7" ht="18" customHeight="1">
      <c r="A136" s="283"/>
      <c r="B136" s="283"/>
      <c r="C136" s="284"/>
      <c r="D136" s="285"/>
      <c r="E136" s="283"/>
      <c r="F136" s="284">
        <f t="shared" si="4"/>
        <v>0</v>
      </c>
      <c r="G136" s="284">
        <f t="shared" si="5"/>
        <v>0</v>
      </c>
    </row>
    <row r="137" spans="1:7" ht="18" customHeight="1">
      <c r="A137" s="283"/>
      <c r="B137" s="283"/>
      <c r="C137" s="284"/>
      <c r="D137" s="285"/>
      <c r="E137" s="283"/>
      <c r="F137" s="284">
        <f t="shared" si="4"/>
        <v>0</v>
      </c>
      <c r="G137" s="284">
        <f t="shared" si="5"/>
        <v>0</v>
      </c>
    </row>
    <row r="138" spans="1:7" ht="18" customHeight="1">
      <c r="A138" s="283"/>
      <c r="B138" s="283"/>
      <c r="C138" s="284"/>
      <c r="D138" s="285"/>
      <c r="E138" s="283"/>
      <c r="F138" s="284">
        <f t="shared" si="4"/>
        <v>0</v>
      </c>
      <c r="G138" s="284">
        <f t="shared" si="5"/>
        <v>0</v>
      </c>
    </row>
    <row r="139" spans="1:7" ht="18" customHeight="1">
      <c r="A139" s="283"/>
      <c r="B139" s="283"/>
      <c r="C139" s="284"/>
      <c r="D139" s="285"/>
      <c r="E139" s="283"/>
      <c r="F139" s="284">
        <f t="shared" si="4"/>
        <v>0</v>
      </c>
      <c r="G139" s="284">
        <f t="shared" si="5"/>
        <v>0</v>
      </c>
    </row>
    <row r="140" spans="1:7" ht="18" customHeight="1">
      <c r="A140" s="283"/>
      <c r="B140" s="283"/>
      <c r="C140" s="284"/>
      <c r="D140" s="285"/>
      <c r="E140" s="283"/>
      <c r="F140" s="284">
        <f t="shared" si="4"/>
        <v>0</v>
      </c>
      <c r="G140" s="284">
        <f t="shared" si="5"/>
        <v>0</v>
      </c>
    </row>
    <row r="141" spans="1:7" ht="18" customHeight="1">
      <c r="A141" s="283"/>
      <c r="B141" s="283"/>
      <c r="C141" s="284"/>
      <c r="D141" s="285"/>
      <c r="E141" s="283"/>
      <c r="F141" s="284">
        <f t="shared" si="4"/>
        <v>0</v>
      </c>
      <c r="G141" s="284">
        <f t="shared" si="5"/>
        <v>0</v>
      </c>
    </row>
    <row r="142" spans="1:7" ht="18" customHeight="1">
      <c r="A142" s="283"/>
      <c r="B142" s="283"/>
      <c r="C142" s="284"/>
      <c r="D142" s="285"/>
      <c r="E142" s="283"/>
      <c r="F142" s="284">
        <f t="shared" si="4"/>
        <v>0</v>
      </c>
      <c r="G142" s="284">
        <f t="shared" si="5"/>
        <v>0</v>
      </c>
    </row>
    <row r="143" spans="1:7" ht="18" customHeight="1">
      <c r="A143" s="283"/>
      <c r="B143" s="283"/>
      <c r="C143" s="284"/>
      <c r="D143" s="285"/>
      <c r="E143" s="283"/>
      <c r="F143" s="284">
        <f t="shared" si="4"/>
        <v>0</v>
      </c>
      <c r="G143" s="284">
        <f t="shared" si="5"/>
        <v>0</v>
      </c>
    </row>
    <row r="144" spans="1:7" ht="18" customHeight="1">
      <c r="A144" s="283"/>
      <c r="B144" s="283"/>
      <c r="C144" s="284"/>
      <c r="D144" s="285"/>
      <c r="E144" s="283"/>
      <c r="F144" s="284">
        <f t="shared" si="4"/>
        <v>0</v>
      </c>
      <c r="G144" s="284">
        <f t="shared" si="5"/>
        <v>0</v>
      </c>
    </row>
    <row r="145" spans="1:7" ht="18" customHeight="1">
      <c r="A145" s="283"/>
      <c r="B145" s="283"/>
      <c r="C145" s="284"/>
      <c r="D145" s="285"/>
      <c r="E145" s="283"/>
      <c r="F145" s="284">
        <f t="shared" si="4"/>
        <v>0</v>
      </c>
      <c r="G145" s="284">
        <f t="shared" si="5"/>
        <v>0</v>
      </c>
    </row>
    <row r="146" spans="1:7" ht="18" customHeight="1">
      <c r="A146" s="283"/>
      <c r="B146" s="283"/>
      <c r="C146" s="284"/>
      <c r="D146" s="285"/>
      <c r="E146" s="283"/>
      <c r="F146" s="284">
        <f t="shared" si="4"/>
        <v>0</v>
      </c>
      <c r="G146" s="284">
        <f t="shared" si="5"/>
        <v>0</v>
      </c>
    </row>
    <row r="147" spans="1:7" ht="18" customHeight="1">
      <c r="A147" s="283"/>
      <c r="B147" s="283"/>
      <c r="C147" s="284"/>
      <c r="D147" s="285"/>
      <c r="E147" s="283"/>
      <c r="F147" s="284">
        <f t="shared" si="4"/>
        <v>0</v>
      </c>
      <c r="G147" s="284">
        <f t="shared" si="5"/>
        <v>0</v>
      </c>
    </row>
    <row r="148" spans="1:7" ht="18" customHeight="1">
      <c r="A148" s="283"/>
      <c r="B148" s="283"/>
      <c r="C148" s="284"/>
      <c r="D148" s="285"/>
      <c r="E148" s="283"/>
      <c r="F148" s="284">
        <f t="shared" si="4"/>
        <v>0</v>
      </c>
      <c r="G148" s="284">
        <f t="shared" si="5"/>
        <v>0</v>
      </c>
    </row>
    <row r="149" spans="1:7" ht="18" customHeight="1">
      <c r="A149" s="283"/>
      <c r="B149" s="283"/>
      <c r="C149" s="284"/>
      <c r="D149" s="285"/>
      <c r="E149" s="283"/>
      <c r="F149" s="284">
        <f t="shared" si="4"/>
        <v>0</v>
      </c>
      <c r="G149" s="284">
        <f t="shared" si="5"/>
        <v>0</v>
      </c>
    </row>
    <row r="150" spans="1:7" ht="18" customHeight="1">
      <c r="A150" s="283"/>
      <c r="B150" s="283"/>
      <c r="C150" s="284"/>
      <c r="D150" s="285"/>
      <c r="E150" s="283"/>
      <c r="F150" s="284">
        <f t="shared" si="4"/>
        <v>0</v>
      </c>
      <c r="G150" s="284">
        <f t="shared" si="5"/>
        <v>0</v>
      </c>
    </row>
    <row r="151" spans="1:7" ht="18" customHeight="1">
      <c r="A151" s="283"/>
      <c r="B151" s="283"/>
      <c r="C151" s="284"/>
      <c r="D151" s="285"/>
      <c r="E151" s="283"/>
      <c r="F151" s="284">
        <f t="shared" si="4"/>
        <v>0</v>
      </c>
      <c r="G151" s="284">
        <f t="shared" si="5"/>
        <v>0</v>
      </c>
    </row>
    <row r="152" spans="1:7" ht="18" customHeight="1">
      <c r="A152" s="283"/>
      <c r="B152" s="283"/>
      <c r="C152" s="284"/>
      <c r="D152" s="285"/>
      <c r="E152" s="283"/>
      <c r="F152" s="284">
        <f t="shared" si="4"/>
        <v>0</v>
      </c>
      <c r="G152" s="284">
        <f t="shared" si="5"/>
        <v>0</v>
      </c>
    </row>
    <row r="153" spans="1:7" ht="18" customHeight="1">
      <c r="A153" s="283"/>
      <c r="B153" s="283"/>
      <c r="C153" s="284"/>
      <c r="D153" s="285"/>
      <c r="E153" s="283"/>
      <c r="F153" s="284">
        <f t="shared" si="4"/>
        <v>0</v>
      </c>
      <c r="G153" s="284">
        <f t="shared" si="5"/>
        <v>0</v>
      </c>
    </row>
    <row r="154" spans="1:7" ht="18" customHeight="1">
      <c r="A154" s="283"/>
      <c r="B154" s="283"/>
      <c r="C154" s="284"/>
      <c r="D154" s="285"/>
      <c r="E154" s="283"/>
      <c r="F154" s="284">
        <f t="shared" si="4"/>
        <v>0</v>
      </c>
      <c r="G154" s="284">
        <f t="shared" si="5"/>
        <v>0</v>
      </c>
    </row>
    <row r="155" spans="1:7" ht="18" customHeight="1">
      <c r="A155" s="283"/>
      <c r="B155" s="283"/>
      <c r="C155" s="284"/>
      <c r="D155" s="285"/>
      <c r="E155" s="283"/>
      <c r="F155" s="284">
        <f t="shared" si="4"/>
        <v>0</v>
      </c>
      <c r="G155" s="284">
        <f t="shared" si="5"/>
        <v>0</v>
      </c>
    </row>
    <row r="156" spans="1:7" ht="18" customHeight="1">
      <c r="A156" s="283"/>
      <c r="B156" s="283"/>
      <c r="C156" s="284"/>
      <c r="D156" s="285"/>
      <c r="E156" s="283"/>
      <c r="F156" s="284">
        <f t="shared" si="4"/>
        <v>0</v>
      </c>
      <c r="G156" s="284">
        <f t="shared" si="5"/>
        <v>0</v>
      </c>
    </row>
    <row r="157" spans="1:7" ht="18" customHeight="1">
      <c r="A157" s="283"/>
      <c r="B157" s="283"/>
      <c r="C157" s="284"/>
      <c r="D157" s="285"/>
      <c r="E157" s="283"/>
      <c r="F157" s="284">
        <f t="shared" si="4"/>
        <v>0</v>
      </c>
      <c r="G157" s="284">
        <f t="shared" si="5"/>
        <v>0</v>
      </c>
    </row>
    <row r="158" spans="1:7" ht="18" customHeight="1">
      <c r="A158" s="283"/>
      <c r="B158" s="283"/>
      <c r="C158" s="284"/>
      <c r="D158" s="285"/>
      <c r="E158" s="283"/>
      <c r="F158" s="284">
        <f t="shared" si="4"/>
        <v>0</v>
      </c>
      <c r="G158" s="284">
        <f t="shared" si="5"/>
        <v>0</v>
      </c>
    </row>
    <row r="159" spans="1:7" ht="18" customHeight="1">
      <c r="A159" s="283"/>
      <c r="B159" s="283"/>
      <c r="C159" s="284"/>
      <c r="D159" s="285"/>
      <c r="E159" s="283"/>
      <c r="F159" s="284">
        <f t="shared" si="4"/>
        <v>0</v>
      </c>
      <c r="G159" s="284">
        <f t="shared" si="5"/>
        <v>0</v>
      </c>
    </row>
    <row r="160" spans="1:7" ht="18" customHeight="1">
      <c r="A160" s="283"/>
      <c r="B160" s="283"/>
      <c r="C160" s="284"/>
      <c r="D160" s="285"/>
      <c r="E160" s="283"/>
      <c r="F160" s="284">
        <f t="shared" si="4"/>
        <v>0</v>
      </c>
      <c r="G160" s="284">
        <f t="shared" si="5"/>
        <v>0</v>
      </c>
    </row>
    <row r="161" spans="1:7" ht="18" customHeight="1">
      <c r="A161" s="283"/>
      <c r="B161" s="283"/>
      <c r="C161" s="284"/>
      <c r="D161" s="285"/>
      <c r="E161" s="283"/>
      <c r="F161" s="284">
        <f t="shared" si="4"/>
        <v>0</v>
      </c>
      <c r="G161" s="284">
        <f t="shared" si="5"/>
        <v>0</v>
      </c>
    </row>
    <row r="162" spans="1:7" ht="18" customHeight="1">
      <c r="A162" s="283"/>
      <c r="B162" s="283"/>
      <c r="C162" s="284"/>
      <c r="D162" s="285"/>
      <c r="E162" s="283"/>
      <c r="F162" s="284">
        <f t="shared" si="4"/>
        <v>0</v>
      </c>
      <c r="G162" s="284">
        <f t="shared" si="5"/>
        <v>0</v>
      </c>
    </row>
    <row r="163" spans="1:7" ht="18" customHeight="1">
      <c r="A163" s="283"/>
      <c r="B163" s="283"/>
      <c r="C163" s="284"/>
      <c r="D163" s="285"/>
      <c r="E163" s="283"/>
      <c r="F163" s="284">
        <f t="shared" si="4"/>
        <v>0</v>
      </c>
      <c r="G163" s="284">
        <f t="shared" si="5"/>
        <v>0</v>
      </c>
    </row>
    <row r="164" spans="1:7" ht="18" customHeight="1">
      <c r="A164" s="283"/>
      <c r="B164" s="283"/>
      <c r="C164" s="284"/>
      <c r="D164" s="285"/>
      <c r="E164" s="283"/>
      <c r="F164" s="284">
        <f t="shared" si="4"/>
        <v>0</v>
      </c>
      <c r="G164" s="284">
        <f t="shared" si="5"/>
        <v>0</v>
      </c>
    </row>
    <row r="165" spans="1:7" ht="18" customHeight="1">
      <c r="A165" s="283"/>
      <c r="B165" s="283"/>
      <c r="C165" s="284"/>
      <c r="D165" s="285"/>
      <c r="E165" s="283"/>
      <c r="F165" s="284">
        <f t="shared" si="4"/>
        <v>0</v>
      </c>
      <c r="G165" s="284">
        <f t="shared" si="5"/>
        <v>0</v>
      </c>
    </row>
  </sheetData>
  <phoneticPr fontId="24" type="noConversion"/>
  <dataValidations count="2">
    <dataValidation type="list" allowBlank="1" showInputMessage="1" showErrorMessage="1" sqref="B2:B165" xr:uid="{00000000-0002-0000-0E00-000000000000}">
      <formula1>"설립, 유출, 유입, 청산시 또는 제안서기준일,기타"</formula1>
    </dataValidation>
    <dataValidation type="date" allowBlank="1" showInputMessage="1" showErrorMessage="1" error="연월일을 입력" sqref="D2:D165" xr:uid="{00000000-0002-0000-0E00-000001000000}">
      <formula1>1</formula1>
      <formula2>2958465</formula2>
    </dataValidation>
  </dataValidations>
  <pageMargins left="0.70866141732283472" right="0.70866141732283472" top="0.74803149606299213" bottom="0.74803149606299213" header="0.31496062992125984" footer="0.31496062992125984"/>
  <pageSetup paperSize="9" scale="71" fitToHeight="3" orientation="portrait" r:id="rId1"/>
  <headerFooter>
    <oddHeader xml:space="preserve">&amp;L&amp;"-,굵게"&amp;18 4.2. 펀드 인력변경이력(&amp;P쪽/&amp;N쪽)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62</vt:i4>
      </vt:variant>
    </vt:vector>
  </HeadingPairs>
  <TitlesOfParts>
    <vt:vector size="77" baseType="lpstr">
      <vt:lpstr>작성요령</vt:lpstr>
      <vt:lpstr>1.1.제안펀드</vt:lpstr>
      <vt:lpstr>1.2.출자예상내역</vt:lpstr>
      <vt:lpstr>2.1.제안사 개요</vt:lpstr>
      <vt:lpstr>2.2.제안사 재무현황</vt:lpstr>
      <vt:lpstr>2.3.제안사 펀드현황</vt:lpstr>
      <vt:lpstr>2.4.제안사 투자현황</vt:lpstr>
      <vt:lpstr>3.1.참여인력 개요</vt:lpstr>
      <vt:lpstr>3.2.1.핵심운용인력 투자현황</vt:lpstr>
      <vt:lpstr>3.2.2.일반운용인력 투자현황</vt:lpstr>
      <vt:lpstr>3.3.참여인력 학력</vt:lpstr>
      <vt:lpstr>3.4.1.핵심운용인력 경력</vt:lpstr>
      <vt:lpstr>3.4.2.일반운용인력 경력</vt:lpstr>
      <vt:lpstr>4.1.펀드 거래</vt:lpstr>
      <vt:lpstr>4.2.펀드 인력변경 이력</vt:lpstr>
      <vt:lpstr>「성장사다리펀드2」___딥테크_창업기업</vt:lpstr>
      <vt:lpstr>「성장사다리펀드2」___세컨더리_매칭</vt:lpstr>
      <vt:lpstr>'1.1.제안펀드'!Print_Area</vt:lpstr>
      <vt:lpstr>'1.2.출자예상내역'!Print_Area</vt:lpstr>
      <vt:lpstr>'2.1.제안사 개요'!Print_Area</vt:lpstr>
      <vt:lpstr>'2.2.제안사 재무현황'!Print_Area</vt:lpstr>
      <vt:lpstr>'2.3.제안사 펀드현황'!Print_Area</vt:lpstr>
      <vt:lpstr>'2.4.제안사 투자현황'!Print_Area</vt:lpstr>
      <vt:lpstr>'3.1.참여인력 개요'!Print_Area</vt:lpstr>
      <vt:lpstr>'3.2.1.핵심운용인력 투자현황'!Print_Area</vt:lpstr>
      <vt:lpstr>'3.2.2.일반운용인력 투자현황'!Print_Area</vt:lpstr>
      <vt:lpstr>'3.3.참여인력 학력'!Print_Area</vt:lpstr>
      <vt:lpstr>'3.4.1.핵심운용인력 경력'!Print_Area</vt:lpstr>
      <vt:lpstr>'3.4.2.일반운용인력 경력'!Print_Area</vt:lpstr>
      <vt:lpstr>'4.1.펀드 거래'!Print_Area</vt:lpstr>
      <vt:lpstr>'4.2.펀드 인력변경 이력'!Print_Area</vt:lpstr>
      <vt:lpstr>작성요령!Print_Area</vt:lpstr>
      <vt:lpstr>'2.3.제안사 펀드현황'!Print_Titles</vt:lpstr>
      <vt:lpstr>'2.4.제안사 투자현황'!Print_Titles</vt:lpstr>
      <vt:lpstr>'3.1.참여인력 개요'!Print_Titles</vt:lpstr>
      <vt:lpstr>'3.2.1.핵심운용인력 투자현황'!Print_Titles</vt:lpstr>
      <vt:lpstr>'3.2.2.일반운용인력 투자현황'!Print_Titles</vt:lpstr>
      <vt:lpstr>'3.3.참여인력 학력'!Print_Titles</vt:lpstr>
      <vt:lpstr>'3.4.1.핵심운용인력 경력'!Print_Titles</vt:lpstr>
      <vt:lpstr>'3.4.2.일반운용인력 경력'!Print_Titles</vt:lpstr>
      <vt:lpstr>'4.1.펀드 거래'!Print_Titles</vt:lpstr>
      <vt:lpstr>'4.2.펀드 인력변경 이력'!Print_Titles</vt:lpstr>
      <vt:lpstr>경력구분</vt:lpstr>
      <vt:lpstr>공동투자약정_유형</vt:lpstr>
      <vt:lpstr>납입방식</vt:lpstr>
      <vt:lpstr>동반투자자유형</vt:lpstr>
      <vt:lpstr>법인유형</vt:lpstr>
      <vt:lpstr>손상차손_인식여부</vt:lpstr>
      <vt:lpstr>여부</vt:lpstr>
      <vt:lpstr>운용사유형</vt:lpstr>
      <vt:lpstr>운용인력직무구분</vt:lpstr>
      <vt:lpstr>일반인력_경력</vt:lpstr>
      <vt:lpstr>일반인력_투자현황</vt:lpstr>
      <vt:lpstr>재직회사법인유형</vt:lpstr>
      <vt:lpstr>제안사_투자현황</vt:lpstr>
      <vt:lpstr>제안사_펀드현황</vt:lpstr>
      <vt:lpstr>제안서작성기준일</vt:lpstr>
      <vt:lpstr>주식및주식연계채권</vt:lpstr>
      <vt:lpstr>참여인력_개요</vt:lpstr>
      <vt:lpstr>참여인력구분</vt:lpstr>
      <vt:lpstr>참여인력투자법인유형</vt:lpstr>
      <vt:lpstr>출자예상내역</vt:lpstr>
      <vt:lpstr>출자자유형</vt:lpstr>
      <vt:lpstr>출자자확정구분</vt:lpstr>
      <vt:lpstr>투자계정구분</vt:lpstr>
      <vt:lpstr>투자유형</vt:lpstr>
      <vt:lpstr>펀드_거래</vt:lpstr>
      <vt:lpstr>펀드_인력변경이력</vt:lpstr>
      <vt:lpstr>펀드거래유형</vt:lpstr>
      <vt:lpstr>펀드법적유형</vt:lpstr>
      <vt:lpstr>펀드상태</vt:lpstr>
      <vt:lpstr>펀드유형</vt:lpstr>
      <vt:lpstr>펀드투자유형</vt:lpstr>
      <vt:lpstr>핵심인력_경력</vt:lpstr>
      <vt:lpstr>핵심인력_투자현황</vt:lpstr>
      <vt:lpstr>회수구분</vt:lpstr>
      <vt:lpstr>회수유형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성장사다리펀드 엑셀양식</dc:title>
  <dc:subject>KDB자산운용</dc:subject>
  <dc:creator>김봉섭</dc:creator>
  <cp:lastModifiedBy>Changwoo Son</cp:lastModifiedBy>
  <cp:lastPrinted>2024-11-11T07:40:01Z</cp:lastPrinted>
  <dcterms:created xsi:type="dcterms:W3CDTF">2011-01-07T07:03:22Z</dcterms:created>
  <dcterms:modified xsi:type="dcterms:W3CDTF">2026-03-09T08:08:01Z</dcterms:modified>
</cp:coreProperties>
</file>